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Logística Geral DFNSP\SPLAN 2024\7 - Plano Contratações Anual ─ 2024\Alterações Extraordinários\"/>
    </mc:Choice>
  </mc:AlternateContent>
  <xr:revisionPtr revIDLastSave="0" documentId="13_ncr:1_{D218550F-59A3-44CE-9270-B6FCEF495B43}" xr6:coauthVersionLast="47" xr6:coauthVersionMax="47" xr10:uidLastSave="{00000000-0000-0000-0000-000000000000}"/>
  <bookViews>
    <workbookView xWindow="-28920" yWindow="-1935" windowWidth="29040" windowHeight="15840" xr2:uid="{00000000-000D-0000-FFFF-FFFF00000000}"/>
  </bookViews>
  <sheets>
    <sheet name="DFNSP-PCA-2024_ALTERAÇÕES" sheetId="6" r:id="rId1"/>
    <sheet name="MEMÓRIA DE CÁLCULO SERV. GRÁFIC" sheetId="12" r:id="rId2"/>
    <sheet name="Dados 1" sheetId="5" state="hidden" r:id="rId3"/>
    <sheet name="Dados 2" sheetId="7" state="hidden" r:id="rId4"/>
    <sheet name="Formulas" sheetId="11" state="hidden" r:id="rId5"/>
  </sheets>
  <definedNames>
    <definedName name="_xlnm._FilterDatabase" localSheetId="0" hidden="1">'DFNSP-PCA-2024_ALTERAÇÕES'!$A$1:$AW$7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9" i="6" l="1"/>
  <c r="Q30" i="6"/>
  <c r="Q31" i="6"/>
  <c r="Q32" i="6"/>
  <c r="Q33" i="6"/>
  <c r="Q34" i="6"/>
  <c r="Q35" i="6"/>
  <c r="Q36" i="6"/>
  <c r="Q37" i="6"/>
  <c r="AP37" i="6"/>
  <c r="AP36" i="6"/>
  <c r="AP35" i="6"/>
  <c r="AP34" i="6"/>
  <c r="AP33" i="6"/>
  <c r="AP32" i="6"/>
  <c r="AP31" i="6"/>
  <c r="AP30" i="6"/>
  <c r="AP29" i="6"/>
  <c r="AW28" i="6"/>
  <c r="AN28" i="6"/>
  <c r="Q28" i="6"/>
  <c r="F9" i="12"/>
  <c r="F8" i="12"/>
  <c r="F7" i="12"/>
  <c r="D6" i="12"/>
  <c r="C11" i="12"/>
  <c r="D10" i="12"/>
  <c r="D9" i="12"/>
  <c r="D11" i="12" s="1"/>
  <c r="D12" i="12" s="1"/>
  <c r="Q23" i="6"/>
  <c r="D5" i="12" l="1"/>
  <c r="D4" i="12"/>
  <c r="D3" i="12"/>
  <c r="AW27" i="6"/>
  <c r="AN27" i="6"/>
  <c r="AW6" i="6"/>
  <c r="AW7" i="6"/>
  <c r="AW8" i="6"/>
  <c r="D7" i="12" l="1"/>
  <c r="AN6" i="6"/>
  <c r="AN7" i="6"/>
  <c r="AN8" i="6"/>
  <c r="Q12" i="6"/>
  <c r="AN12" i="6"/>
  <c r="AW12" i="6"/>
  <c r="Q13" i="6"/>
  <c r="AN13" i="6"/>
  <c r="AW13" i="6"/>
  <c r="Q14" i="6"/>
  <c r="AN14" i="6"/>
  <c r="AW14" i="6"/>
  <c r="Q15" i="6"/>
  <c r="AN15" i="6"/>
  <c r="AW15" i="6"/>
  <c r="Q16" i="6"/>
  <c r="AN16" i="6"/>
  <c r="AW16" i="6"/>
  <c r="Q27" i="6" l="1"/>
  <c r="Q3" i="6"/>
  <c r="AN3" i="6"/>
  <c r="AW3" i="6"/>
  <c r="Q4" i="6"/>
  <c r="AN4" i="6"/>
  <c r="AW4" i="6"/>
  <c r="Q5" i="6"/>
  <c r="AN5" i="6"/>
  <c r="AW5" i="6"/>
  <c r="AW21" i="6" l="1"/>
  <c r="AN21" i="6"/>
  <c r="Q21" i="6"/>
  <c r="AN23" i="6" l="1"/>
  <c r="AW23" i="6"/>
  <c r="Q24" i="6"/>
  <c r="AN24" i="6"/>
  <c r="AW24" i="6"/>
  <c r="Q25" i="6"/>
  <c r="AN25" i="6"/>
  <c r="AW25" i="6"/>
  <c r="Q26" i="6"/>
  <c r="AN26" i="6"/>
  <c r="AW26" i="6"/>
  <c r="Q6" i="6" l="1"/>
  <c r="Q7" i="6"/>
  <c r="Q8" i="6"/>
  <c r="Q9" i="6"/>
  <c r="AN9" i="6"/>
  <c r="AW9" i="6"/>
  <c r="Q10" i="6"/>
  <c r="AN10" i="6"/>
  <c r="AW10" i="6"/>
  <c r="Q11" i="6"/>
  <c r="AN11" i="6"/>
  <c r="AW11" i="6"/>
  <c r="Q17" i="6"/>
  <c r="AN17" i="6"/>
  <c r="AW17" i="6"/>
  <c r="Q18" i="6"/>
  <c r="AN18" i="6"/>
  <c r="AW18" i="6"/>
  <c r="Q19" i="6"/>
  <c r="AN19" i="6"/>
  <c r="AW19" i="6"/>
  <c r="Q20" i="6"/>
  <c r="AN20" i="6"/>
  <c r="AW20" i="6"/>
  <c r="Q22" i="6"/>
  <c r="AN22" i="6"/>
  <c r="AW22" i="6"/>
  <c r="Q2" i="6" l="1"/>
  <c r="AW2" i="6" l="1"/>
  <c r="AN2" i="6"/>
  <c r="B8" i="11" l="1"/>
  <c r="B5" i="11"/>
  <c r="B3" i="11"/>
  <c r="B4" i="11"/>
  <c r="B6" i="11" l="1"/>
  <c r="G5" i="11" s="1"/>
  <c r="H5" i="11" s="1"/>
  <c r="G4" i="11" l="1"/>
  <c r="H4" i="11" s="1"/>
  <c r="G6" i="11"/>
  <c r="H6" i="11" s="1"/>
  <c r="H7" i="11" l="1"/>
  <c r="G7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tc={FCD002CB-A1A0-43DB-B45E-413717B2E0EE}</author>
    <author>tc={88D81A9E-E5E7-489B-A51B-4512F9E8701D}</author>
    <author>tc={B80E5616-D68D-43EF-8DE9-5E6B93A1109D}</author>
    <author>tc={E16FA5EA-B179-44DB-9960-FB79A1D79057}</author>
    <author>tc={62818AD3-0FF9-4C1D-BE14-8349263D889E}</author>
    <author>tc={394452AE-146F-40C8-96D2-2A8C928F318B}</author>
    <author>tc={19224946-C46F-45FC-BD29-2DE5D03D9DA0}</author>
    <author>tc={47EE748B-99D3-4FAA-9D01-29AD9F974B64}</author>
    <author>tc={B6092C16-1AD2-41C5-8BDB-4A3C73AA7B91}</author>
    <author>tc={58112842-94D6-43EF-AFE1-C61E24BB2093}</author>
    <author>tc={07115CA8-A687-4B53-A9DE-D321044E56F9}</author>
    <author>tc={2CD75047-1E3F-4CA4-9339-36BA96974016}</author>
    <author>tc={F770D24F-A611-4D1B-912A-902E7417EBB8}</author>
    <author>tc={A80636C5-B9DC-42DC-9F68-A62B818924F9}</author>
    <author>tc={C8B35D21-86DF-47D8-ADB8-D4CE14973CD9}</author>
  </authors>
  <commentList>
    <comment ref="G1" authorId="0" shapeId="0" xr:uid="{00000000-0006-0000-0000-000001000000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Esta celula destina-se a nomear o objeto, permitindo somente a descrição com até 50 carateres</t>
      </text>
    </comment>
    <comment ref="H1" authorId="1" shapeId="0" xr:uid="{00000000-0006-0000-0000-000002000000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Esta celula destina-se a descrever resumidamente o objeto, permitindo somente a descrição com até 200 carateres</t>
      </text>
    </comment>
    <comment ref="J1" authorId="2" shapeId="0" xr:uid="{00000000-0006-0000-0000-000003000000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Esta celula destina-se a descrever justificativa da contratação, permitindo somente a descrição com até 500 carateres</t>
      </text>
    </comment>
    <comment ref="K1" authorId="3" shapeId="0" xr:uid="{00000000-0006-0000-0000-000004000000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Esta célula destina-se a verificar se os itens são indispensáveis para o funcionamento do objeto.</t>
      </text>
    </comment>
    <comment ref="L1" authorId="4" shapeId="0" xr:uid="{00000000-0006-0000-0000-000005000000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Esta célula destina-se a descrever numericamente a quantidade de itens indispensáveis que compõem o objeto.</t>
      </text>
    </comment>
    <comment ref="O1" authorId="5" shapeId="0" xr:uid="{00000000-0006-0000-0000-000006000000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Esta celúla destina a indicar o número do item no PCG</t>
      </text>
    </comment>
    <comment ref="AF1" authorId="6" shapeId="0" xr:uid="{00000000-0006-0000-0000-000007000000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Esta célula destina-se a indicar quais estados, municípios ou o distrito federal que a contratação abrangerá.</t>
      </text>
    </comment>
    <comment ref="AK1" authorId="7" shapeId="0" xr:uid="{00000000-0006-0000-0000-000008000000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Relevância entre a demanda e o impacto para o andamento de projetos estratégicos do Ministério.
Prioridade de Governo: 3 pontos
Prioridade Ministerial: 2 pontos
Prioridade setorial: 1 ponto</t>
      </text>
    </comment>
    <comment ref="AL1" authorId="8" shapeId="0" xr:uid="{00000000-0006-0000-0000-000009000000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Urgência: necessidade da contratação em relação ao tempo.
Urgente: 2 pontos
Sem urgência: 1 ponto</t>
      </text>
    </comment>
    <comment ref="AM1" authorId="9" shapeId="0" xr:uid="{00000000-0006-0000-0000-00000A000000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Tendência: probabilidade de agravamento do problema caso não resolvida a demanda.
Agravamento imediato: 3 pontos
Agravamento no exercício planejado: 2 pontos.
Agravamento a longo prazo: 1 ponto</t>
      </text>
    </comment>
    <comment ref="AR1" authorId="10" shapeId="0" xr:uid="{00000000-0006-0000-0000-00000B000000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A área demandante terá que se basear nas seguintes premissas, se já existe especificação técnica do objeto, se a especificação está em fase de construção, e neste caso em particular consideraremos que a fase de construção deve ser terminada dentro do prazo pactuado para entrega do DOD ou DFD, e finalmente se objeto não possui especificação técnica. Critérios: 
9 - Existe
3 - Em construção
1 - Não Existe</t>
      </text>
    </comment>
    <comment ref="AS1" authorId="11" shapeId="0" xr:uid="{00000000-0006-0000-0000-00000C000000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A área demandante terá que se basear nas seguintes premissas, se a  aquisição abrangera uma diretoria, mais de uma diretoria, mais de uma secretaria, secretaria e integrantes do SUSP.
Critérios:
9 - Envolve a secretaria e Estados
3 - Envolve mais de uma secretaria
1 - Apenas 1 secretaria</t>
      </text>
    </comment>
    <comment ref="AT1" authorId="12" shapeId="0" xr:uid="{00000000-0006-0000-0000-00000D000000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A área demandante terá que se basear nas seguintes premissas, se a previsão de entrega do objeto se dará no primeiro ou segundo semestre do ano de 2023.
Critérios:
2 - 1º semestre
1 - 2º semestre</t>
      </text>
    </comment>
    <comment ref="AU1" authorId="13" shapeId="0" xr:uid="{00000000-0006-0000-0000-00000E000000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A área demandante terá que se basear nas seguintes premissas, se já houvera outras aquisições mediante Ata e se as mesmas foram casos de sucesso.
Critérios:
2 - Já contratou anteriormente
1 - Nunca contratou</t>
      </text>
    </comment>
    <comment ref="AV1" authorId="14" shapeId="0" xr:uid="{00000000-0006-0000-0000-00000F000000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A área demandante terá que se basear nas premissas que utilizou para o preenchimento do PAC, no tocante a relevância Alta, média e baixa para a aquisição do objeto, entretanto haverá um limitador de atribuições de relevância.
Critérios:
9 - Alta Relevancia
3 - Média Relevância
1 - Baixa Relevância</t>
      </text>
    </comment>
  </commentList>
</comments>
</file>

<file path=xl/sharedStrings.xml><?xml version="1.0" encoding="utf-8"?>
<sst xmlns="http://schemas.openxmlformats.org/spreadsheetml/2006/main" count="1249" uniqueCount="197">
  <si>
    <t>N° DA CONTRATAÇÃO (APENAS PARA ORDENAÇÃO INTERNA NO PAC)</t>
  </si>
  <si>
    <t>MACRO UNIDADE</t>
  </si>
  <si>
    <t>UNIDADE REQUISITANTE</t>
  </si>
  <si>
    <t>UASG DA UNIDADE LICITANTE</t>
  </si>
  <si>
    <t>TRATA-SE DE:</t>
  </si>
  <si>
    <t>OBJETO DA CONTRATAÇÃO</t>
  </si>
  <si>
    <t>OBJETO RESUMIDO DA CONTRATAÇÃO</t>
  </si>
  <si>
    <t>JUSTIFICATIVA DA CONTRATAÇÃO</t>
  </si>
  <si>
    <t>TRATA-SE DE OBJETO COM MAIS DE UM ITEM?</t>
  </si>
  <si>
    <t>INFORMAR A QUANTIDADE DE ITENS.</t>
  </si>
  <si>
    <t>INFORMAR OS CÓDIGOS DOS ITENS DA CONTRATAÇÃO CADASTRADA NO PGC/ME</t>
  </si>
  <si>
    <t>NATUREZA DA CONTRATAÇÃO</t>
  </si>
  <si>
    <t>CLASSIFICAÇÃO GERAL DO OBJETO</t>
  </si>
  <si>
    <t>CLASSIFICAÇÃO DETALHADA DO OBJETO</t>
  </si>
  <si>
    <t>ÓRGÃO</t>
  </si>
  <si>
    <t>AÇÃO GOVERNO</t>
  </si>
  <si>
    <t>PLANO ORÇAMENTÁRIO (PO)</t>
  </si>
  <si>
    <t>ELEMENTO DA DESPESA</t>
  </si>
  <si>
    <t>PARTICIPAÇÃO DE RECUROS DE OUTROS ÓRGÃOS</t>
  </si>
  <si>
    <t>SE SIM, INFORMAR QUAIS, CONTEMPLANDO: ÓRGÃO; UNIDADE ORÇAMENTÁRIA; AÇÃO ORÇAMENTÁRIA E VALOR ESTIMADO.</t>
  </si>
  <si>
    <t>GRAU DE PRIORIDADE </t>
  </si>
  <si>
    <t>DATA ESTIMADA DA NECESSIDADE DO OBJETO DA CONTRATAÇÃO</t>
  </si>
  <si>
    <t>HÁ NECESSIDADE DE CAPACITAÇÃO DOS SERVIDORES PARA ATUAREM NO PROCESSO DE CONTRATAÇÃO?</t>
  </si>
  <si>
    <t>ABRANGÊNCIA DA CONTRATAÇÃO </t>
  </si>
  <si>
    <t>DETALHAMENTO DA ABRANGÊNCIA INFORMADA</t>
  </si>
  <si>
    <t>MODALIDADE DE LICITAÇÃO/ DISPENSA/ INEXIGIBILIDADE/ SRP</t>
  </si>
  <si>
    <t>CASO A CONTRATAÇÃO OCORRA POR MEIO DE SRP, INDIQUE:</t>
  </si>
  <si>
    <t>SE PARTÍCIPE OU ADESÃO INFORMAR UASG/ÓRGÃO GERENCIADOR DA CONTRATAÇÃO</t>
  </si>
  <si>
    <t>NOME DO SERVIDOR(A) DA UNIDADE RESPONSÁVEL PELOS DADOS</t>
  </si>
  <si>
    <t>TELEFONE DO RESPONSÁVEL </t>
  </si>
  <si>
    <t>E-MAIL DO RESPONSÁVEL </t>
  </si>
  <si>
    <t>SENASP</t>
  </si>
  <si>
    <t>30911 - FUNDO NACIONAL DE SEGURANÇA PÚBLICA</t>
  </si>
  <si>
    <t>splan.dfnsp@mj.gov.br</t>
  </si>
  <si>
    <t>ALTA</t>
  </si>
  <si>
    <t>NÃO</t>
  </si>
  <si>
    <t>ANO DO PLANO</t>
  </si>
  <si>
    <t>RENOVAÇÃO DE CONTRATO</t>
  </si>
  <si>
    <t>Especificação técnica</t>
  </si>
  <si>
    <t>Abrangência</t>
  </si>
  <si>
    <t>Expectativa de Entrega</t>
  </si>
  <si>
    <t>Aquisições Anteriores</t>
  </si>
  <si>
    <t>Relevância da Aquisição</t>
  </si>
  <si>
    <t>TOTAL</t>
  </si>
  <si>
    <t>UNIDADE DE FORNECIMENTO (MEDIDA)</t>
  </si>
  <si>
    <t>INFORMAR OS CÓDIGOS DOS ITENS DA CONTRATAÇÃO CADASTRADA NO CATMAT/CATSER</t>
  </si>
  <si>
    <t>VALOR UNITÁRIO (R$)</t>
  </si>
  <si>
    <t>UNIDADE ORÇAMENTÁRIA</t>
  </si>
  <si>
    <t>0001 Aparelhamento e Cooperação Federativa</t>
  </si>
  <si>
    <t>0002 Manutenção das Atividades meio da Força Nacional</t>
  </si>
  <si>
    <t>0003 Operações e Mobilizações</t>
  </si>
  <si>
    <t>0000 Construção, Instalação e Reforma de Imóvel da Força Nacional</t>
  </si>
  <si>
    <t>0004 Prevenção e Enfrentamento ao Delito e a Violência</t>
  </si>
  <si>
    <t>0006 Promoção da Qualidade de Vida e Valorização dos Profissionais de Segurança Pública  Pró-Vida</t>
  </si>
  <si>
    <t>0001 - Promoção da Segurança e Defesa da Mulher</t>
  </si>
  <si>
    <t>0002 - Enfrentamento à Criminalidade Violenta</t>
  </si>
  <si>
    <t>0003 - Aprimoramento de Governança e Gestão das Ações de Segurança Pública e Defesa Social</t>
  </si>
  <si>
    <t>0005 - Rede Integrada de Bancos de Perfis Genéticos - RIBPG</t>
  </si>
  <si>
    <t>0006 - Sistema Integrado de Coordenação, Comunicação, Comando e Controle</t>
  </si>
  <si>
    <t>0007 - Fortalecimento da atuação Municipal e Prevenção Social</t>
  </si>
  <si>
    <t>0008 - Capacitação de Profissionais, Gestores e Operadores de Segurança Pública</t>
  </si>
  <si>
    <t>000B - Manutenção de ações necessárias à Política de Gestão Integrada - Capacitação</t>
  </si>
  <si>
    <t>000C - Fortalecimento do Sistema de Inteligência de Segurança Pública - SISP - Combate ao Crime Organizado</t>
  </si>
  <si>
    <t>000D - Manutenção de Ações de Custeio necessárias às Atividades de Segurança Pública</t>
  </si>
  <si>
    <t>000E - Manutenção de Ações necessárias à Política de Gestão Integrada - Coordenação e Governança</t>
  </si>
  <si>
    <t>000F - Programa Nacional de Segurança nas Fronteiras - VIGIA</t>
  </si>
  <si>
    <t>000G - Fortalecimento do Sistema de Inteligência de Segurança Pública - SISP - Fortalecimento das Agências de Inteligência</t>
  </si>
  <si>
    <t>000H - Sistema Nacional de Informações de Segurança Pública, Prisionais e Sobre Drogas – SINESP</t>
  </si>
  <si>
    <t>000I - Aperfeiçoamento Tecnológico dos Órgãos de Segurança Pública</t>
  </si>
  <si>
    <t>000H - Gestão e Manutenção da SEGEN, SENASP e SEOPI</t>
  </si>
  <si>
    <t>SEM ALTERAÇÃO</t>
  </si>
  <si>
    <t>00R2 - Aprimoramento da Segurança Pública Nacional</t>
  </si>
  <si>
    <t>15P9 - Construção, Instalação e Reforma de Imóvel da Força Nacional</t>
  </si>
  <si>
    <t>21BQ - Implementação de Políticas de Segurança Pública, Prevenção, e Enfrentamento à Criminalidade</t>
  </si>
  <si>
    <t>2B00 - Atuação da Força Nacional de Segurança Pública</t>
  </si>
  <si>
    <t>21BM - Desenvolvimento de Políticas de Segurança Pública, Prevenção e Enfrentamento à Criminalidade</t>
  </si>
  <si>
    <t>2000 - Administração da Unidade</t>
  </si>
  <si>
    <t>DFNSP</t>
  </si>
  <si>
    <t>NÃO SE APLICA</t>
  </si>
  <si>
    <t>30911-FNSP</t>
  </si>
  <si>
    <t>QTDE</t>
  </si>
  <si>
    <t>RELEVÂNCIA</t>
  </si>
  <si>
    <t>Alta Relevancia</t>
  </si>
  <si>
    <t>Média Relevância</t>
  </si>
  <si>
    <t>Baixa Relevância</t>
  </si>
  <si>
    <t>REDIMENSIONAMENTO</t>
  </si>
  <si>
    <t>INCLUSÃO</t>
  </si>
  <si>
    <t>EXCLUSÃO</t>
  </si>
  <si>
    <t>Total</t>
  </si>
  <si>
    <t>VALOR ARREDONDADO</t>
  </si>
  <si>
    <t>RESUMO SENASP</t>
  </si>
  <si>
    <t>URGÊNCIA - Inciso II art 13 -  Portaria 405</t>
  </si>
  <si>
    <t>RELEVÂNCIA -   Inciso I art 13 -  Portaria 405</t>
  </si>
  <si>
    <t>TENDÊNCIA - Inciso III art 13  - Portaria 405</t>
  </si>
  <si>
    <t>UNID</t>
  </si>
  <si>
    <t>2B00</t>
  </si>
  <si>
    <t>QUANTIDADE
 ESTIMADA</t>
  </si>
  <si>
    <t>GRAU DE COMPLEXIDADE (ART. 12 PORT. MJSP 405/2020</t>
  </si>
  <si>
    <t xml:space="preserve">QUANT. DE DIAS ÚTEIS ESTIMADOS PARA ELABORAÇÃO DO TR  </t>
  </si>
  <si>
    <t>QUANT. DE DIAS ÚTEIS ESTIMADO PARA A ELABORAÇÃO DA PESQUISA DE PREÇOS</t>
  </si>
  <si>
    <t>A CONTRATAÇÃO ESTÁ CONTEMPLADA NO ORÇAMENTO DA UNIDADE: SIM/NÃO</t>
  </si>
  <si>
    <t xml:space="preserve">  SE NÃO, APRESENTAR JUSTIFICATIVA</t>
  </si>
  <si>
    <t>Sim</t>
  </si>
  <si>
    <t>-</t>
  </si>
  <si>
    <t>Total da Portaria 405 de  20/11/2020</t>
  </si>
  <si>
    <t>DATA ESTIMADA PARA CONFECÇÃO DO DOCUMENTO DE FORMALIZAÇÃO DA DEMANDA</t>
  </si>
  <si>
    <t>PREGÃO ELETRÔNICO</t>
  </si>
  <si>
    <t>VALOR TOTAL ESTIMADO DA CONTRATAÇÃO 
(12 meses)</t>
  </si>
  <si>
    <t>MATERIAL</t>
  </si>
  <si>
    <t>AQUISIÇÃO</t>
  </si>
  <si>
    <t>JOSIVAN BRITO DE ARAÚJO</t>
  </si>
  <si>
    <t>(61) 2025-8961</t>
  </si>
  <si>
    <t>BAIXA</t>
  </si>
  <si>
    <t xml:space="preserve">Gorro de selva digitalizado </t>
  </si>
  <si>
    <t>CONSUMO</t>
  </si>
  <si>
    <t>CUSTEIO</t>
  </si>
  <si>
    <t>31/11/2024</t>
  </si>
  <si>
    <t>DISTRITO FEDERAL</t>
  </si>
  <si>
    <t>BRASÍLIA</t>
  </si>
  <si>
    <t xml:space="preserve">Camiseta TFM regata </t>
  </si>
  <si>
    <t>Vestuário para fins especiais</t>
  </si>
  <si>
    <t xml:space="preserve">Camiseta vermelha com manga </t>
  </si>
  <si>
    <t xml:space="preserve">Meias, luvas e outros complementos do vestuário masculino </t>
  </si>
  <si>
    <t>Cinto de nylon vermelho</t>
  </si>
  <si>
    <t xml:space="preserve">Gorro com pala digitalizado </t>
  </si>
  <si>
    <t xml:space="preserve">Boina </t>
  </si>
  <si>
    <t xml:space="preserve">Cantil </t>
  </si>
  <si>
    <t xml:space="preserve">Como a DFNSP atua massivamente na região Norte do país com enfoque no combate a crimes ambietais e a crimes contra os povos indígenas, expõe-se a grande incidência solar. </t>
  </si>
  <si>
    <t>Munição de calibre até 30mm</t>
  </si>
  <si>
    <t>Munição calibre 5,56 (COMUM)</t>
  </si>
  <si>
    <t xml:space="preserve">Como a atividade-fim da DFNSP envolve a atividade policial em combate ao crime organizado, há necessidade de armamento adequado à necessidade operacional. </t>
  </si>
  <si>
    <t>Munição calibre 7,62 (COMUM)</t>
  </si>
  <si>
    <t>Cartucho calibre 12 balote singular (TREINAMENTO)</t>
  </si>
  <si>
    <t>Munição  calibre 7,62 (TREINAMENTO)</t>
  </si>
  <si>
    <t>Munição calibre 9mm (TREINAMENTO)</t>
  </si>
  <si>
    <t>Armas de fogo de calibre até 120mm</t>
  </si>
  <si>
    <t xml:space="preserve">Espingarda calibre 12 </t>
  </si>
  <si>
    <t>INVESTIMENTO</t>
  </si>
  <si>
    <t>PERMANENTE</t>
  </si>
  <si>
    <t>ORGÃO GERENCIADOR</t>
  </si>
  <si>
    <t>Fuzil calibre 7,62</t>
  </si>
  <si>
    <t>Arma não letal</t>
  </si>
  <si>
    <t xml:space="preserve">Pistola de condutividade elétrica </t>
  </si>
  <si>
    <t xml:space="preserve">Como a atividade-fim da DFNSP envolve a atividade policial em ações que buscam o máximo de redução de danos tanto para o agente de segurança quanto para o agressor em potencial, o objeto se adequa à necessidade operacional em ações de choque, de controle de multidões, em eventos e no policiamento ostensivo. </t>
  </si>
  <si>
    <t xml:space="preserve">Calção </t>
  </si>
  <si>
    <t xml:space="preserve">Calção TFM </t>
  </si>
  <si>
    <t xml:space="preserve">Chapéu de selva digitalizado </t>
  </si>
  <si>
    <t>Boné</t>
  </si>
  <si>
    <t>Gorro com pala - laranja</t>
  </si>
  <si>
    <t>Gorro com pala - preto</t>
  </si>
  <si>
    <t xml:space="preserve">Barraca </t>
  </si>
  <si>
    <t>Como a DFNSP atua massivamente na região Norte do país com enfoque no combate a crimes ambietais e a crimes contra os povos indígenas, e passa grande parte em região erma e sem aparato para repouso, há necessidade operacional para descanso da tropa.</t>
  </si>
  <si>
    <t>Cama metálica dobrável</t>
  </si>
  <si>
    <t>Cama de campanha</t>
  </si>
  <si>
    <t>Rede de selva</t>
  </si>
  <si>
    <t>Tenda para posto base (3m x 3m)</t>
  </si>
  <si>
    <t>Acessório equipamentos especializados</t>
  </si>
  <si>
    <t xml:space="preserve">Porta-algema </t>
  </si>
  <si>
    <t>Barraca de duas praças</t>
  </si>
  <si>
    <t>Rede de dormir</t>
  </si>
  <si>
    <t>Contratação de serviços gráficos</t>
  </si>
  <si>
    <t xml:space="preserve">As armas de fogo fazem parte do cotidiano policial, por conseguinte, impera a necessidade de treinamento diário aos profissionais mobilizados para aperfeiçoamento e vivência das técnicas de disparo. Para tanto, é necessário a aquisição de alvo tiro defensivo método giraldi  silhueta humana, alvo tiro defensivo método giraldi em folha 60x90cm e alvo refém para disparos complementada pela aquisição de obréias de alvo. Ademais os serviços de identificação e impressões são corriqueiras e comumente usuais pela DFNSP. </t>
  </si>
  <si>
    <t xml:space="preserve">SERVIÇOS GRÁFICOS </t>
  </si>
  <si>
    <t>QUANTIDADE</t>
  </si>
  <si>
    <t xml:space="preserve">VALOR (R$) </t>
  </si>
  <si>
    <t>ITENS</t>
  </si>
  <si>
    <t>ALVO</t>
  </si>
  <si>
    <t>DIAGRAMAÇÃO</t>
  </si>
  <si>
    <t>BANNERS</t>
  </si>
  <si>
    <t>OBRÉIA</t>
  </si>
  <si>
    <t xml:space="preserve">A DFNSP por se tratar de programa com perfil de polícias militar e civil, bombeiros militares, perícias e papiloscopista, exige uniformização padrão. </t>
  </si>
  <si>
    <t>Como a DFNSP atua massivamente na região Norte do país com enfoque no combate a crimes ambietais e a crimes contra os povos indígenas, e passa grande parte em região erma e isolada, necessita dispor de material tático adequado ao armazenamento portátil de água potável.</t>
  </si>
  <si>
    <t>Como a DFNSP atua massivamente na região Norte do país com enfoque no combate a crimes ambietais e a crimes contra os povos indígenas, e passa grande parte em região erma e sem aparato para repouso, há necessidade operacional para descanso e abrigo da tropa.</t>
  </si>
  <si>
    <t xml:space="preserve">Como a atividade-fim da DFNSP envolve a atividade policial em combate ao crime organizado, há necessidade de material adequado à necessidade operacional. </t>
  </si>
  <si>
    <t xml:space="preserve">Como a atividade-fim da DFNSP envolve a atividade policial em combate ao crime organizado, há necessidade de munição adequada à capacidade operacional da DFNSP. </t>
  </si>
  <si>
    <r>
      <t>Aquisição</t>
    </r>
    <r>
      <rPr>
        <b/>
        <sz val="12"/>
        <rFont val="Calibri"/>
        <family val="2"/>
        <scheme val="minor"/>
      </rPr>
      <t xml:space="preserve"> de 25.000 unidades</t>
    </r>
    <r>
      <rPr>
        <sz val="12"/>
        <rFont val="Calibri"/>
        <family val="2"/>
        <scheme val="minor"/>
      </rPr>
      <t xml:space="preserve"> de alvos, </t>
    </r>
    <r>
      <rPr>
        <b/>
        <sz val="12"/>
        <rFont val="Calibri"/>
        <family val="2"/>
        <scheme val="minor"/>
      </rPr>
      <t>de 1.000 rolos (rolo com 1.000 unidades)</t>
    </r>
    <r>
      <rPr>
        <sz val="12"/>
        <rFont val="Calibri"/>
        <family val="2"/>
        <scheme val="minor"/>
      </rPr>
      <t xml:space="preserve"> de obréia para tiro ─ Método Giraldi ─; </t>
    </r>
    <r>
      <rPr>
        <b/>
        <sz val="12"/>
        <rFont val="Calibri"/>
        <family val="2"/>
        <scheme val="minor"/>
      </rPr>
      <t xml:space="preserve">13 unidades </t>
    </r>
    <r>
      <rPr>
        <sz val="12"/>
        <rFont val="Calibri"/>
        <family val="2"/>
        <scheme val="minor"/>
      </rPr>
      <t xml:space="preserve">de diagramação de capa, flyer (panfleto), folder e pasta (formato 16 - 15cmx23cm); </t>
    </r>
    <r>
      <rPr>
        <b/>
        <sz val="12"/>
        <rFont val="Calibri"/>
        <family val="2"/>
        <scheme val="minor"/>
      </rPr>
      <t>10 m2</t>
    </r>
    <r>
      <rPr>
        <sz val="12"/>
        <rFont val="Calibri"/>
        <family val="2"/>
        <scheme val="minor"/>
      </rPr>
      <t xml:space="preserve"> de banner em lona vinílica com impressão em policromia e acabamento em madeira e corda (80cmx60cm)</t>
    </r>
  </si>
  <si>
    <t>Como a DFNSP atua massivamente na região Norte do país com enfoque no combate a crimes ambietais e a crimes contra os povos indígenas, e passa grande parte em região erma e isolada, necessita dispor de estrutura de montagem mais prática para alinhamento peracional na tomada de decisões, alocação de material e logístico e posto base.</t>
  </si>
  <si>
    <t>Munição calibre 12 balote singular(COMUM)</t>
  </si>
  <si>
    <t>Alvo c/refém</t>
  </si>
  <si>
    <t>Alvo s/refém</t>
  </si>
  <si>
    <t>VALOR UNITÁRIO [R$ 73.250,00/25.000]</t>
  </si>
  <si>
    <r>
      <t>Aquisição</t>
    </r>
    <r>
      <rPr>
        <b/>
        <sz val="12"/>
        <rFont val="Calibri"/>
        <family val="2"/>
        <scheme val="minor"/>
      </rPr>
      <t xml:space="preserve"> </t>
    </r>
    <r>
      <rPr>
        <sz val="12"/>
        <rFont val="Calibri"/>
        <family val="2"/>
        <scheme val="minor"/>
      </rPr>
      <t>de 2 kit para guarda bandeira contendo: 10 cachecois, 10 cintos talabarte branco, 10 pares luvas com cano alto e 10 cadaços branco para coturno .</t>
    </r>
  </si>
  <si>
    <t>A aquisição dos acessórios se justifica para uso nas solenidades militares da Diretoria da Força Nacional de Segurança Pública</t>
  </si>
  <si>
    <t>VALOR TOTAL ESTIMADO</t>
  </si>
  <si>
    <t>VALOR POR ITEM (R$)</t>
  </si>
  <si>
    <t>Aquisição de materiais para comunicação social e institucional</t>
  </si>
  <si>
    <t>Púlpito de Acrílico</t>
  </si>
  <si>
    <t>Sistema Microfone Sem Fio Digital Duplo TSI- 900 UHF</t>
  </si>
  <si>
    <t>Caixa de Som com tripé</t>
  </si>
  <si>
    <t>Bandeira da Força Nacional com complemento para Guarda-bandeira (mastro, laço militar, talabarte e afins)</t>
  </si>
  <si>
    <t>Bandeira Nacional com complemento para Guarda-Bandeira (mastro, laço militar, talabarte e afins)</t>
  </si>
  <si>
    <t>Bandeira Oficial do Distrito Federal com complemento para Guarda-Bandeira (mastro, laço militar, talabarte e afins)</t>
  </si>
  <si>
    <t>Bandeira da Força Nacional</t>
  </si>
  <si>
    <t>Bandeiras dos Estados</t>
  </si>
  <si>
    <t>Suporte para mastro (acondicionar as bandeiras)</t>
  </si>
  <si>
    <t xml:space="preserve">Boné, meias, luvas e outros complementos do vestuário masculino </t>
  </si>
  <si>
    <t>Munição calibre 9mm  (COMUM)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</si>
</sst>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#,##0.00_ ;\-#,##0.00\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</font>
    <font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 applyFill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2" fillId="0" borderId="1" xfId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/>
    <xf numFmtId="0" fontId="0" fillId="0" borderId="0" xfId="0" applyAlignment="1">
      <alignment vertical="center"/>
    </xf>
    <xf numFmtId="0" fontId="6" fillId="0" borderId="0" xfId="0" applyFont="1" applyAlignment="1">
      <alignment horizontal="center"/>
    </xf>
    <xf numFmtId="0" fontId="5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0" xfId="0" applyFont="1"/>
    <xf numFmtId="3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164" fontId="9" fillId="0" borderId="1" xfId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3" fontId="5" fillId="3" borderId="1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1" fontId="2" fillId="0" borderId="1" xfId="0" applyNumberFormat="1" applyFont="1" applyBorder="1" applyAlignment="1">
      <alignment horizontal="center" vertical="center" wrapText="1"/>
    </xf>
    <xf numFmtId="1" fontId="2" fillId="0" borderId="1" xfId="1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165" fontId="2" fillId="0" borderId="1" xfId="1" applyNumberFormat="1" applyFont="1" applyBorder="1" applyAlignment="1">
      <alignment horizontal="center" vertical="center" wrapText="1"/>
    </xf>
    <xf numFmtId="165" fontId="9" fillId="0" borderId="1" xfId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" fontId="0" fillId="0" borderId="0" xfId="0" applyNumberFormat="1"/>
    <xf numFmtId="4" fontId="9" fillId="0" borderId="1" xfId="0" applyNumberFormat="1" applyFont="1" applyBorder="1"/>
    <xf numFmtId="4" fontId="9" fillId="0" borderId="1" xfId="0" applyNumberFormat="1" applyFont="1" applyBorder="1" applyAlignment="1">
      <alignment horizontal="center"/>
    </xf>
    <xf numFmtId="3" fontId="9" fillId="0" borderId="1" xfId="0" applyNumberFormat="1" applyFont="1" applyBorder="1" applyAlignment="1">
      <alignment horizontal="center"/>
    </xf>
    <xf numFmtId="3" fontId="0" fillId="0" borderId="0" xfId="0" applyNumberForma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43" fontId="0" fillId="0" borderId="0" xfId="5" applyFont="1"/>
    <xf numFmtId="43" fontId="0" fillId="0" borderId="0" xfId="0" applyNumberFormat="1"/>
    <xf numFmtId="0" fontId="2" fillId="8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4" fontId="11" fillId="9" borderId="1" xfId="0" applyNumberFormat="1" applyFont="1" applyFill="1" applyBorder="1"/>
    <xf numFmtId="0" fontId="2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justify" vertical="center" wrapText="1"/>
    </xf>
    <xf numFmtId="0" fontId="2" fillId="10" borderId="1" xfId="0" applyFont="1" applyFill="1" applyBorder="1" applyAlignment="1">
      <alignment horizontal="left" vertical="center" wrapText="1"/>
    </xf>
    <xf numFmtId="3" fontId="2" fillId="10" borderId="1" xfId="0" applyNumberFormat="1" applyFont="1" applyFill="1" applyBorder="1" applyAlignment="1">
      <alignment horizontal="center" vertical="center" wrapText="1"/>
    </xf>
    <xf numFmtId="1" fontId="2" fillId="10" borderId="1" xfId="0" applyNumberFormat="1" applyFont="1" applyFill="1" applyBorder="1" applyAlignment="1">
      <alignment horizontal="center" vertical="center" wrapText="1"/>
    </xf>
    <xf numFmtId="165" fontId="2" fillId="10" borderId="1" xfId="1" applyNumberFormat="1" applyFont="1" applyFill="1" applyBorder="1" applyAlignment="1">
      <alignment horizontal="center" vertical="center" wrapText="1"/>
    </xf>
    <xf numFmtId="164" fontId="2" fillId="10" borderId="1" xfId="1" applyFont="1" applyFill="1" applyBorder="1" applyAlignment="1">
      <alignment horizontal="center" vertical="center" wrapText="1"/>
    </xf>
    <xf numFmtId="49" fontId="2" fillId="10" borderId="1" xfId="0" applyNumberFormat="1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/>
    </xf>
    <xf numFmtId="14" fontId="2" fillId="10" borderId="1" xfId="0" applyNumberFormat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justify" vertical="center" wrapText="1"/>
    </xf>
    <xf numFmtId="3" fontId="2" fillId="7" borderId="1" xfId="0" applyNumberFormat="1" applyFont="1" applyFill="1" applyBorder="1" applyAlignment="1">
      <alignment horizontal="center" vertical="center" wrapText="1"/>
    </xf>
    <xf numFmtId="165" fontId="2" fillId="7" borderId="1" xfId="1" applyNumberFormat="1" applyFont="1" applyFill="1" applyBorder="1" applyAlignment="1">
      <alignment horizontal="center" vertical="center" wrapText="1"/>
    </xf>
    <xf numFmtId="164" fontId="2" fillId="7" borderId="1" xfId="1" applyFont="1" applyFill="1" applyBorder="1" applyAlignment="1">
      <alignment horizontal="center" vertical="center" wrapText="1"/>
    </xf>
    <xf numFmtId="49" fontId="2" fillId="7" borderId="1" xfId="0" applyNumberFormat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14" fontId="2" fillId="7" borderId="1" xfId="0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3" fontId="11" fillId="9" borderId="2" xfId="0" applyNumberFormat="1" applyFont="1" applyFill="1" applyBorder="1" applyAlignment="1">
      <alignment horizontal="center"/>
    </xf>
    <xf numFmtId="3" fontId="11" fillId="9" borderId="4" xfId="0" applyNumberFormat="1" applyFont="1" applyFill="1" applyBorder="1" applyAlignment="1">
      <alignment horizontal="center"/>
    </xf>
    <xf numFmtId="3" fontId="11" fillId="9" borderId="3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6">
    <cellStyle name="Moeda" xfId="1" builtinId="4"/>
    <cellStyle name="Moeda 2" xfId="2" xr:uid="{00000000-0005-0000-0000-000001000000}"/>
    <cellStyle name="Moeda 3" xfId="4" xr:uid="{00000000-0005-0000-0000-000002000000}"/>
    <cellStyle name="Normal" xfId="0" builtinId="0"/>
    <cellStyle name="Normal 3" xfId="3" xr:uid="{00000000-0005-0000-0000-000004000000}"/>
    <cellStyle name="Vírgula" xfId="5" builtinId="3"/>
  </cellStyles>
  <dxfs count="4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Charles Gonçalves" id="{87444412-C23D-4F88-922F-B06C1EC5DF50}" userId="Charles Gonçalves" providerId="None"/>
  <person displayName="Marcio Batista Nunes Homem" id="{8380012A-F2D3-4409-A6B7-CCABCB698086}" userId="S::marcio.homem@mj.gov.br::a4c77d79-e900-4c67-bab7-86795625bc87" providerId="AD"/>
</personList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1" dT="2020-12-23T18:19:34.24" personId="{8380012A-F2D3-4409-A6B7-CCABCB698086}" id="{FCD002CB-A1A0-43DB-B45E-413717B2E0EE}">
    <text>Esta celula destina-se a nomear o objeto, permitindo somente a descrição com até 50 carateres</text>
  </threadedComment>
  <threadedComment ref="H1" dT="2020-12-23T18:27:48.36" personId="{8380012A-F2D3-4409-A6B7-CCABCB698086}" id="{88D81A9E-E5E7-489B-A51B-4512F9E8701D}">
    <text>Esta celula destina-se a descrever resumidamente o objeto, permitindo somente a descrição com até 200 carateres</text>
  </threadedComment>
  <threadedComment ref="J1" dT="2020-12-23T18:34:38.08" personId="{8380012A-F2D3-4409-A6B7-CCABCB698086}" id="{B80E5616-D68D-43EF-8DE9-5E6B93A1109D}">
    <text>Esta celula destina-se a descrever justificativa da contratação, permitindo somente a descrição com até 500 carateres</text>
  </threadedComment>
  <threadedComment ref="K1" dT="2020-12-30T18:38:31.94" personId="{8380012A-F2D3-4409-A6B7-CCABCB698086}" id="{E16FA5EA-B179-44DB-9960-FB79A1D79057}">
    <text>Esta célula destina-se a verificar se os itens são indispensáveis para o funcionamento do objeto.</text>
  </threadedComment>
  <threadedComment ref="L1" dT="2020-12-23T18:36:55.24" personId="{8380012A-F2D3-4409-A6B7-CCABCB698086}" id="{62818AD3-0FF9-4C1D-BE14-8349263D889E}">
    <text>Esta célula destina-se a descrever numericamente a quantidade de itens indispensáveis que compõem o objeto.</text>
  </threadedComment>
  <threadedComment ref="O1" dT="2020-12-23T18:42:09.75" personId="{8380012A-F2D3-4409-A6B7-CCABCB698086}" id="{394452AE-146F-40C8-96D2-2A8C928F318B}">
    <text>Esta celúla destina a indicar o número do item no PCG</text>
  </threadedComment>
  <threadedComment ref="AF1" dT="2020-12-30T19:53:39.81" personId="{8380012A-F2D3-4409-A6B7-CCABCB698086}" id="{19224946-C46F-45FC-BD29-2DE5D03D9DA0}">
    <text>Esta célula destina-se a indicar quais estados, municípios ou o distrito federal que a contratação abrangerá.</text>
  </threadedComment>
  <threadedComment ref="AK1" dT="2021-01-19T13:05:19.05" personId="{8380012A-F2D3-4409-A6B7-CCABCB698086}" id="{47EE748B-99D3-4FAA-9D01-29AD9F974B64}">
    <text>Relevância entre a demanda e o impacto para o andamento de projetos estratégicos do Ministério.
Prioridade de Governo: 3 pontos
Prioridade Ministerial: 2 pontos
Prioridade setorial: 1 ponto</text>
  </threadedComment>
  <threadedComment ref="AL1" dT="2021-01-19T13:07:42.13" personId="{8380012A-F2D3-4409-A6B7-CCABCB698086}" id="{B6092C16-1AD2-41C5-8BDB-4A3C73AA7B91}">
    <text>Urgência: necessidade da contratação em relação ao tempo.
Urgente: 2 pontos
Sem urgência: 1 ponto</text>
  </threadedComment>
  <threadedComment ref="AM1" dT="2021-01-19T13:11:49.06" personId="{8380012A-F2D3-4409-A6B7-CCABCB698086}" id="{58112842-94D6-43EF-AFE1-C61E24BB2093}">
    <text>Tendência: probabilidade de agravamento do problema caso não resolvida a demanda.
Agravamento imediato: 3 pontos
Agravamento no exercício planejado: 2 pontos.
Agravamento a longo prazo: 1 ponto</text>
  </threadedComment>
  <threadedComment ref="AR1" dT="2020-12-22T18:31:49.68" personId="{87444412-C23D-4F88-922F-B06C1EC5DF50}" id="{07115CA8-A687-4B53-A9DE-D321044E56F9}">
    <text>A área demandante terá que se basear nas seguintes premissas, se já existe especificação técnica do objeto, se a especificação está em fase de construção, e neste caso em particular consideraremos que a fase de construção deve ser terminada dentro do prazo pactuado para entrega do DOD ou DFD, e finalmente se objeto não possui especificação técnica. Critérios: 
9 - Existe
3 - Em construção
1 - Não Existe</text>
  </threadedComment>
  <threadedComment ref="AS1" dT="2020-12-22T18:32:38.34" personId="{87444412-C23D-4F88-922F-B06C1EC5DF50}" id="{2CD75047-1E3F-4CA4-9339-36BA96974016}">
    <text>A área demandante terá que se basear nas seguintes premissas, se a  aquisição abrangera uma diretoria, mais de uma diretoria, mais de uma secretaria, secretaria e integrantes do SUSP.
Critérios:
9 - Envolve a secretaria e Estados
3 - Envolve mais de uma secretaria
1 - Apenas 1 secretaria</text>
  </threadedComment>
  <threadedComment ref="AT1" dT="2020-12-22T18:33:18.51" personId="{87444412-C23D-4F88-922F-B06C1EC5DF50}" id="{F770D24F-A611-4D1B-912A-902E7417EBB8}">
    <text>A área demandante terá que se basear nas seguintes premissas, se a previsão de entrega do objeto se dará no primeiro ou segundo semestre do ano de 2023.
Critérios:
2 - 1º semestre
1 - 2º semestre</text>
  </threadedComment>
  <threadedComment ref="AU1" dT="2020-12-22T18:37:42.12" personId="{87444412-C23D-4F88-922F-B06C1EC5DF50}" id="{A80636C5-B9DC-42DC-9F68-A62B818924F9}">
    <text>A área demandante terá que se basear nas seguintes premissas, se já houvera outras aquisições mediante Ata e se as mesmas foram casos de sucesso.
Critérios:
2 - Já contratou anteriormente
1 - Nunca contratou</text>
  </threadedComment>
  <threadedComment ref="AV1" dT="2020-12-22T18:38:06.55" personId="{87444412-C23D-4F88-922F-B06C1EC5DF50}" id="{C8B35D21-86DF-47D8-ADB8-D4CE14973CD9}">
    <text>A área demandante terá que se basear nas premissas que utilizou para o preenchimento do PAC, no tocante a relevância Alta, média e baixa para a aquisição do objeto, entretanto haverá um limitador de atribuições de relevância.
Critérios:
9 - Alta Relevancia
3 - Média Relevância
1 - Baixa Relevância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48"/>
  <sheetViews>
    <sheetView tabSelected="1" zoomScale="85" zoomScaleNormal="85" workbookViewId="0">
      <pane ySplit="1" topLeftCell="A22" activePane="bottomLeft" state="frozenSplit"/>
      <selection activeCell="F1" sqref="F1"/>
      <selection pane="bottomLeft" activeCell="A40" sqref="A40"/>
    </sheetView>
  </sheetViews>
  <sheetFormatPr defaultRowHeight="15" x14ac:dyDescent="0.25"/>
  <cols>
    <col min="1" max="1" width="28" bestFit="1" customWidth="1"/>
    <col min="2" max="2" width="16.28515625" bestFit="1" customWidth="1"/>
    <col min="3" max="3" width="18.28515625" bestFit="1" customWidth="1"/>
    <col min="4" max="4" width="15.140625" bestFit="1" customWidth="1"/>
    <col min="5" max="5" width="19.42578125" bestFit="1" customWidth="1"/>
    <col min="6" max="6" width="25.7109375" style="18" customWidth="1"/>
    <col min="7" max="7" width="39.85546875" customWidth="1"/>
    <col min="8" max="8" width="60" style="31" customWidth="1"/>
    <col min="9" max="9" width="24.7109375" style="18" bestFit="1" customWidth="1"/>
    <col min="10" max="10" width="71.5703125" style="18" customWidth="1"/>
    <col min="11" max="11" width="14.85546875" customWidth="1"/>
    <col min="12" max="12" width="14.5703125" customWidth="1"/>
    <col min="13" max="13" width="16.85546875" bestFit="1" customWidth="1"/>
    <col min="14" max="14" width="14.140625" style="33" bestFit="1" customWidth="1"/>
    <col min="15" max="15" width="30.7109375" customWidth="1"/>
    <col min="16" max="16" width="21.5703125" customWidth="1"/>
    <col min="17" max="17" width="25" customWidth="1"/>
    <col min="18" max="18" width="16.42578125" bestFit="1" customWidth="1"/>
    <col min="19" max="19" width="15.42578125" customWidth="1"/>
    <col min="20" max="20" width="16.85546875" customWidth="1"/>
    <col min="21" max="21" width="33" customWidth="1"/>
    <col min="22" max="22" width="16.85546875" bestFit="1" customWidth="1"/>
    <col min="23" max="23" width="11" bestFit="1" customWidth="1"/>
    <col min="24" max="24" width="22.42578125" customWidth="1"/>
    <col min="25" max="25" width="15.7109375" bestFit="1" customWidth="1"/>
    <col min="26" max="26" width="15.28515625" customWidth="1"/>
    <col min="27" max="27" width="21.42578125" customWidth="1"/>
    <col min="28" max="28" width="13.140625" customWidth="1"/>
    <col min="29" max="29" width="36.28515625" bestFit="1" customWidth="1"/>
    <col min="30" max="30" width="35.140625" bestFit="1" customWidth="1"/>
    <col min="31" max="31" width="18.7109375" customWidth="1"/>
    <col min="32" max="32" width="18.28515625" bestFit="1" customWidth="1"/>
    <col min="33" max="33" width="22.7109375" bestFit="1" customWidth="1"/>
    <col min="34" max="34" width="23.5703125" bestFit="1" customWidth="1"/>
    <col min="35" max="35" width="34.140625" bestFit="1" customWidth="1"/>
    <col min="36" max="36" width="16.7109375" bestFit="1" customWidth="1"/>
    <col min="37" max="39" width="25" customWidth="1"/>
    <col min="40" max="40" width="24.140625" bestFit="1" customWidth="1"/>
    <col min="41" max="41" width="27.28515625" bestFit="1" customWidth="1"/>
    <col min="42" max="42" width="19.140625" customWidth="1"/>
    <col min="43" max="43" width="30.5703125" customWidth="1"/>
    <col min="44" max="44" width="14.140625" bestFit="1" customWidth="1"/>
    <col min="45" max="45" width="13.85546875" customWidth="1"/>
    <col min="46" max="49" width="18" customWidth="1"/>
    <col min="50" max="50" width="22.140625" customWidth="1"/>
    <col min="51" max="51" width="20.140625" customWidth="1"/>
    <col min="52" max="52" width="19.28515625" customWidth="1"/>
    <col min="53" max="53" width="24.85546875" customWidth="1"/>
    <col min="54" max="54" width="20.42578125" customWidth="1"/>
    <col min="55" max="55" width="29.5703125" style="18" customWidth="1"/>
  </cols>
  <sheetData>
    <row r="1" spans="1:55" ht="126" x14ac:dyDescent="0.25">
      <c r="A1" s="1" t="s">
        <v>0</v>
      </c>
      <c r="B1" s="7" t="s">
        <v>36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5" t="s">
        <v>45</v>
      </c>
      <c r="J1" s="1" t="s">
        <v>7</v>
      </c>
      <c r="K1" s="1" t="s">
        <v>8</v>
      </c>
      <c r="L1" s="1" t="s">
        <v>9</v>
      </c>
      <c r="M1" s="5" t="s">
        <v>44</v>
      </c>
      <c r="N1" s="32" t="s">
        <v>96</v>
      </c>
      <c r="O1" s="1" t="s">
        <v>10</v>
      </c>
      <c r="P1" s="5" t="s">
        <v>46</v>
      </c>
      <c r="Q1" s="1" t="s">
        <v>107</v>
      </c>
      <c r="R1" s="1" t="s">
        <v>11</v>
      </c>
      <c r="S1" s="1" t="s">
        <v>12</v>
      </c>
      <c r="T1" s="1" t="s">
        <v>13</v>
      </c>
      <c r="U1" s="1" t="s">
        <v>14</v>
      </c>
      <c r="V1" s="7" t="s">
        <v>47</v>
      </c>
      <c r="W1" s="7" t="s">
        <v>15</v>
      </c>
      <c r="X1" s="7" t="s">
        <v>16</v>
      </c>
      <c r="Y1" s="1" t="s">
        <v>17</v>
      </c>
      <c r="Z1" s="1" t="s">
        <v>18</v>
      </c>
      <c r="AA1" s="1" t="s">
        <v>19</v>
      </c>
      <c r="AB1" s="1" t="s">
        <v>20</v>
      </c>
      <c r="AC1" s="1" t="s">
        <v>21</v>
      </c>
      <c r="AD1" s="1" t="s">
        <v>22</v>
      </c>
      <c r="AE1" s="1" t="s">
        <v>23</v>
      </c>
      <c r="AF1" s="1" t="s">
        <v>24</v>
      </c>
      <c r="AG1" s="1" t="s">
        <v>25</v>
      </c>
      <c r="AH1" s="1" t="s">
        <v>26</v>
      </c>
      <c r="AI1" s="1" t="s">
        <v>27</v>
      </c>
      <c r="AJ1" s="5" t="s">
        <v>37</v>
      </c>
      <c r="AK1" s="13" t="s">
        <v>92</v>
      </c>
      <c r="AL1" s="13" t="s">
        <v>91</v>
      </c>
      <c r="AM1" s="13" t="s">
        <v>93</v>
      </c>
      <c r="AN1" s="13" t="s">
        <v>104</v>
      </c>
      <c r="AO1" s="1" t="s">
        <v>28</v>
      </c>
      <c r="AP1" s="1" t="s">
        <v>29</v>
      </c>
      <c r="AQ1" s="1" t="s">
        <v>30</v>
      </c>
      <c r="AR1" s="6" t="s">
        <v>38</v>
      </c>
      <c r="AS1" s="6" t="s">
        <v>39</v>
      </c>
      <c r="AT1" s="6" t="s">
        <v>40</v>
      </c>
      <c r="AU1" s="6" t="s">
        <v>41</v>
      </c>
      <c r="AV1" s="6" t="s">
        <v>42</v>
      </c>
      <c r="AW1" s="6" t="s">
        <v>43</v>
      </c>
      <c r="AX1" s="19" t="s">
        <v>97</v>
      </c>
      <c r="AY1" s="19" t="s">
        <v>105</v>
      </c>
      <c r="AZ1" s="19" t="s">
        <v>98</v>
      </c>
      <c r="BA1" s="19" t="s">
        <v>99</v>
      </c>
      <c r="BB1" s="19" t="s">
        <v>100</v>
      </c>
      <c r="BC1" s="19" t="s">
        <v>101</v>
      </c>
    </row>
    <row r="2" spans="1:55" s="16" customFormat="1" ht="47.25" x14ac:dyDescent="0.25">
      <c r="A2" s="4"/>
      <c r="B2" s="4">
        <v>2024</v>
      </c>
      <c r="C2" s="4" t="s">
        <v>31</v>
      </c>
      <c r="D2" s="4" t="s">
        <v>77</v>
      </c>
      <c r="E2" s="4">
        <v>200331</v>
      </c>
      <c r="F2" s="4" t="s">
        <v>86</v>
      </c>
      <c r="G2" s="14" t="s">
        <v>146</v>
      </c>
      <c r="H2" s="29" t="s">
        <v>113</v>
      </c>
      <c r="I2" s="4">
        <v>14318</v>
      </c>
      <c r="J2" s="14" t="s">
        <v>127</v>
      </c>
      <c r="K2" s="4" t="s">
        <v>35</v>
      </c>
      <c r="L2" s="4">
        <v>1</v>
      </c>
      <c r="M2" s="4" t="s">
        <v>94</v>
      </c>
      <c r="N2" s="17">
        <v>2500</v>
      </c>
      <c r="O2" s="34"/>
      <c r="P2" s="37">
        <v>71</v>
      </c>
      <c r="Q2" s="2">
        <f>N2*P2</f>
        <v>177500</v>
      </c>
      <c r="R2" s="4" t="s">
        <v>108</v>
      </c>
      <c r="S2" s="4" t="s">
        <v>114</v>
      </c>
      <c r="T2" s="4" t="s">
        <v>109</v>
      </c>
      <c r="U2" s="4" t="s">
        <v>32</v>
      </c>
      <c r="V2" s="4" t="s">
        <v>79</v>
      </c>
      <c r="W2" s="4" t="s">
        <v>95</v>
      </c>
      <c r="X2" s="8" t="s">
        <v>48</v>
      </c>
      <c r="Y2" s="4" t="s">
        <v>115</v>
      </c>
      <c r="Z2" s="4" t="s">
        <v>35</v>
      </c>
      <c r="AA2" s="4" t="s">
        <v>103</v>
      </c>
      <c r="AB2" s="4" t="s">
        <v>34</v>
      </c>
      <c r="AC2" s="21" t="s">
        <v>116</v>
      </c>
      <c r="AD2" s="4" t="s">
        <v>35</v>
      </c>
      <c r="AE2" s="4" t="s">
        <v>117</v>
      </c>
      <c r="AF2" s="4" t="s">
        <v>118</v>
      </c>
      <c r="AG2" s="4" t="s">
        <v>106</v>
      </c>
      <c r="AH2" s="4" t="s">
        <v>139</v>
      </c>
      <c r="AI2" s="4" t="s">
        <v>78</v>
      </c>
      <c r="AJ2" s="4" t="s">
        <v>35</v>
      </c>
      <c r="AK2" s="4">
        <v>1</v>
      </c>
      <c r="AL2" s="4">
        <v>2</v>
      </c>
      <c r="AM2" s="4">
        <v>1</v>
      </c>
      <c r="AN2" s="4">
        <f>SUM(AK2:AM2)</f>
        <v>4</v>
      </c>
      <c r="AO2" s="4" t="s">
        <v>110</v>
      </c>
      <c r="AP2" s="4" t="s">
        <v>111</v>
      </c>
      <c r="AQ2" s="15" t="s">
        <v>33</v>
      </c>
      <c r="AR2" s="4">
        <v>9</v>
      </c>
      <c r="AS2" s="4">
        <v>1</v>
      </c>
      <c r="AT2" s="4">
        <v>1</v>
      </c>
      <c r="AU2" s="4">
        <v>2</v>
      </c>
      <c r="AV2" s="4">
        <v>9</v>
      </c>
      <c r="AW2" s="4">
        <f>SUM(AR2:AV2)</f>
        <v>22</v>
      </c>
      <c r="AX2" s="4" t="s">
        <v>112</v>
      </c>
      <c r="AY2" s="3">
        <v>45381</v>
      </c>
      <c r="AZ2" s="4">
        <v>5</v>
      </c>
      <c r="BA2" s="4">
        <v>5</v>
      </c>
      <c r="BB2" s="4" t="s">
        <v>102</v>
      </c>
      <c r="BC2" s="53" t="s">
        <v>103</v>
      </c>
    </row>
    <row r="3" spans="1:55" s="16" customFormat="1" ht="47.25" x14ac:dyDescent="0.25">
      <c r="A3" s="56"/>
      <c r="B3" s="56">
        <v>2024</v>
      </c>
      <c r="C3" s="56" t="s">
        <v>31</v>
      </c>
      <c r="D3" s="56" t="s">
        <v>77</v>
      </c>
      <c r="E3" s="56">
        <v>200331</v>
      </c>
      <c r="F3" s="56" t="s">
        <v>86</v>
      </c>
      <c r="G3" s="57" t="s">
        <v>144</v>
      </c>
      <c r="H3" s="58" t="s">
        <v>145</v>
      </c>
      <c r="I3" s="56">
        <v>1478</v>
      </c>
      <c r="J3" s="57" t="s">
        <v>170</v>
      </c>
      <c r="K3" s="56" t="s">
        <v>35</v>
      </c>
      <c r="L3" s="56">
        <v>1</v>
      </c>
      <c r="M3" s="56" t="s">
        <v>94</v>
      </c>
      <c r="N3" s="59">
        <v>4000</v>
      </c>
      <c r="O3" s="60"/>
      <c r="P3" s="61">
        <v>25</v>
      </c>
      <c r="Q3" s="62">
        <f t="shared" ref="Q3:Q5" si="0">N3*P3</f>
        <v>100000</v>
      </c>
      <c r="R3" s="56" t="s">
        <v>108</v>
      </c>
      <c r="S3" s="56" t="s">
        <v>114</v>
      </c>
      <c r="T3" s="56" t="s">
        <v>109</v>
      </c>
      <c r="U3" s="56" t="s">
        <v>32</v>
      </c>
      <c r="V3" s="56" t="s">
        <v>79</v>
      </c>
      <c r="W3" s="56" t="s">
        <v>95</v>
      </c>
      <c r="X3" s="63" t="s">
        <v>48</v>
      </c>
      <c r="Y3" s="56" t="s">
        <v>115</v>
      </c>
      <c r="Z3" s="56" t="s">
        <v>35</v>
      </c>
      <c r="AA3" s="56" t="s">
        <v>103</v>
      </c>
      <c r="AB3" s="56" t="s">
        <v>34</v>
      </c>
      <c r="AC3" s="71" t="s">
        <v>116</v>
      </c>
      <c r="AD3" s="20" t="s">
        <v>35</v>
      </c>
      <c r="AE3" s="56" t="s">
        <v>117</v>
      </c>
      <c r="AF3" s="56" t="s">
        <v>118</v>
      </c>
      <c r="AG3" s="56" t="s">
        <v>106</v>
      </c>
      <c r="AH3" s="56" t="s">
        <v>139</v>
      </c>
      <c r="AI3" s="56" t="s">
        <v>78</v>
      </c>
      <c r="AJ3" s="56" t="s">
        <v>35</v>
      </c>
      <c r="AK3" s="56">
        <v>1</v>
      </c>
      <c r="AL3" s="56">
        <v>2</v>
      </c>
      <c r="AM3" s="56">
        <v>1</v>
      </c>
      <c r="AN3" s="56">
        <f t="shared" ref="AN3:AN5" si="1">SUM(AK3:AM3)</f>
        <v>4</v>
      </c>
      <c r="AO3" s="56" t="s">
        <v>110</v>
      </c>
      <c r="AP3" s="56" t="s">
        <v>111</v>
      </c>
      <c r="AQ3" s="64" t="s">
        <v>33</v>
      </c>
      <c r="AR3" s="56">
        <v>9</v>
      </c>
      <c r="AS3" s="56">
        <v>1</v>
      </c>
      <c r="AT3" s="56">
        <v>1</v>
      </c>
      <c r="AU3" s="56">
        <v>2</v>
      </c>
      <c r="AV3" s="56">
        <v>9</v>
      </c>
      <c r="AW3" s="56">
        <f t="shared" ref="AW3:AW5" si="2">SUM(AR3:AV3)</f>
        <v>22</v>
      </c>
      <c r="AX3" s="56" t="s">
        <v>112</v>
      </c>
      <c r="AY3" s="65">
        <v>45381</v>
      </c>
      <c r="AZ3" s="56">
        <v>5</v>
      </c>
      <c r="BA3" s="56">
        <v>5</v>
      </c>
      <c r="BB3" s="56" t="s">
        <v>102</v>
      </c>
      <c r="BC3" s="20" t="s">
        <v>103</v>
      </c>
    </row>
    <row r="4" spans="1:55" s="16" customFormat="1" ht="47.25" x14ac:dyDescent="0.25">
      <c r="A4" s="4"/>
      <c r="B4" s="4">
        <v>2024</v>
      </c>
      <c r="C4" s="4" t="s">
        <v>31</v>
      </c>
      <c r="D4" s="4" t="s">
        <v>77</v>
      </c>
      <c r="E4" s="4">
        <v>200331</v>
      </c>
      <c r="F4" s="4" t="s">
        <v>86</v>
      </c>
      <c r="G4" s="14" t="s">
        <v>147</v>
      </c>
      <c r="H4" s="29" t="s">
        <v>148</v>
      </c>
      <c r="I4" s="4">
        <v>14318</v>
      </c>
      <c r="J4" s="14" t="s">
        <v>170</v>
      </c>
      <c r="K4" s="4" t="s">
        <v>35</v>
      </c>
      <c r="L4" s="4">
        <v>1</v>
      </c>
      <c r="M4" s="4" t="s">
        <v>94</v>
      </c>
      <c r="N4" s="17">
        <v>600</v>
      </c>
      <c r="O4" s="34"/>
      <c r="P4" s="37">
        <v>46.56</v>
      </c>
      <c r="Q4" s="2">
        <f t="shared" si="0"/>
        <v>27936</v>
      </c>
      <c r="R4" s="4" t="s">
        <v>108</v>
      </c>
      <c r="S4" s="4" t="s">
        <v>114</v>
      </c>
      <c r="T4" s="4" t="s">
        <v>109</v>
      </c>
      <c r="U4" s="4" t="s">
        <v>32</v>
      </c>
      <c r="V4" s="4" t="s">
        <v>79</v>
      </c>
      <c r="W4" s="4" t="s">
        <v>95</v>
      </c>
      <c r="X4" s="8" t="s">
        <v>48</v>
      </c>
      <c r="Y4" s="4" t="s">
        <v>115</v>
      </c>
      <c r="Z4" s="4" t="s">
        <v>35</v>
      </c>
      <c r="AA4" s="4" t="s">
        <v>103</v>
      </c>
      <c r="AB4" s="4" t="s">
        <v>34</v>
      </c>
      <c r="AC4" s="15" t="s">
        <v>116</v>
      </c>
      <c r="AD4" s="4" t="s">
        <v>35</v>
      </c>
      <c r="AE4" s="4" t="s">
        <v>117</v>
      </c>
      <c r="AF4" s="4" t="s">
        <v>118</v>
      </c>
      <c r="AG4" s="4" t="s">
        <v>106</v>
      </c>
      <c r="AH4" s="4" t="s">
        <v>139</v>
      </c>
      <c r="AI4" s="4" t="s">
        <v>78</v>
      </c>
      <c r="AJ4" s="4" t="s">
        <v>35</v>
      </c>
      <c r="AK4" s="4">
        <v>1</v>
      </c>
      <c r="AL4" s="4">
        <v>2</v>
      </c>
      <c r="AM4" s="4">
        <v>1</v>
      </c>
      <c r="AN4" s="4">
        <f t="shared" si="1"/>
        <v>4</v>
      </c>
      <c r="AO4" s="4" t="s">
        <v>110</v>
      </c>
      <c r="AP4" s="4" t="s">
        <v>111</v>
      </c>
      <c r="AQ4" s="15" t="s">
        <v>33</v>
      </c>
      <c r="AR4" s="4">
        <v>9</v>
      </c>
      <c r="AS4" s="4">
        <v>1</v>
      </c>
      <c r="AT4" s="4">
        <v>1</v>
      </c>
      <c r="AU4" s="4">
        <v>2</v>
      </c>
      <c r="AV4" s="4">
        <v>9</v>
      </c>
      <c r="AW4" s="4">
        <f t="shared" si="2"/>
        <v>22</v>
      </c>
      <c r="AX4" s="4" t="s">
        <v>112</v>
      </c>
      <c r="AY4" s="3">
        <v>45381</v>
      </c>
      <c r="AZ4" s="4">
        <v>5</v>
      </c>
      <c r="BA4" s="4">
        <v>5</v>
      </c>
      <c r="BB4" s="4" t="s">
        <v>102</v>
      </c>
      <c r="BC4" s="53" t="s">
        <v>103</v>
      </c>
    </row>
    <row r="5" spans="1:55" s="16" customFormat="1" ht="47.25" x14ac:dyDescent="0.25">
      <c r="A5" s="56"/>
      <c r="B5" s="56">
        <v>2024</v>
      </c>
      <c r="C5" s="56" t="s">
        <v>31</v>
      </c>
      <c r="D5" s="56" t="s">
        <v>77</v>
      </c>
      <c r="E5" s="56">
        <v>200331</v>
      </c>
      <c r="F5" s="56" t="s">
        <v>86</v>
      </c>
      <c r="G5" s="57" t="s">
        <v>147</v>
      </c>
      <c r="H5" s="58" t="s">
        <v>149</v>
      </c>
      <c r="I5" s="56">
        <v>14318</v>
      </c>
      <c r="J5" s="57" t="s">
        <v>170</v>
      </c>
      <c r="K5" s="56" t="s">
        <v>35</v>
      </c>
      <c r="L5" s="56">
        <v>1</v>
      </c>
      <c r="M5" s="56" t="s">
        <v>94</v>
      </c>
      <c r="N5" s="59">
        <v>500</v>
      </c>
      <c r="O5" s="60"/>
      <c r="P5" s="61">
        <v>46.56</v>
      </c>
      <c r="Q5" s="62">
        <f t="shared" si="0"/>
        <v>23280</v>
      </c>
      <c r="R5" s="56" t="s">
        <v>108</v>
      </c>
      <c r="S5" s="56" t="s">
        <v>114</v>
      </c>
      <c r="T5" s="56" t="s">
        <v>109</v>
      </c>
      <c r="U5" s="56" t="s">
        <v>32</v>
      </c>
      <c r="V5" s="56" t="s">
        <v>79</v>
      </c>
      <c r="W5" s="56" t="s">
        <v>95</v>
      </c>
      <c r="X5" s="63" t="s">
        <v>48</v>
      </c>
      <c r="Y5" s="56" t="s">
        <v>115</v>
      </c>
      <c r="Z5" s="56" t="s">
        <v>35</v>
      </c>
      <c r="AA5" s="56" t="s">
        <v>103</v>
      </c>
      <c r="AB5" s="56" t="s">
        <v>34</v>
      </c>
      <c r="AC5" s="71" t="s">
        <v>116</v>
      </c>
      <c r="AD5" s="20" t="s">
        <v>35</v>
      </c>
      <c r="AE5" s="56" t="s">
        <v>117</v>
      </c>
      <c r="AF5" s="56" t="s">
        <v>118</v>
      </c>
      <c r="AG5" s="56" t="s">
        <v>106</v>
      </c>
      <c r="AH5" s="56" t="s">
        <v>139</v>
      </c>
      <c r="AI5" s="56" t="s">
        <v>78</v>
      </c>
      <c r="AJ5" s="56" t="s">
        <v>35</v>
      </c>
      <c r="AK5" s="56">
        <v>1</v>
      </c>
      <c r="AL5" s="56">
        <v>2</v>
      </c>
      <c r="AM5" s="56">
        <v>1</v>
      </c>
      <c r="AN5" s="56">
        <f t="shared" si="1"/>
        <v>4</v>
      </c>
      <c r="AO5" s="56" t="s">
        <v>110</v>
      </c>
      <c r="AP5" s="56" t="s">
        <v>111</v>
      </c>
      <c r="AQ5" s="64" t="s">
        <v>33</v>
      </c>
      <c r="AR5" s="56">
        <v>9</v>
      </c>
      <c r="AS5" s="56">
        <v>1</v>
      </c>
      <c r="AT5" s="56">
        <v>1</v>
      </c>
      <c r="AU5" s="56">
        <v>2</v>
      </c>
      <c r="AV5" s="56">
        <v>9</v>
      </c>
      <c r="AW5" s="56">
        <f t="shared" si="2"/>
        <v>22</v>
      </c>
      <c r="AX5" s="56" t="s">
        <v>112</v>
      </c>
      <c r="AY5" s="65">
        <v>45381</v>
      </c>
      <c r="AZ5" s="56">
        <v>5</v>
      </c>
      <c r="BA5" s="56">
        <v>5</v>
      </c>
      <c r="BB5" s="56" t="s">
        <v>102</v>
      </c>
      <c r="BC5" s="20" t="s">
        <v>103</v>
      </c>
    </row>
    <row r="6" spans="1:55" ht="47.25" x14ac:dyDescent="0.25">
      <c r="A6" s="4"/>
      <c r="B6" s="4">
        <v>2024</v>
      </c>
      <c r="C6" s="4" t="s">
        <v>31</v>
      </c>
      <c r="D6" s="4" t="s">
        <v>77</v>
      </c>
      <c r="E6" s="4">
        <v>200331</v>
      </c>
      <c r="F6" s="39" t="s">
        <v>87</v>
      </c>
      <c r="G6" s="14" t="s">
        <v>120</v>
      </c>
      <c r="H6" s="29" t="s">
        <v>119</v>
      </c>
      <c r="I6" s="4">
        <v>4380</v>
      </c>
      <c r="J6" s="14" t="s">
        <v>170</v>
      </c>
      <c r="K6" s="4" t="s">
        <v>35</v>
      </c>
      <c r="L6" s="4">
        <v>1</v>
      </c>
      <c r="M6" s="17" t="s">
        <v>94</v>
      </c>
      <c r="N6" s="17">
        <v>2500</v>
      </c>
      <c r="O6" s="35">
        <v>613041</v>
      </c>
      <c r="P6" s="37">
        <v>40</v>
      </c>
      <c r="Q6" s="2">
        <f t="shared" ref="Q6:Q22" si="3">N6*P6</f>
        <v>100000</v>
      </c>
      <c r="R6" s="4" t="s">
        <v>108</v>
      </c>
      <c r="S6" s="4" t="s">
        <v>114</v>
      </c>
      <c r="T6" s="4"/>
      <c r="U6" s="4" t="s">
        <v>32</v>
      </c>
      <c r="V6" s="4" t="s">
        <v>79</v>
      </c>
      <c r="W6" s="8" t="s">
        <v>95</v>
      </c>
      <c r="X6" s="4" t="s">
        <v>48</v>
      </c>
      <c r="Y6" s="4" t="s">
        <v>115</v>
      </c>
      <c r="Z6" s="4" t="s">
        <v>35</v>
      </c>
      <c r="AA6" s="4" t="s">
        <v>103</v>
      </c>
      <c r="AB6" s="15" t="s">
        <v>112</v>
      </c>
      <c r="AC6" s="4" t="s">
        <v>103</v>
      </c>
      <c r="AD6" s="4" t="s">
        <v>35</v>
      </c>
      <c r="AE6" s="4" t="s">
        <v>117</v>
      </c>
      <c r="AF6" s="4" t="s">
        <v>118</v>
      </c>
      <c r="AG6" s="4" t="s">
        <v>106</v>
      </c>
      <c r="AH6" s="4" t="s">
        <v>139</v>
      </c>
      <c r="AI6" s="4" t="s">
        <v>78</v>
      </c>
      <c r="AJ6" s="4" t="s">
        <v>35</v>
      </c>
      <c r="AK6" s="4">
        <v>1</v>
      </c>
      <c r="AL6" s="4">
        <v>2</v>
      </c>
      <c r="AM6" s="4">
        <v>1</v>
      </c>
      <c r="AN6" s="4">
        <f t="shared" ref="AN6:AN8" si="4">SUM(AK6:AM6)</f>
        <v>4</v>
      </c>
      <c r="AO6" s="4" t="s">
        <v>110</v>
      </c>
      <c r="AP6" s="15" t="s">
        <v>111</v>
      </c>
      <c r="AQ6" s="4" t="s">
        <v>33</v>
      </c>
      <c r="AR6" s="4">
        <v>9</v>
      </c>
      <c r="AS6" s="4">
        <v>1</v>
      </c>
      <c r="AT6" s="4">
        <v>1</v>
      </c>
      <c r="AU6" s="4">
        <v>2</v>
      </c>
      <c r="AV6" s="4">
        <v>9</v>
      </c>
      <c r="AW6" s="4">
        <f t="shared" ref="AW6:AW8" si="5">SUM(AR6:AV6)</f>
        <v>22</v>
      </c>
      <c r="AX6" s="4" t="s">
        <v>112</v>
      </c>
      <c r="AY6" s="3">
        <v>45381</v>
      </c>
      <c r="AZ6" s="4">
        <v>5</v>
      </c>
      <c r="BA6" s="4">
        <v>5</v>
      </c>
      <c r="BB6" s="4" t="s">
        <v>102</v>
      </c>
      <c r="BC6" s="4" t="s">
        <v>103</v>
      </c>
    </row>
    <row r="7" spans="1:55" ht="47.25" x14ac:dyDescent="0.25">
      <c r="A7" s="4"/>
      <c r="B7" s="4">
        <v>2024</v>
      </c>
      <c r="C7" s="4" t="s">
        <v>31</v>
      </c>
      <c r="D7" s="4" t="s">
        <v>77</v>
      </c>
      <c r="E7" s="4">
        <v>200331</v>
      </c>
      <c r="F7" s="39" t="s">
        <v>87</v>
      </c>
      <c r="G7" s="14" t="s">
        <v>120</v>
      </c>
      <c r="H7" s="29" t="s">
        <v>121</v>
      </c>
      <c r="I7" s="4">
        <v>4380</v>
      </c>
      <c r="J7" s="14" t="s">
        <v>170</v>
      </c>
      <c r="K7" s="4" t="s">
        <v>35</v>
      </c>
      <c r="L7" s="4">
        <v>1</v>
      </c>
      <c r="M7" s="17" t="s">
        <v>94</v>
      </c>
      <c r="N7" s="17">
        <v>1000</v>
      </c>
      <c r="O7" s="35">
        <v>613041</v>
      </c>
      <c r="P7" s="37">
        <v>40</v>
      </c>
      <c r="Q7" s="2">
        <f t="shared" si="3"/>
        <v>40000</v>
      </c>
      <c r="R7" s="4" t="s">
        <v>108</v>
      </c>
      <c r="S7" s="4" t="s">
        <v>114</v>
      </c>
      <c r="T7" s="4"/>
      <c r="U7" s="4" t="s">
        <v>32</v>
      </c>
      <c r="V7" s="4" t="s">
        <v>79</v>
      </c>
      <c r="W7" s="8" t="s">
        <v>95</v>
      </c>
      <c r="X7" s="4" t="s">
        <v>48</v>
      </c>
      <c r="Y7" s="4" t="s">
        <v>115</v>
      </c>
      <c r="Z7" s="4" t="s">
        <v>35</v>
      </c>
      <c r="AA7" s="4" t="s">
        <v>103</v>
      </c>
      <c r="AB7" s="71" t="s">
        <v>112</v>
      </c>
      <c r="AC7" s="4"/>
      <c r="AD7" s="4" t="s">
        <v>35</v>
      </c>
      <c r="AE7" s="4" t="s">
        <v>117</v>
      </c>
      <c r="AF7" s="4" t="s">
        <v>118</v>
      </c>
      <c r="AG7" s="4" t="s">
        <v>106</v>
      </c>
      <c r="AH7" s="4" t="s">
        <v>139</v>
      </c>
      <c r="AI7" s="4" t="s">
        <v>78</v>
      </c>
      <c r="AJ7" s="4" t="s">
        <v>35</v>
      </c>
      <c r="AK7" s="4">
        <v>1</v>
      </c>
      <c r="AL7" s="4">
        <v>2</v>
      </c>
      <c r="AM7" s="4">
        <v>1</v>
      </c>
      <c r="AN7" s="4">
        <f t="shared" si="4"/>
        <v>4</v>
      </c>
      <c r="AO7" s="4" t="s">
        <v>110</v>
      </c>
      <c r="AP7" s="15" t="s">
        <v>111</v>
      </c>
      <c r="AQ7" s="4" t="s">
        <v>33</v>
      </c>
      <c r="AR7" s="4">
        <v>9</v>
      </c>
      <c r="AS7" s="4">
        <v>1</v>
      </c>
      <c r="AT7" s="4">
        <v>1</v>
      </c>
      <c r="AU7" s="4">
        <v>2</v>
      </c>
      <c r="AV7" s="4">
        <v>9</v>
      </c>
      <c r="AW7" s="4">
        <f t="shared" si="5"/>
        <v>22</v>
      </c>
      <c r="AX7" s="4" t="s">
        <v>112</v>
      </c>
      <c r="AY7" s="3">
        <v>45381</v>
      </c>
      <c r="AZ7" s="4">
        <v>5</v>
      </c>
      <c r="BA7" s="4">
        <v>5</v>
      </c>
      <c r="BB7" s="4" t="s">
        <v>102</v>
      </c>
      <c r="BC7" s="4" t="s">
        <v>103</v>
      </c>
    </row>
    <row r="8" spans="1:55" ht="47.25" x14ac:dyDescent="0.25">
      <c r="A8" s="4"/>
      <c r="B8" s="4">
        <v>2024</v>
      </c>
      <c r="C8" s="4" t="s">
        <v>31</v>
      </c>
      <c r="D8" s="4" t="s">
        <v>77</v>
      </c>
      <c r="E8" s="4">
        <v>200331</v>
      </c>
      <c r="F8" s="39" t="s">
        <v>87</v>
      </c>
      <c r="G8" s="14" t="s">
        <v>122</v>
      </c>
      <c r="H8" s="29" t="s">
        <v>123</v>
      </c>
      <c r="I8" s="4">
        <v>5025</v>
      </c>
      <c r="J8" s="14" t="s">
        <v>170</v>
      </c>
      <c r="K8" s="4" t="s">
        <v>35</v>
      </c>
      <c r="L8" s="4">
        <v>1</v>
      </c>
      <c r="M8" s="17" t="s">
        <v>94</v>
      </c>
      <c r="N8" s="17">
        <v>1400</v>
      </c>
      <c r="O8" s="35">
        <v>377277</v>
      </c>
      <c r="P8" s="37">
        <v>10</v>
      </c>
      <c r="Q8" s="2">
        <f t="shared" si="3"/>
        <v>14000</v>
      </c>
      <c r="R8" s="4" t="s">
        <v>108</v>
      </c>
      <c r="S8" s="4" t="s">
        <v>114</v>
      </c>
      <c r="T8" s="4" t="s">
        <v>109</v>
      </c>
      <c r="U8" s="4" t="s">
        <v>32</v>
      </c>
      <c r="V8" s="4" t="s">
        <v>79</v>
      </c>
      <c r="W8" s="8" t="s">
        <v>95</v>
      </c>
      <c r="X8" s="4" t="s">
        <v>48</v>
      </c>
      <c r="Y8" s="4" t="s">
        <v>115</v>
      </c>
      <c r="Z8" s="4" t="s">
        <v>35</v>
      </c>
      <c r="AA8" s="4" t="s">
        <v>103</v>
      </c>
      <c r="AB8" s="15" t="s">
        <v>112</v>
      </c>
      <c r="AC8" s="4"/>
      <c r="AD8" s="4" t="s">
        <v>35</v>
      </c>
      <c r="AE8" s="4" t="s">
        <v>117</v>
      </c>
      <c r="AF8" s="4" t="s">
        <v>118</v>
      </c>
      <c r="AG8" s="4" t="s">
        <v>106</v>
      </c>
      <c r="AH8" s="4" t="s">
        <v>139</v>
      </c>
      <c r="AI8" s="4" t="s">
        <v>78</v>
      </c>
      <c r="AJ8" s="4" t="s">
        <v>35</v>
      </c>
      <c r="AK8" s="4">
        <v>1</v>
      </c>
      <c r="AL8" s="4">
        <v>2</v>
      </c>
      <c r="AM8" s="4">
        <v>1</v>
      </c>
      <c r="AN8" s="4">
        <f t="shared" si="4"/>
        <v>4</v>
      </c>
      <c r="AO8" s="4" t="s">
        <v>110</v>
      </c>
      <c r="AP8" s="15" t="s">
        <v>111</v>
      </c>
      <c r="AQ8" s="4" t="s">
        <v>33</v>
      </c>
      <c r="AR8" s="4">
        <v>9</v>
      </c>
      <c r="AS8" s="4">
        <v>1</v>
      </c>
      <c r="AT8" s="4">
        <v>1</v>
      </c>
      <c r="AU8" s="4">
        <v>2</v>
      </c>
      <c r="AV8" s="4">
        <v>9</v>
      </c>
      <c r="AW8" s="4">
        <f t="shared" si="5"/>
        <v>22</v>
      </c>
      <c r="AX8" s="4" t="s">
        <v>112</v>
      </c>
      <c r="AY8" s="3">
        <v>45381</v>
      </c>
      <c r="AZ8" s="4">
        <v>5</v>
      </c>
      <c r="BA8" s="4">
        <v>5</v>
      </c>
      <c r="BB8" s="4" t="s">
        <v>102</v>
      </c>
      <c r="BC8" s="4"/>
    </row>
    <row r="9" spans="1:55" ht="47.25" x14ac:dyDescent="0.25">
      <c r="A9" s="4"/>
      <c r="B9" s="4">
        <v>2024</v>
      </c>
      <c r="C9" s="4" t="s">
        <v>31</v>
      </c>
      <c r="D9" s="4" t="s">
        <v>77</v>
      </c>
      <c r="E9" s="4">
        <v>200331</v>
      </c>
      <c r="F9" s="4" t="s">
        <v>85</v>
      </c>
      <c r="G9" s="14" t="s">
        <v>195</v>
      </c>
      <c r="H9" s="29" t="s">
        <v>124</v>
      </c>
      <c r="I9" s="4">
        <v>14318</v>
      </c>
      <c r="J9" s="14" t="s">
        <v>170</v>
      </c>
      <c r="K9" s="4" t="s">
        <v>35</v>
      </c>
      <c r="L9" s="4">
        <v>1</v>
      </c>
      <c r="M9" s="17" t="s">
        <v>94</v>
      </c>
      <c r="N9" s="17">
        <v>4000</v>
      </c>
      <c r="O9" s="35">
        <v>611935</v>
      </c>
      <c r="P9" s="37">
        <v>40</v>
      </c>
      <c r="Q9" s="2">
        <f t="shared" si="3"/>
        <v>160000</v>
      </c>
      <c r="R9" s="4" t="s">
        <v>108</v>
      </c>
      <c r="S9" s="4" t="s">
        <v>114</v>
      </c>
      <c r="T9" s="4" t="s">
        <v>109</v>
      </c>
      <c r="U9" s="4" t="s">
        <v>32</v>
      </c>
      <c r="V9" s="4" t="s">
        <v>79</v>
      </c>
      <c r="W9" s="8" t="s">
        <v>95</v>
      </c>
      <c r="X9" s="4" t="s">
        <v>48</v>
      </c>
      <c r="Y9" s="4" t="s">
        <v>115</v>
      </c>
      <c r="Z9" s="4" t="s">
        <v>35</v>
      </c>
      <c r="AA9" s="4" t="s">
        <v>103</v>
      </c>
      <c r="AB9" s="71" t="s">
        <v>34</v>
      </c>
      <c r="AC9" s="4" t="s">
        <v>116</v>
      </c>
      <c r="AD9" s="4" t="s">
        <v>35</v>
      </c>
      <c r="AE9" s="4" t="s">
        <v>117</v>
      </c>
      <c r="AF9" s="4" t="s">
        <v>118</v>
      </c>
      <c r="AG9" s="4" t="s">
        <v>106</v>
      </c>
      <c r="AH9" s="4" t="s">
        <v>139</v>
      </c>
      <c r="AI9" s="4" t="s">
        <v>78</v>
      </c>
      <c r="AJ9" s="4" t="s">
        <v>35</v>
      </c>
      <c r="AK9" s="4">
        <v>1</v>
      </c>
      <c r="AL9" s="4">
        <v>2</v>
      </c>
      <c r="AM9" s="4">
        <v>1</v>
      </c>
      <c r="AN9" s="4">
        <f t="shared" ref="AN9:AN22" si="6">SUM(AK9:AM9)</f>
        <v>4</v>
      </c>
      <c r="AO9" s="4" t="s">
        <v>110</v>
      </c>
      <c r="AP9" s="15" t="s">
        <v>111</v>
      </c>
      <c r="AQ9" s="4" t="s">
        <v>33</v>
      </c>
      <c r="AR9" s="4">
        <v>9</v>
      </c>
      <c r="AS9" s="4">
        <v>1</v>
      </c>
      <c r="AT9" s="4">
        <v>1</v>
      </c>
      <c r="AU9" s="4">
        <v>2</v>
      </c>
      <c r="AV9" s="4">
        <v>9</v>
      </c>
      <c r="AW9" s="4">
        <f t="shared" ref="AW9:AW22" si="7">SUM(AR9:AV9)</f>
        <v>22</v>
      </c>
      <c r="AX9" s="3" t="s">
        <v>112</v>
      </c>
      <c r="AY9" s="4">
        <v>45381</v>
      </c>
      <c r="AZ9" s="4">
        <v>5</v>
      </c>
      <c r="BA9" s="4">
        <v>5</v>
      </c>
      <c r="BB9" s="20" t="s">
        <v>102</v>
      </c>
      <c r="BC9" s="4" t="s">
        <v>103</v>
      </c>
    </row>
    <row r="10" spans="1:55" ht="47.25" x14ac:dyDescent="0.25">
      <c r="A10" s="4"/>
      <c r="B10" s="4">
        <v>2024</v>
      </c>
      <c r="C10" s="4" t="s">
        <v>31</v>
      </c>
      <c r="D10" s="4" t="s">
        <v>77</v>
      </c>
      <c r="E10" s="4">
        <v>200331</v>
      </c>
      <c r="F10" s="4" t="s">
        <v>85</v>
      </c>
      <c r="G10" s="14" t="s">
        <v>120</v>
      </c>
      <c r="H10" s="29" t="s">
        <v>125</v>
      </c>
      <c r="I10" s="4">
        <v>1393</v>
      </c>
      <c r="J10" s="14" t="s">
        <v>170</v>
      </c>
      <c r="K10" s="4" t="s">
        <v>35</v>
      </c>
      <c r="L10" s="4">
        <v>1</v>
      </c>
      <c r="M10" s="17" t="s">
        <v>94</v>
      </c>
      <c r="N10" s="17">
        <v>4000</v>
      </c>
      <c r="O10" s="35">
        <v>451520</v>
      </c>
      <c r="P10" s="37">
        <v>100</v>
      </c>
      <c r="Q10" s="2">
        <f t="shared" si="3"/>
        <v>400000</v>
      </c>
      <c r="R10" s="4" t="s">
        <v>108</v>
      </c>
      <c r="S10" s="4" t="s">
        <v>114</v>
      </c>
      <c r="T10" s="4" t="s">
        <v>109</v>
      </c>
      <c r="U10" s="4" t="s">
        <v>32</v>
      </c>
      <c r="V10" s="4" t="s">
        <v>79</v>
      </c>
      <c r="W10" s="8" t="s">
        <v>95</v>
      </c>
      <c r="X10" s="4" t="s">
        <v>48</v>
      </c>
      <c r="Y10" s="4" t="s">
        <v>115</v>
      </c>
      <c r="Z10" s="4" t="s">
        <v>35</v>
      </c>
      <c r="AA10" s="4" t="s">
        <v>103</v>
      </c>
      <c r="AB10" s="15" t="s">
        <v>34</v>
      </c>
      <c r="AC10" s="4" t="s">
        <v>116</v>
      </c>
      <c r="AD10" s="4" t="s">
        <v>35</v>
      </c>
      <c r="AE10" s="4" t="s">
        <v>117</v>
      </c>
      <c r="AF10" s="4" t="s">
        <v>118</v>
      </c>
      <c r="AG10" s="4" t="s">
        <v>106</v>
      </c>
      <c r="AH10" s="4" t="s">
        <v>139</v>
      </c>
      <c r="AI10" s="4" t="s">
        <v>78</v>
      </c>
      <c r="AJ10" s="4" t="s">
        <v>35</v>
      </c>
      <c r="AK10" s="4">
        <v>1</v>
      </c>
      <c r="AL10" s="4">
        <v>2</v>
      </c>
      <c r="AM10" s="4">
        <v>1</v>
      </c>
      <c r="AN10" s="4">
        <f t="shared" si="6"/>
        <v>4</v>
      </c>
      <c r="AO10" s="4" t="s">
        <v>110</v>
      </c>
      <c r="AP10" s="15" t="s">
        <v>111</v>
      </c>
      <c r="AQ10" s="4" t="s">
        <v>33</v>
      </c>
      <c r="AR10" s="4">
        <v>9</v>
      </c>
      <c r="AS10" s="4">
        <v>1</v>
      </c>
      <c r="AT10" s="4">
        <v>1</v>
      </c>
      <c r="AU10" s="4">
        <v>2</v>
      </c>
      <c r="AV10" s="4">
        <v>9</v>
      </c>
      <c r="AW10" s="4">
        <f t="shared" si="7"/>
        <v>22</v>
      </c>
      <c r="AX10" s="3" t="s">
        <v>112</v>
      </c>
      <c r="AY10" s="4">
        <v>45381</v>
      </c>
      <c r="AZ10" s="4">
        <v>5</v>
      </c>
      <c r="BA10" s="4">
        <v>5</v>
      </c>
      <c r="BB10" s="53" t="s">
        <v>102</v>
      </c>
      <c r="BC10" s="4" t="s">
        <v>103</v>
      </c>
    </row>
    <row r="11" spans="1:55" ht="63" x14ac:dyDescent="0.25">
      <c r="A11" s="4"/>
      <c r="B11" s="4">
        <v>2024</v>
      </c>
      <c r="C11" s="4" t="s">
        <v>31</v>
      </c>
      <c r="D11" s="4" t="s">
        <v>77</v>
      </c>
      <c r="E11" s="4">
        <v>200331</v>
      </c>
      <c r="F11" s="4" t="s">
        <v>86</v>
      </c>
      <c r="G11" s="14" t="s">
        <v>126</v>
      </c>
      <c r="H11" s="29" t="s">
        <v>126</v>
      </c>
      <c r="I11" s="4">
        <v>1424</v>
      </c>
      <c r="J11" s="14" t="s">
        <v>171</v>
      </c>
      <c r="K11" s="4" t="s">
        <v>35</v>
      </c>
      <c r="L11" s="4">
        <v>1</v>
      </c>
      <c r="M11" s="17" t="s">
        <v>94</v>
      </c>
      <c r="N11" s="17">
        <v>2500</v>
      </c>
      <c r="O11" s="35"/>
      <c r="P11" s="37">
        <v>80</v>
      </c>
      <c r="Q11" s="2">
        <f t="shared" si="3"/>
        <v>200000</v>
      </c>
      <c r="R11" s="4" t="s">
        <v>108</v>
      </c>
      <c r="S11" s="4" t="s">
        <v>114</v>
      </c>
      <c r="T11" s="4" t="s">
        <v>109</v>
      </c>
      <c r="U11" s="4" t="s">
        <v>32</v>
      </c>
      <c r="V11" s="4" t="s">
        <v>79</v>
      </c>
      <c r="W11" s="8" t="s">
        <v>95</v>
      </c>
      <c r="X11" s="4" t="s">
        <v>48</v>
      </c>
      <c r="Y11" s="4" t="s">
        <v>115</v>
      </c>
      <c r="Z11" s="4" t="s">
        <v>35</v>
      </c>
      <c r="AA11" s="4" t="s">
        <v>103</v>
      </c>
      <c r="AB11" s="71" t="s">
        <v>34</v>
      </c>
      <c r="AC11" s="4" t="s">
        <v>116</v>
      </c>
      <c r="AD11" s="4" t="s">
        <v>35</v>
      </c>
      <c r="AE11" s="4" t="s">
        <v>117</v>
      </c>
      <c r="AF11" s="4" t="s">
        <v>118</v>
      </c>
      <c r="AG11" s="4" t="s">
        <v>106</v>
      </c>
      <c r="AH11" s="4" t="s">
        <v>78</v>
      </c>
      <c r="AI11" s="4" t="s">
        <v>78</v>
      </c>
      <c r="AJ11" s="4" t="s">
        <v>35</v>
      </c>
      <c r="AK11" s="4">
        <v>1</v>
      </c>
      <c r="AL11" s="4">
        <v>2</v>
      </c>
      <c r="AM11" s="4">
        <v>1</v>
      </c>
      <c r="AN11" s="4">
        <f t="shared" si="6"/>
        <v>4</v>
      </c>
      <c r="AO11" s="4" t="s">
        <v>110</v>
      </c>
      <c r="AP11" s="15" t="s">
        <v>111</v>
      </c>
      <c r="AQ11" s="4" t="s">
        <v>33</v>
      </c>
      <c r="AR11" s="4">
        <v>9</v>
      </c>
      <c r="AS11" s="4">
        <v>1</v>
      </c>
      <c r="AT11" s="4">
        <v>1</v>
      </c>
      <c r="AU11" s="4">
        <v>2</v>
      </c>
      <c r="AV11" s="4">
        <v>9</v>
      </c>
      <c r="AW11" s="4">
        <f t="shared" si="7"/>
        <v>22</v>
      </c>
      <c r="AX11" s="3" t="s">
        <v>112</v>
      </c>
      <c r="AY11" s="4">
        <v>45381</v>
      </c>
      <c r="AZ11" s="4">
        <v>5</v>
      </c>
      <c r="BA11" s="4">
        <v>5</v>
      </c>
      <c r="BB11" s="20" t="s">
        <v>102</v>
      </c>
      <c r="BC11" s="4" t="s">
        <v>103</v>
      </c>
    </row>
    <row r="12" spans="1:55" ht="63" x14ac:dyDescent="0.25">
      <c r="A12" s="22"/>
      <c r="B12" s="22">
        <v>2024</v>
      </c>
      <c r="C12" s="22" t="s">
        <v>31</v>
      </c>
      <c r="D12" s="22" t="s">
        <v>77</v>
      </c>
      <c r="E12" s="22">
        <v>200331</v>
      </c>
      <c r="F12" s="22" t="s">
        <v>86</v>
      </c>
      <c r="G12" s="23" t="s">
        <v>150</v>
      </c>
      <c r="H12" s="30" t="s">
        <v>158</v>
      </c>
      <c r="I12" s="22">
        <v>1529</v>
      </c>
      <c r="J12" s="23" t="s">
        <v>172</v>
      </c>
      <c r="K12" s="22" t="s">
        <v>35</v>
      </c>
      <c r="L12" s="22">
        <v>1</v>
      </c>
      <c r="M12" s="22" t="s">
        <v>94</v>
      </c>
      <c r="N12" s="24">
        <v>100</v>
      </c>
      <c r="O12" s="36"/>
      <c r="P12" s="38">
        <v>150</v>
      </c>
      <c r="Q12" s="25">
        <f t="shared" ref="Q12:Q16" si="8">N12*P12</f>
        <v>15000</v>
      </c>
      <c r="R12" s="22" t="s">
        <v>108</v>
      </c>
      <c r="S12" s="22" t="s">
        <v>138</v>
      </c>
      <c r="T12" s="22" t="s">
        <v>109</v>
      </c>
      <c r="U12" s="22" t="s">
        <v>32</v>
      </c>
      <c r="V12" s="22" t="s">
        <v>79</v>
      </c>
      <c r="W12" s="22" t="s">
        <v>95</v>
      </c>
      <c r="X12" s="26" t="s">
        <v>48</v>
      </c>
      <c r="Y12" s="22" t="s">
        <v>137</v>
      </c>
      <c r="Z12" s="22" t="s">
        <v>35</v>
      </c>
      <c r="AA12" s="22" t="s">
        <v>103</v>
      </c>
      <c r="AB12" s="22" t="s">
        <v>34</v>
      </c>
      <c r="AC12" s="21" t="s">
        <v>116</v>
      </c>
      <c r="AD12" s="22" t="s">
        <v>35</v>
      </c>
      <c r="AE12" s="22" t="s">
        <v>117</v>
      </c>
      <c r="AF12" s="22" t="s">
        <v>118</v>
      </c>
      <c r="AG12" s="22" t="s">
        <v>106</v>
      </c>
      <c r="AH12" s="22" t="s">
        <v>139</v>
      </c>
      <c r="AI12" s="22" t="s">
        <v>78</v>
      </c>
      <c r="AJ12" s="22" t="s">
        <v>35</v>
      </c>
      <c r="AK12" s="22">
        <v>1</v>
      </c>
      <c r="AL12" s="22">
        <v>2</v>
      </c>
      <c r="AM12" s="22">
        <v>1</v>
      </c>
      <c r="AN12" s="22">
        <f t="shared" ref="AN12:AN16" si="9">SUM(AK12:AM12)</f>
        <v>4</v>
      </c>
      <c r="AO12" s="22" t="s">
        <v>110</v>
      </c>
      <c r="AP12" s="22" t="s">
        <v>111</v>
      </c>
      <c r="AQ12" s="21" t="s">
        <v>33</v>
      </c>
      <c r="AR12" s="22">
        <v>9</v>
      </c>
      <c r="AS12" s="22">
        <v>1</v>
      </c>
      <c r="AT12" s="22">
        <v>1</v>
      </c>
      <c r="AU12" s="22">
        <v>2</v>
      </c>
      <c r="AV12" s="22">
        <v>9</v>
      </c>
      <c r="AW12" s="22">
        <f t="shared" ref="AW12:AW16" si="10">SUM(AR12:AV12)</f>
        <v>22</v>
      </c>
      <c r="AX12" s="22" t="s">
        <v>112</v>
      </c>
      <c r="AY12" s="27">
        <v>45381</v>
      </c>
      <c r="AZ12" s="22">
        <v>5</v>
      </c>
      <c r="BA12" s="22">
        <v>5</v>
      </c>
      <c r="BB12" s="22" t="s">
        <v>102</v>
      </c>
      <c r="BC12" s="54" t="s">
        <v>103</v>
      </c>
    </row>
    <row r="13" spans="1:55" ht="63" x14ac:dyDescent="0.25">
      <c r="A13" s="22"/>
      <c r="B13" s="22">
        <v>2024</v>
      </c>
      <c r="C13" s="22" t="s">
        <v>31</v>
      </c>
      <c r="D13" s="22" t="s">
        <v>77</v>
      </c>
      <c r="E13" s="22">
        <v>200331</v>
      </c>
      <c r="F13" s="22" t="s">
        <v>86</v>
      </c>
      <c r="G13" s="23" t="s">
        <v>152</v>
      </c>
      <c r="H13" s="30" t="s">
        <v>153</v>
      </c>
      <c r="I13" s="22">
        <v>15936</v>
      </c>
      <c r="J13" s="23" t="s">
        <v>151</v>
      </c>
      <c r="K13" s="22" t="s">
        <v>35</v>
      </c>
      <c r="L13" s="22">
        <v>1</v>
      </c>
      <c r="M13" s="22" t="s">
        <v>94</v>
      </c>
      <c r="N13" s="24">
        <v>100</v>
      </c>
      <c r="O13" s="36"/>
      <c r="P13" s="38">
        <v>450</v>
      </c>
      <c r="Q13" s="25">
        <f t="shared" si="8"/>
        <v>45000</v>
      </c>
      <c r="R13" s="22" t="s">
        <v>108</v>
      </c>
      <c r="S13" s="22" t="s">
        <v>138</v>
      </c>
      <c r="T13" s="22" t="s">
        <v>109</v>
      </c>
      <c r="U13" s="22" t="s">
        <v>32</v>
      </c>
      <c r="V13" s="22" t="s">
        <v>79</v>
      </c>
      <c r="W13" s="22" t="s">
        <v>95</v>
      </c>
      <c r="X13" s="26" t="s">
        <v>48</v>
      </c>
      <c r="Y13" s="22" t="s">
        <v>137</v>
      </c>
      <c r="Z13" s="22" t="s">
        <v>35</v>
      </c>
      <c r="AA13" s="22" t="s">
        <v>103</v>
      </c>
      <c r="AB13" s="22" t="s">
        <v>34</v>
      </c>
      <c r="AC13" s="73" t="s">
        <v>116</v>
      </c>
      <c r="AD13" s="22" t="s">
        <v>35</v>
      </c>
      <c r="AE13" s="22" t="s">
        <v>117</v>
      </c>
      <c r="AF13" s="22" t="s">
        <v>118</v>
      </c>
      <c r="AG13" s="22" t="s">
        <v>106</v>
      </c>
      <c r="AH13" s="22" t="s">
        <v>139</v>
      </c>
      <c r="AI13" s="22" t="s">
        <v>78</v>
      </c>
      <c r="AJ13" s="22" t="s">
        <v>35</v>
      </c>
      <c r="AK13" s="22">
        <v>1</v>
      </c>
      <c r="AL13" s="22">
        <v>2</v>
      </c>
      <c r="AM13" s="22">
        <v>1</v>
      </c>
      <c r="AN13" s="22">
        <f t="shared" si="9"/>
        <v>4</v>
      </c>
      <c r="AO13" s="22" t="s">
        <v>110</v>
      </c>
      <c r="AP13" s="22" t="s">
        <v>111</v>
      </c>
      <c r="AQ13" s="21" t="s">
        <v>33</v>
      </c>
      <c r="AR13" s="22">
        <v>9</v>
      </c>
      <c r="AS13" s="22">
        <v>1</v>
      </c>
      <c r="AT13" s="22">
        <v>1</v>
      </c>
      <c r="AU13" s="22">
        <v>2</v>
      </c>
      <c r="AV13" s="22">
        <v>9</v>
      </c>
      <c r="AW13" s="22">
        <f t="shared" si="10"/>
        <v>22</v>
      </c>
      <c r="AX13" s="22" t="s">
        <v>112</v>
      </c>
      <c r="AY13" s="27">
        <v>45381</v>
      </c>
      <c r="AZ13" s="22">
        <v>5</v>
      </c>
      <c r="BA13" s="22">
        <v>5</v>
      </c>
      <c r="BB13" s="22" t="s">
        <v>102</v>
      </c>
      <c r="BC13" s="28" t="s">
        <v>103</v>
      </c>
    </row>
    <row r="14" spans="1:55" ht="63" x14ac:dyDescent="0.25">
      <c r="A14" s="22"/>
      <c r="B14" s="22">
        <v>2024</v>
      </c>
      <c r="C14" s="22" t="s">
        <v>31</v>
      </c>
      <c r="D14" s="22" t="s">
        <v>77</v>
      </c>
      <c r="E14" s="22">
        <v>200331</v>
      </c>
      <c r="F14" s="22" t="s">
        <v>86</v>
      </c>
      <c r="G14" s="23" t="s">
        <v>159</v>
      </c>
      <c r="H14" s="30" t="s">
        <v>154</v>
      </c>
      <c r="I14" s="22">
        <v>11502</v>
      </c>
      <c r="J14" s="23" t="s">
        <v>151</v>
      </c>
      <c r="K14" s="22" t="s">
        <v>35</v>
      </c>
      <c r="L14" s="22">
        <v>1</v>
      </c>
      <c r="M14" s="22" t="s">
        <v>94</v>
      </c>
      <c r="N14" s="24">
        <v>100</v>
      </c>
      <c r="O14" s="36"/>
      <c r="P14" s="38">
        <v>555</v>
      </c>
      <c r="Q14" s="25">
        <f t="shared" si="8"/>
        <v>55500</v>
      </c>
      <c r="R14" s="22" t="s">
        <v>108</v>
      </c>
      <c r="S14" s="22" t="s">
        <v>114</v>
      </c>
      <c r="T14" s="22" t="s">
        <v>109</v>
      </c>
      <c r="U14" s="22" t="s">
        <v>32</v>
      </c>
      <c r="V14" s="22" t="s">
        <v>79</v>
      </c>
      <c r="W14" s="22" t="s">
        <v>95</v>
      </c>
      <c r="X14" s="26" t="s">
        <v>48</v>
      </c>
      <c r="Y14" s="22" t="s">
        <v>115</v>
      </c>
      <c r="Z14" s="22" t="s">
        <v>35</v>
      </c>
      <c r="AA14" s="22" t="s">
        <v>103</v>
      </c>
      <c r="AB14" s="22" t="s">
        <v>34</v>
      </c>
      <c r="AC14" s="21" t="s">
        <v>116</v>
      </c>
      <c r="AD14" s="22" t="s">
        <v>35</v>
      </c>
      <c r="AE14" s="22" t="s">
        <v>117</v>
      </c>
      <c r="AF14" s="22" t="s">
        <v>118</v>
      </c>
      <c r="AG14" s="22" t="s">
        <v>106</v>
      </c>
      <c r="AH14" s="22" t="s">
        <v>139</v>
      </c>
      <c r="AI14" s="22" t="s">
        <v>78</v>
      </c>
      <c r="AJ14" s="22" t="s">
        <v>35</v>
      </c>
      <c r="AK14" s="22">
        <v>1</v>
      </c>
      <c r="AL14" s="22">
        <v>2</v>
      </c>
      <c r="AM14" s="22">
        <v>1</v>
      </c>
      <c r="AN14" s="22">
        <f t="shared" si="9"/>
        <v>4</v>
      </c>
      <c r="AO14" s="22" t="s">
        <v>110</v>
      </c>
      <c r="AP14" s="22" t="s">
        <v>111</v>
      </c>
      <c r="AQ14" s="21" t="s">
        <v>33</v>
      </c>
      <c r="AR14" s="22">
        <v>9</v>
      </c>
      <c r="AS14" s="22">
        <v>1</v>
      </c>
      <c r="AT14" s="22">
        <v>1</v>
      </c>
      <c r="AU14" s="22">
        <v>2</v>
      </c>
      <c r="AV14" s="22">
        <v>9</v>
      </c>
      <c r="AW14" s="22">
        <f t="shared" si="10"/>
        <v>22</v>
      </c>
      <c r="AX14" s="22" t="s">
        <v>112</v>
      </c>
      <c r="AY14" s="27">
        <v>45381</v>
      </c>
      <c r="AZ14" s="22">
        <v>5</v>
      </c>
      <c r="BA14" s="22">
        <v>5</v>
      </c>
      <c r="BB14" s="22" t="s">
        <v>102</v>
      </c>
      <c r="BC14" s="54" t="s">
        <v>103</v>
      </c>
    </row>
    <row r="15" spans="1:55" ht="78.75" x14ac:dyDescent="0.25">
      <c r="A15" s="22"/>
      <c r="B15" s="22">
        <v>2024</v>
      </c>
      <c r="C15" s="22" t="s">
        <v>31</v>
      </c>
      <c r="D15" s="22" t="s">
        <v>77</v>
      </c>
      <c r="E15" s="22">
        <v>200331</v>
      </c>
      <c r="F15" s="22" t="s">
        <v>86</v>
      </c>
      <c r="G15" s="23" t="s">
        <v>150</v>
      </c>
      <c r="H15" s="30" t="s">
        <v>155</v>
      </c>
      <c r="I15" s="22">
        <v>1529</v>
      </c>
      <c r="J15" s="23" t="s">
        <v>176</v>
      </c>
      <c r="K15" s="22" t="s">
        <v>35</v>
      </c>
      <c r="L15" s="22">
        <v>1</v>
      </c>
      <c r="M15" s="22" t="s">
        <v>94</v>
      </c>
      <c r="N15" s="24">
        <v>30</v>
      </c>
      <c r="O15" s="36"/>
      <c r="P15" s="38">
        <v>799.99</v>
      </c>
      <c r="Q15" s="25">
        <f t="shared" si="8"/>
        <v>23999.7</v>
      </c>
      <c r="R15" s="22" t="s">
        <v>108</v>
      </c>
      <c r="S15" s="22" t="s">
        <v>138</v>
      </c>
      <c r="T15" s="22" t="s">
        <v>109</v>
      </c>
      <c r="U15" s="22" t="s">
        <v>32</v>
      </c>
      <c r="V15" s="22" t="s">
        <v>79</v>
      </c>
      <c r="W15" s="22" t="s">
        <v>95</v>
      </c>
      <c r="X15" s="26" t="s">
        <v>48</v>
      </c>
      <c r="Y15" s="22" t="s">
        <v>137</v>
      </c>
      <c r="Z15" s="22" t="s">
        <v>35</v>
      </c>
      <c r="AA15" s="22" t="s">
        <v>103</v>
      </c>
      <c r="AB15" s="22" t="s">
        <v>34</v>
      </c>
      <c r="AC15" s="73" t="s">
        <v>116</v>
      </c>
      <c r="AD15" s="22" t="s">
        <v>35</v>
      </c>
      <c r="AE15" s="22" t="s">
        <v>117</v>
      </c>
      <c r="AF15" s="22" t="s">
        <v>118</v>
      </c>
      <c r="AG15" s="22" t="s">
        <v>106</v>
      </c>
      <c r="AH15" s="22" t="s">
        <v>139</v>
      </c>
      <c r="AI15" s="22" t="s">
        <v>78</v>
      </c>
      <c r="AJ15" s="22" t="s">
        <v>35</v>
      </c>
      <c r="AK15" s="22">
        <v>1</v>
      </c>
      <c r="AL15" s="22">
        <v>2</v>
      </c>
      <c r="AM15" s="22">
        <v>1</v>
      </c>
      <c r="AN15" s="22">
        <f t="shared" si="9"/>
        <v>4</v>
      </c>
      <c r="AO15" s="22" t="s">
        <v>110</v>
      </c>
      <c r="AP15" s="22" t="s">
        <v>111</v>
      </c>
      <c r="AQ15" s="21" t="s">
        <v>33</v>
      </c>
      <c r="AR15" s="22">
        <v>9</v>
      </c>
      <c r="AS15" s="22">
        <v>1</v>
      </c>
      <c r="AT15" s="22">
        <v>1</v>
      </c>
      <c r="AU15" s="22">
        <v>2</v>
      </c>
      <c r="AV15" s="22">
        <v>9</v>
      </c>
      <c r="AW15" s="22">
        <f t="shared" si="10"/>
        <v>22</v>
      </c>
      <c r="AX15" s="22" t="s">
        <v>112</v>
      </c>
      <c r="AY15" s="27">
        <v>45381</v>
      </c>
      <c r="AZ15" s="22">
        <v>5</v>
      </c>
      <c r="BA15" s="22">
        <v>5</v>
      </c>
      <c r="BB15" s="22" t="s">
        <v>102</v>
      </c>
      <c r="BC15" s="28" t="s">
        <v>103</v>
      </c>
    </row>
    <row r="16" spans="1:55" ht="47.25" x14ac:dyDescent="0.25">
      <c r="A16" s="22"/>
      <c r="B16" s="22">
        <v>2024</v>
      </c>
      <c r="C16" s="22" t="s">
        <v>31</v>
      </c>
      <c r="D16" s="22" t="s">
        <v>77</v>
      </c>
      <c r="E16" s="22">
        <v>200331</v>
      </c>
      <c r="F16" s="22" t="s">
        <v>86</v>
      </c>
      <c r="G16" s="23" t="s">
        <v>156</v>
      </c>
      <c r="H16" s="30" t="s">
        <v>157</v>
      </c>
      <c r="I16" s="22">
        <v>16898</v>
      </c>
      <c r="J16" s="23" t="s">
        <v>173</v>
      </c>
      <c r="K16" s="22" t="s">
        <v>35</v>
      </c>
      <c r="L16" s="22">
        <v>1</v>
      </c>
      <c r="M16" s="22" t="s">
        <v>94</v>
      </c>
      <c r="N16" s="24">
        <v>2500</v>
      </c>
      <c r="O16" s="36"/>
      <c r="P16" s="38">
        <v>50</v>
      </c>
      <c r="Q16" s="25">
        <f t="shared" si="8"/>
        <v>125000</v>
      </c>
      <c r="R16" s="22" t="s">
        <v>108</v>
      </c>
      <c r="S16" s="22" t="s">
        <v>114</v>
      </c>
      <c r="T16" s="22" t="s">
        <v>109</v>
      </c>
      <c r="U16" s="22" t="s">
        <v>32</v>
      </c>
      <c r="V16" s="22" t="s">
        <v>79</v>
      </c>
      <c r="W16" s="22" t="s">
        <v>95</v>
      </c>
      <c r="X16" s="26" t="s">
        <v>48</v>
      </c>
      <c r="Y16" s="22" t="s">
        <v>115</v>
      </c>
      <c r="Z16" s="22" t="s">
        <v>35</v>
      </c>
      <c r="AA16" s="22" t="s">
        <v>103</v>
      </c>
      <c r="AB16" s="22" t="s">
        <v>34</v>
      </c>
      <c r="AC16" s="21" t="s">
        <v>116</v>
      </c>
      <c r="AD16" s="22" t="s">
        <v>35</v>
      </c>
      <c r="AE16" s="22" t="s">
        <v>117</v>
      </c>
      <c r="AF16" s="22" t="s">
        <v>118</v>
      </c>
      <c r="AG16" s="22" t="s">
        <v>106</v>
      </c>
      <c r="AH16" s="22" t="s">
        <v>139</v>
      </c>
      <c r="AI16" s="22" t="s">
        <v>78</v>
      </c>
      <c r="AJ16" s="22" t="s">
        <v>35</v>
      </c>
      <c r="AK16" s="22">
        <v>1</v>
      </c>
      <c r="AL16" s="22">
        <v>2</v>
      </c>
      <c r="AM16" s="22">
        <v>1</v>
      </c>
      <c r="AN16" s="22">
        <f t="shared" si="9"/>
        <v>4</v>
      </c>
      <c r="AO16" s="22" t="s">
        <v>110</v>
      </c>
      <c r="AP16" s="22" t="s">
        <v>111</v>
      </c>
      <c r="AQ16" s="21" t="s">
        <v>33</v>
      </c>
      <c r="AR16" s="22">
        <v>9</v>
      </c>
      <c r="AS16" s="22">
        <v>1</v>
      </c>
      <c r="AT16" s="22">
        <v>1</v>
      </c>
      <c r="AU16" s="22">
        <v>2</v>
      </c>
      <c r="AV16" s="22">
        <v>9</v>
      </c>
      <c r="AW16" s="22">
        <f t="shared" si="10"/>
        <v>22</v>
      </c>
      <c r="AX16" s="22" t="s">
        <v>112</v>
      </c>
      <c r="AY16" s="27">
        <v>45381</v>
      </c>
      <c r="AZ16" s="22">
        <v>5</v>
      </c>
      <c r="BA16" s="22">
        <v>5</v>
      </c>
      <c r="BB16" s="22" t="s">
        <v>102</v>
      </c>
      <c r="BC16" s="54" t="s">
        <v>103</v>
      </c>
    </row>
    <row r="17" spans="1:55" ht="47.25" x14ac:dyDescent="0.25">
      <c r="A17" s="4"/>
      <c r="B17" s="4">
        <v>2024</v>
      </c>
      <c r="C17" s="4" t="s">
        <v>31</v>
      </c>
      <c r="D17" s="4" t="s">
        <v>77</v>
      </c>
      <c r="E17" s="4">
        <v>200331</v>
      </c>
      <c r="F17" s="4" t="s">
        <v>86</v>
      </c>
      <c r="G17" s="14" t="s">
        <v>128</v>
      </c>
      <c r="H17" s="29" t="s">
        <v>129</v>
      </c>
      <c r="I17" s="4">
        <v>16262</v>
      </c>
      <c r="J17" s="14" t="s">
        <v>174</v>
      </c>
      <c r="K17" s="4" t="s">
        <v>35</v>
      </c>
      <c r="L17" s="4">
        <v>1</v>
      </c>
      <c r="M17" s="4" t="s">
        <v>94</v>
      </c>
      <c r="N17" s="17">
        <v>100000</v>
      </c>
      <c r="O17" s="34"/>
      <c r="P17" s="37">
        <v>5.18</v>
      </c>
      <c r="Q17" s="2">
        <f t="shared" si="3"/>
        <v>518000</v>
      </c>
      <c r="R17" s="4" t="s">
        <v>108</v>
      </c>
      <c r="S17" s="4" t="s">
        <v>114</v>
      </c>
      <c r="T17" s="4" t="s">
        <v>109</v>
      </c>
      <c r="U17" s="4" t="s">
        <v>32</v>
      </c>
      <c r="V17" s="4" t="s">
        <v>79</v>
      </c>
      <c r="W17" s="4" t="s">
        <v>95</v>
      </c>
      <c r="X17" s="8" t="s">
        <v>48</v>
      </c>
      <c r="Y17" s="4" t="s">
        <v>115</v>
      </c>
      <c r="Z17" s="4" t="s">
        <v>35</v>
      </c>
      <c r="AA17" s="4" t="s">
        <v>103</v>
      </c>
      <c r="AB17" s="4" t="s">
        <v>34</v>
      </c>
      <c r="AC17" s="73" t="s">
        <v>116</v>
      </c>
      <c r="AD17" s="4" t="s">
        <v>35</v>
      </c>
      <c r="AE17" s="4" t="s">
        <v>117</v>
      </c>
      <c r="AF17" s="4" t="s">
        <v>118</v>
      </c>
      <c r="AG17" s="4" t="s">
        <v>106</v>
      </c>
      <c r="AH17" s="4" t="s">
        <v>139</v>
      </c>
      <c r="AI17" s="4" t="s">
        <v>78</v>
      </c>
      <c r="AJ17" s="4" t="s">
        <v>35</v>
      </c>
      <c r="AK17" s="4">
        <v>1</v>
      </c>
      <c r="AL17" s="4">
        <v>2</v>
      </c>
      <c r="AM17" s="4">
        <v>1</v>
      </c>
      <c r="AN17" s="4">
        <f t="shared" si="6"/>
        <v>4</v>
      </c>
      <c r="AO17" s="4" t="s">
        <v>110</v>
      </c>
      <c r="AP17" s="4" t="s">
        <v>111</v>
      </c>
      <c r="AQ17" s="15" t="s">
        <v>33</v>
      </c>
      <c r="AR17" s="4">
        <v>9</v>
      </c>
      <c r="AS17" s="4">
        <v>1</v>
      </c>
      <c r="AT17" s="4">
        <v>1</v>
      </c>
      <c r="AU17" s="4">
        <v>2</v>
      </c>
      <c r="AV17" s="4">
        <v>9</v>
      </c>
      <c r="AW17" s="4">
        <f t="shared" si="7"/>
        <v>22</v>
      </c>
      <c r="AX17" s="4" t="s">
        <v>112</v>
      </c>
      <c r="AY17" s="3">
        <v>45381</v>
      </c>
      <c r="AZ17" s="4">
        <v>5</v>
      </c>
      <c r="BA17" s="4">
        <v>5</v>
      </c>
      <c r="BB17" s="4" t="s">
        <v>102</v>
      </c>
      <c r="BC17" s="20" t="s">
        <v>103</v>
      </c>
    </row>
    <row r="18" spans="1:55" ht="47.25" x14ac:dyDescent="0.25">
      <c r="A18" s="4"/>
      <c r="B18" s="4">
        <v>2024</v>
      </c>
      <c r="C18" s="4" t="s">
        <v>31</v>
      </c>
      <c r="D18" s="4" t="s">
        <v>77</v>
      </c>
      <c r="E18" s="4">
        <v>200331</v>
      </c>
      <c r="F18" s="4" t="s">
        <v>85</v>
      </c>
      <c r="G18" s="14" t="s">
        <v>128</v>
      </c>
      <c r="H18" s="29" t="s">
        <v>131</v>
      </c>
      <c r="I18" s="4">
        <v>16262</v>
      </c>
      <c r="J18" s="14" t="s">
        <v>174</v>
      </c>
      <c r="K18" s="4" t="s">
        <v>35</v>
      </c>
      <c r="L18" s="4">
        <v>1</v>
      </c>
      <c r="M18" s="4" t="s">
        <v>94</v>
      </c>
      <c r="N18" s="17">
        <v>100000</v>
      </c>
      <c r="O18" s="34">
        <v>150061</v>
      </c>
      <c r="P18" s="37">
        <v>5.0999999999999996</v>
      </c>
      <c r="Q18" s="2">
        <f t="shared" si="3"/>
        <v>509999.99999999994</v>
      </c>
      <c r="R18" s="4" t="s">
        <v>108</v>
      </c>
      <c r="S18" s="4" t="s">
        <v>114</v>
      </c>
      <c r="T18" s="4" t="s">
        <v>109</v>
      </c>
      <c r="U18" s="4" t="s">
        <v>32</v>
      </c>
      <c r="V18" s="4" t="s">
        <v>79</v>
      </c>
      <c r="W18" s="4" t="s">
        <v>95</v>
      </c>
      <c r="X18" s="8" t="s">
        <v>48</v>
      </c>
      <c r="Y18" s="4" t="s">
        <v>115</v>
      </c>
      <c r="Z18" s="4" t="s">
        <v>35</v>
      </c>
      <c r="AA18" s="4" t="s">
        <v>103</v>
      </c>
      <c r="AB18" s="4" t="s">
        <v>34</v>
      </c>
      <c r="AC18" s="21" t="s">
        <v>116</v>
      </c>
      <c r="AD18" s="4" t="s">
        <v>35</v>
      </c>
      <c r="AE18" s="4" t="s">
        <v>117</v>
      </c>
      <c r="AF18" s="4" t="s">
        <v>118</v>
      </c>
      <c r="AG18" s="4" t="s">
        <v>106</v>
      </c>
      <c r="AH18" s="4" t="s">
        <v>139</v>
      </c>
      <c r="AI18" s="4" t="s">
        <v>78</v>
      </c>
      <c r="AJ18" s="4" t="s">
        <v>35</v>
      </c>
      <c r="AK18" s="4">
        <v>1</v>
      </c>
      <c r="AL18" s="4">
        <v>2</v>
      </c>
      <c r="AM18" s="4">
        <v>1</v>
      </c>
      <c r="AN18" s="4">
        <f t="shared" si="6"/>
        <v>4</v>
      </c>
      <c r="AO18" s="4" t="s">
        <v>110</v>
      </c>
      <c r="AP18" s="4" t="s">
        <v>111</v>
      </c>
      <c r="AQ18" s="15" t="s">
        <v>33</v>
      </c>
      <c r="AR18" s="4">
        <v>9</v>
      </c>
      <c r="AS18" s="4">
        <v>1</v>
      </c>
      <c r="AT18" s="4">
        <v>1</v>
      </c>
      <c r="AU18" s="4">
        <v>2</v>
      </c>
      <c r="AV18" s="4">
        <v>9</v>
      </c>
      <c r="AW18" s="4">
        <f t="shared" si="7"/>
        <v>22</v>
      </c>
      <c r="AX18" s="4" t="s">
        <v>112</v>
      </c>
      <c r="AY18" s="3">
        <v>45381</v>
      </c>
      <c r="AZ18" s="4">
        <v>5</v>
      </c>
      <c r="BA18" s="4">
        <v>5</v>
      </c>
      <c r="BB18" s="4" t="s">
        <v>102</v>
      </c>
      <c r="BC18" s="53" t="s">
        <v>103</v>
      </c>
    </row>
    <row r="19" spans="1:55" ht="47.25" x14ac:dyDescent="0.25">
      <c r="A19" s="4"/>
      <c r="B19" s="4">
        <v>2024</v>
      </c>
      <c r="C19" s="4" t="s">
        <v>31</v>
      </c>
      <c r="D19" s="4" t="s">
        <v>77</v>
      </c>
      <c r="E19" s="4">
        <v>200331</v>
      </c>
      <c r="F19" s="4" t="s">
        <v>85</v>
      </c>
      <c r="G19" s="14" t="s">
        <v>128</v>
      </c>
      <c r="H19" s="29" t="s">
        <v>133</v>
      </c>
      <c r="I19" s="4">
        <v>16262</v>
      </c>
      <c r="J19" s="14" t="s">
        <v>174</v>
      </c>
      <c r="K19" s="4" t="s">
        <v>35</v>
      </c>
      <c r="L19" s="4">
        <v>1</v>
      </c>
      <c r="M19" s="4" t="s">
        <v>94</v>
      </c>
      <c r="N19" s="17">
        <v>100000</v>
      </c>
      <c r="O19" s="34">
        <v>150061</v>
      </c>
      <c r="P19" s="37">
        <v>6.8</v>
      </c>
      <c r="Q19" s="2">
        <f t="shared" si="3"/>
        <v>680000</v>
      </c>
      <c r="R19" s="4" t="s">
        <v>108</v>
      </c>
      <c r="S19" s="4" t="s">
        <v>114</v>
      </c>
      <c r="T19" s="4" t="s">
        <v>109</v>
      </c>
      <c r="U19" s="4" t="s">
        <v>32</v>
      </c>
      <c r="V19" s="4" t="s">
        <v>79</v>
      </c>
      <c r="W19" s="4" t="s">
        <v>95</v>
      </c>
      <c r="X19" s="8" t="s">
        <v>48</v>
      </c>
      <c r="Y19" s="4" t="s">
        <v>115</v>
      </c>
      <c r="Z19" s="4" t="s">
        <v>35</v>
      </c>
      <c r="AA19" s="4" t="s">
        <v>103</v>
      </c>
      <c r="AB19" s="4" t="s">
        <v>34</v>
      </c>
      <c r="AC19" s="73" t="s">
        <v>116</v>
      </c>
      <c r="AD19" s="4" t="s">
        <v>35</v>
      </c>
      <c r="AE19" s="4" t="s">
        <v>117</v>
      </c>
      <c r="AF19" s="4" t="s">
        <v>118</v>
      </c>
      <c r="AG19" s="4" t="s">
        <v>106</v>
      </c>
      <c r="AH19" s="4" t="s">
        <v>139</v>
      </c>
      <c r="AI19" s="4" t="s">
        <v>78</v>
      </c>
      <c r="AJ19" s="4" t="s">
        <v>35</v>
      </c>
      <c r="AK19" s="4">
        <v>1</v>
      </c>
      <c r="AL19" s="4">
        <v>2</v>
      </c>
      <c r="AM19" s="4">
        <v>1</v>
      </c>
      <c r="AN19" s="4">
        <f t="shared" si="6"/>
        <v>4</v>
      </c>
      <c r="AO19" s="4" t="s">
        <v>110</v>
      </c>
      <c r="AP19" s="4" t="s">
        <v>111</v>
      </c>
      <c r="AQ19" s="15" t="s">
        <v>33</v>
      </c>
      <c r="AR19" s="4">
        <v>9</v>
      </c>
      <c r="AS19" s="4">
        <v>1</v>
      </c>
      <c r="AT19" s="4">
        <v>1</v>
      </c>
      <c r="AU19" s="4">
        <v>2</v>
      </c>
      <c r="AV19" s="4">
        <v>9</v>
      </c>
      <c r="AW19" s="4">
        <f t="shared" si="7"/>
        <v>22</v>
      </c>
      <c r="AX19" s="4" t="s">
        <v>112</v>
      </c>
      <c r="AY19" s="3">
        <v>45381</v>
      </c>
      <c r="AZ19" s="4">
        <v>5</v>
      </c>
      <c r="BA19" s="4">
        <v>5</v>
      </c>
      <c r="BB19" s="4" t="s">
        <v>102</v>
      </c>
      <c r="BC19" s="20" t="s">
        <v>103</v>
      </c>
    </row>
    <row r="20" spans="1:55" ht="47.25" x14ac:dyDescent="0.25">
      <c r="A20" s="4"/>
      <c r="B20" s="4">
        <v>2024</v>
      </c>
      <c r="C20" s="4" t="s">
        <v>31</v>
      </c>
      <c r="D20" s="4" t="s">
        <v>77</v>
      </c>
      <c r="E20" s="4">
        <v>200331</v>
      </c>
      <c r="F20" s="4" t="s">
        <v>85</v>
      </c>
      <c r="G20" s="14" t="s">
        <v>128</v>
      </c>
      <c r="H20" s="29" t="s">
        <v>177</v>
      </c>
      <c r="I20" s="4">
        <v>16262</v>
      </c>
      <c r="J20" s="14" t="s">
        <v>174</v>
      </c>
      <c r="K20" s="4" t="s">
        <v>35</v>
      </c>
      <c r="L20" s="4">
        <v>1</v>
      </c>
      <c r="M20" s="4" t="s">
        <v>94</v>
      </c>
      <c r="N20" s="17">
        <v>50000</v>
      </c>
      <c r="O20" s="34">
        <v>150061</v>
      </c>
      <c r="P20" s="37">
        <v>5.25</v>
      </c>
      <c r="Q20" s="2">
        <f t="shared" si="3"/>
        <v>262500</v>
      </c>
      <c r="R20" s="4" t="s">
        <v>108</v>
      </c>
      <c r="S20" s="4" t="s">
        <v>114</v>
      </c>
      <c r="T20" s="4" t="s">
        <v>109</v>
      </c>
      <c r="U20" s="4" t="s">
        <v>32</v>
      </c>
      <c r="V20" s="4" t="s">
        <v>79</v>
      </c>
      <c r="W20" s="4" t="s">
        <v>95</v>
      </c>
      <c r="X20" s="8" t="s">
        <v>48</v>
      </c>
      <c r="Y20" s="4" t="s">
        <v>115</v>
      </c>
      <c r="Z20" s="4" t="s">
        <v>35</v>
      </c>
      <c r="AA20" s="4" t="s">
        <v>103</v>
      </c>
      <c r="AB20" s="4" t="s">
        <v>34</v>
      </c>
      <c r="AC20" s="21" t="s">
        <v>116</v>
      </c>
      <c r="AD20" s="4" t="s">
        <v>35</v>
      </c>
      <c r="AE20" s="4" t="s">
        <v>117</v>
      </c>
      <c r="AF20" s="4" t="s">
        <v>118</v>
      </c>
      <c r="AG20" s="4" t="s">
        <v>106</v>
      </c>
      <c r="AH20" s="4" t="s">
        <v>139</v>
      </c>
      <c r="AI20" s="4" t="s">
        <v>78</v>
      </c>
      <c r="AJ20" s="4" t="s">
        <v>35</v>
      </c>
      <c r="AK20" s="4">
        <v>1</v>
      </c>
      <c r="AL20" s="4">
        <v>2</v>
      </c>
      <c r="AM20" s="4">
        <v>1</v>
      </c>
      <c r="AN20" s="4">
        <f t="shared" si="6"/>
        <v>4</v>
      </c>
      <c r="AO20" s="4" t="s">
        <v>110</v>
      </c>
      <c r="AP20" s="4" t="s">
        <v>111</v>
      </c>
      <c r="AQ20" s="15" t="s">
        <v>33</v>
      </c>
      <c r="AR20" s="4">
        <v>9</v>
      </c>
      <c r="AS20" s="4">
        <v>1</v>
      </c>
      <c r="AT20" s="4">
        <v>1</v>
      </c>
      <c r="AU20" s="4">
        <v>2</v>
      </c>
      <c r="AV20" s="4">
        <v>9</v>
      </c>
      <c r="AW20" s="4">
        <f t="shared" si="7"/>
        <v>22</v>
      </c>
      <c r="AX20" s="4" t="s">
        <v>112</v>
      </c>
      <c r="AY20" s="3">
        <v>45381</v>
      </c>
      <c r="AZ20" s="4">
        <v>5</v>
      </c>
      <c r="BA20" s="4">
        <v>5</v>
      </c>
      <c r="BB20" s="4" t="s">
        <v>102</v>
      </c>
      <c r="BC20" s="53" t="s">
        <v>103</v>
      </c>
    </row>
    <row r="21" spans="1:55" s="16" customFormat="1" ht="47.25" x14ac:dyDescent="0.25">
      <c r="A21" s="4"/>
      <c r="B21" s="4">
        <v>2024</v>
      </c>
      <c r="C21" s="4" t="s">
        <v>31</v>
      </c>
      <c r="D21" s="4" t="s">
        <v>77</v>
      </c>
      <c r="E21" s="4">
        <v>200331</v>
      </c>
      <c r="F21" s="4" t="s">
        <v>85</v>
      </c>
      <c r="G21" s="14" t="s">
        <v>128</v>
      </c>
      <c r="H21" s="29" t="s">
        <v>132</v>
      </c>
      <c r="I21" s="4">
        <v>16262</v>
      </c>
      <c r="J21" s="14" t="s">
        <v>174</v>
      </c>
      <c r="K21" s="4" t="s">
        <v>35</v>
      </c>
      <c r="L21" s="4">
        <v>1</v>
      </c>
      <c r="M21" s="4" t="s">
        <v>94</v>
      </c>
      <c r="N21" s="17">
        <v>50000</v>
      </c>
      <c r="O21" s="34">
        <v>150061</v>
      </c>
      <c r="P21" s="37">
        <v>5.25</v>
      </c>
      <c r="Q21" s="2">
        <f t="shared" si="3"/>
        <v>262500</v>
      </c>
      <c r="R21" s="4" t="s">
        <v>108</v>
      </c>
      <c r="S21" s="4" t="s">
        <v>114</v>
      </c>
      <c r="T21" s="4" t="s">
        <v>109</v>
      </c>
      <c r="U21" s="4" t="s">
        <v>32</v>
      </c>
      <c r="V21" s="4" t="s">
        <v>79</v>
      </c>
      <c r="W21" s="4" t="s">
        <v>95</v>
      </c>
      <c r="X21" s="8" t="s">
        <v>48</v>
      </c>
      <c r="Y21" s="4" t="s">
        <v>115</v>
      </c>
      <c r="Z21" s="4" t="s">
        <v>35</v>
      </c>
      <c r="AA21" s="4" t="s">
        <v>103</v>
      </c>
      <c r="AB21" s="4" t="s">
        <v>34</v>
      </c>
      <c r="AC21" s="71" t="s">
        <v>116</v>
      </c>
      <c r="AD21" s="4" t="s">
        <v>35</v>
      </c>
      <c r="AE21" s="4" t="s">
        <v>117</v>
      </c>
      <c r="AF21" s="4" t="s">
        <v>118</v>
      </c>
      <c r="AG21" s="4" t="s">
        <v>106</v>
      </c>
      <c r="AH21" s="4" t="s">
        <v>139</v>
      </c>
      <c r="AI21" s="4" t="s">
        <v>78</v>
      </c>
      <c r="AJ21" s="4" t="s">
        <v>35</v>
      </c>
      <c r="AK21" s="4">
        <v>1</v>
      </c>
      <c r="AL21" s="4">
        <v>2</v>
      </c>
      <c r="AM21" s="4">
        <v>1</v>
      </c>
      <c r="AN21" s="4">
        <f t="shared" si="6"/>
        <v>4</v>
      </c>
      <c r="AO21" s="4" t="s">
        <v>110</v>
      </c>
      <c r="AP21" s="4" t="s">
        <v>111</v>
      </c>
      <c r="AQ21" s="15" t="s">
        <v>33</v>
      </c>
      <c r="AR21" s="4">
        <v>9</v>
      </c>
      <c r="AS21" s="4">
        <v>1</v>
      </c>
      <c r="AT21" s="4">
        <v>1</v>
      </c>
      <c r="AU21" s="4">
        <v>2</v>
      </c>
      <c r="AV21" s="4">
        <v>9</v>
      </c>
      <c r="AW21" s="4">
        <f t="shared" si="7"/>
        <v>22</v>
      </c>
      <c r="AX21" s="4" t="s">
        <v>112</v>
      </c>
      <c r="AY21" s="3">
        <v>45381</v>
      </c>
      <c r="AZ21" s="4">
        <v>5</v>
      </c>
      <c r="BA21" s="4">
        <v>5</v>
      </c>
      <c r="BB21" s="4" t="s">
        <v>102</v>
      </c>
      <c r="BC21" s="20" t="s">
        <v>103</v>
      </c>
    </row>
    <row r="22" spans="1:55" s="16" customFormat="1" ht="47.25" x14ac:dyDescent="0.25">
      <c r="A22" s="4"/>
      <c r="B22" s="4">
        <v>2024</v>
      </c>
      <c r="C22" s="4" t="s">
        <v>31</v>
      </c>
      <c r="D22" s="4" t="s">
        <v>77</v>
      </c>
      <c r="E22" s="4">
        <v>200331</v>
      </c>
      <c r="F22" s="4" t="s">
        <v>86</v>
      </c>
      <c r="G22" s="14" t="s">
        <v>128</v>
      </c>
      <c r="H22" s="29" t="s">
        <v>134</v>
      </c>
      <c r="I22" s="4">
        <v>16262</v>
      </c>
      <c r="J22" s="14" t="s">
        <v>174</v>
      </c>
      <c r="K22" s="4" t="s">
        <v>35</v>
      </c>
      <c r="L22" s="4">
        <v>1</v>
      </c>
      <c r="M22" s="4" t="s">
        <v>94</v>
      </c>
      <c r="N22" s="17">
        <v>200000</v>
      </c>
      <c r="O22" s="34"/>
      <c r="P22" s="37">
        <v>3.82</v>
      </c>
      <c r="Q22" s="2">
        <f t="shared" si="3"/>
        <v>764000</v>
      </c>
      <c r="R22" s="4" t="s">
        <v>108</v>
      </c>
      <c r="S22" s="4" t="s">
        <v>114</v>
      </c>
      <c r="T22" s="4" t="s">
        <v>109</v>
      </c>
      <c r="U22" s="4" t="s">
        <v>32</v>
      </c>
      <c r="V22" s="4" t="s">
        <v>79</v>
      </c>
      <c r="W22" s="4" t="s">
        <v>95</v>
      </c>
      <c r="X22" s="8" t="s">
        <v>48</v>
      </c>
      <c r="Y22" s="4" t="s">
        <v>115</v>
      </c>
      <c r="Z22" s="4" t="s">
        <v>35</v>
      </c>
      <c r="AA22" s="4" t="s">
        <v>103</v>
      </c>
      <c r="AB22" s="4" t="s">
        <v>34</v>
      </c>
      <c r="AC22" s="15" t="s">
        <v>116</v>
      </c>
      <c r="AD22" s="4" t="s">
        <v>35</v>
      </c>
      <c r="AE22" s="4" t="s">
        <v>117</v>
      </c>
      <c r="AF22" s="4" t="s">
        <v>118</v>
      </c>
      <c r="AG22" s="4" t="s">
        <v>106</v>
      </c>
      <c r="AH22" s="4" t="s">
        <v>139</v>
      </c>
      <c r="AI22" s="4" t="s">
        <v>78</v>
      </c>
      <c r="AJ22" s="4" t="s">
        <v>35</v>
      </c>
      <c r="AK22" s="4">
        <v>1</v>
      </c>
      <c r="AL22" s="4">
        <v>2</v>
      </c>
      <c r="AM22" s="4">
        <v>1</v>
      </c>
      <c r="AN22" s="4">
        <f t="shared" si="6"/>
        <v>4</v>
      </c>
      <c r="AO22" s="4" t="s">
        <v>110</v>
      </c>
      <c r="AP22" s="4" t="s">
        <v>111</v>
      </c>
      <c r="AQ22" s="15" t="s">
        <v>33</v>
      </c>
      <c r="AR22" s="4">
        <v>9</v>
      </c>
      <c r="AS22" s="4">
        <v>1</v>
      </c>
      <c r="AT22" s="4">
        <v>1</v>
      </c>
      <c r="AU22" s="4">
        <v>2</v>
      </c>
      <c r="AV22" s="4">
        <v>9</v>
      </c>
      <c r="AW22" s="4">
        <f t="shared" si="7"/>
        <v>22</v>
      </c>
      <c r="AX22" s="4" t="s">
        <v>112</v>
      </c>
      <c r="AY22" s="3">
        <v>45381</v>
      </c>
      <c r="AZ22" s="4">
        <v>5</v>
      </c>
      <c r="BA22" s="4">
        <v>5</v>
      </c>
      <c r="BB22" s="4" t="s">
        <v>102</v>
      </c>
      <c r="BC22" s="53" t="s">
        <v>103</v>
      </c>
    </row>
    <row r="23" spans="1:55" s="16" customFormat="1" ht="47.25" x14ac:dyDescent="0.25">
      <c r="A23" s="4"/>
      <c r="B23" s="4">
        <v>2024</v>
      </c>
      <c r="C23" s="4" t="s">
        <v>31</v>
      </c>
      <c r="D23" s="4" t="s">
        <v>77</v>
      </c>
      <c r="E23" s="4">
        <v>200331</v>
      </c>
      <c r="F23" s="4" t="s">
        <v>86</v>
      </c>
      <c r="G23" s="14" t="s">
        <v>128</v>
      </c>
      <c r="H23" s="29" t="s">
        <v>196</v>
      </c>
      <c r="I23" s="4">
        <v>16262</v>
      </c>
      <c r="J23" s="14" t="s">
        <v>174</v>
      </c>
      <c r="K23" s="4" t="s">
        <v>35</v>
      </c>
      <c r="L23" s="4">
        <v>1</v>
      </c>
      <c r="M23" s="4" t="s">
        <v>94</v>
      </c>
      <c r="N23" s="17">
        <v>200000</v>
      </c>
      <c r="O23" s="34"/>
      <c r="P23" s="37">
        <v>10.02</v>
      </c>
      <c r="Q23" s="2">
        <f>N23*P23</f>
        <v>2004000</v>
      </c>
      <c r="R23" s="4" t="s">
        <v>108</v>
      </c>
      <c r="S23" s="4" t="s">
        <v>114</v>
      </c>
      <c r="T23" s="4" t="s">
        <v>109</v>
      </c>
      <c r="U23" s="4" t="s">
        <v>32</v>
      </c>
      <c r="V23" s="4" t="s">
        <v>79</v>
      </c>
      <c r="W23" s="4" t="s">
        <v>95</v>
      </c>
      <c r="X23" s="8" t="s">
        <v>48</v>
      </c>
      <c r="Y23" s="4" t="s">
        <v>115</v>
      </c>
      <c r="Z23" s="4" t="s">
        <v>35</v>
      </c>
      <c r="AA23" s="4" t="s">
        <v>103</v>
      </c>
      <c r="AB23" s="4" t="s">
        <v>34</v>
      </c>
      <c r="AC23" s="71" t="s">
        <v>116</v>
      </c>
      <c r="AD23" s="4" t="s">
        <v>35</v>
      </c>
      <c r="AE23" s="4" t="s">
        <v>117</v>
      </c>
      <c r="AF23" s="4" t="s">
        <v>118</v>
      </c>
      <c r="AG23" s="4" t="s">
        <v>106</v>
      </c>
      <c r="AH23" s="4" t="s">
        <v>139</v>
      </c>
      <c r="AI23" s="4" t="s">
        <v>78</v>
      </c>
      <c r="AJ23" s="4" t="s">
        <v>35</v>
      </c>
      <c r="AK23" s="4">
        <v>1</v>
      </c>
      <c r="AL23" s="4">
        <v>2</v>
      </c>
      <c r="AM23" s="4">
        <v>1</v>
      </c>
      <c r="AN23" s="4">
        <f t="shared" ref="AN23:AN28" si="11">SUM(AK23:AM23)</f>
        <v>4</v>
      </c>
      <c r="AO23" s="4" t="s">
        <v>110</v>
      </c>
      <c r="AP23" s="4" t="s">
        <v>111</v>
      </c>
      <c r="AQ23" s="15" t="s">
        <v>33</v>
      </c>
      <c r="AR23" s="4">
        <v>9</v>
      </c>
      <c r="AS23" s="4">
        <v>1</v>
      </c>
      <c r="AT23" s="4">
        <v>1</v>
      </c>
      <c r="AU23" s="4">
        <v>2</v>
      </c>
      <c r="AV23" s="4">
        <v>9</v>
      </c>
      <c r="AW23" s="4">
        <f t="shared" ref="AW23:AW28" si="12">SUM(AR23:AV23)</f>
        <v>22</v>
      </c>
      <c r="AX23" s="4" t="s">
        <v>112</v>
      </c>
      <c r="AY23" s="3">
        <v>45381</v>
      </c>
      <c r="AZ23" s="4">
        <v>5</v>
      </c>
      <c r="BA23" s="4">
        <v>5</v>
      </c>
      <c r="BB23" s="4" t="s">
        <v>102</v>
      </c>
      <c r="BC23" s="20" t="s">
        <v>103</v>
      </c>
    </row>
    <row r="24" spans="1:55" s="16" customFormat="1" ht="47.25" x14ac:dyDescent="0.25">
      <c r="A24" s="4"/>
      <c r="B24" s="4">
        <v>2024</v>
      </c>
      <c r="C24" s="4" t="s">
        <v>31</v>
      </c>
      <c r="D24" s="4" t="s">
        <v>77</v>
      </c>
      <c r="E24" s="4">
        <v>200331</v>
      </c>
      <c r="F24" s="4" t="s">
        <v>85</v>
      </c>
      <c r="G24" s="14" t="s">
        <v>135</v>
      </c>
      <c r="H24" s="29" t="s">
        <v>136</v>
      </c>
      <c r="I24" s="4">
        <v>2994</v>
      </c>
      <c r="J24" s="14" t="s">
        <v>130</v>
      </c>
      <c r="K24" s="4" t="s">
        <v>35</v>
      </c>
      <c r="L24" s="4">
        <v>1</v>
      </c>
      <c r="M24" s="4" t="s">
        <v>94</v>
      </c>
      <c r="N24" s="17">
        <v>200</v>
      </c>
      <c r="O24" s="34">
        <v>99848</v>
      </c>
      <c r="P24" s="37">
        <v>3390</v>
      </c>
      <c r="Q24" s="2">
        <f t="shared" ref="Q24:Q37" si="13">N24*P24</f>
        <v>678000</v>
      </c>
      <c r="R24" s="4" t="s">
        <v>108</v>
      </c>
      <c r="S24" s="4" t="s">
        <v>138</v>
      </c>
      <c r="T24" s="4" t="s">
        <v>109</v>
      </c>
      <c r="U24" s="4" t="s">
        <v>32</v>
      </c>
      <c r="V24" s="4" t="s">
        <v>79</v>
      </c>
      <c r="W24" s="4" t="s">
        <v>95</v>
      </c>
      <c r="X24" s="8" t="s">
        <v>48</v>
      </c>
      <c r="Y24" s="4" t="s">
        <v>137</v>
      </c>
      <c r="Z24" s="4" t="s">
        <v>35</v>
      </c>
      <c r="AA24" s="4" t="s">
        <v>103</v>
      </c>
      <c r="AB24" s="4" t="s">
        <v>34</v>
      </c>
      <c r="AC24" s="15" t="s">
        <v>116</v>
      </c>
      <c r="AD24" s="4" t="s">
        <v>35</v>
      </c>
      <c r="AE24" s="4" t="s">
        <v>117</v>
      </c>
      <c r="AF24" s="4" t="s">
        <v>118</v>
      </c>
      <c r="AG24" s="4" t="s">
        <v>106</v>
      </c>
      <c r="AH24" s="4" t="s">
        <v>139</v>
      </c>
      <c r="AI24" s="4" t="s">
        <v>78</v>
      </c>
      <c r="AJ24" s="4" t="s">
        <v>35</v>
      </c>
      <c r="AK24" s="4">
        <v>1</v>
      </c>
      <c r="AL24" s="4">
        <v>2</v>
      </c>
      <c r="AM24" s="4">
        <v>1</v>
      </c>
      <c r="AN24" s="4">
        <f t="shared" si="11"/>
        <v>4</v>
      </c>
      <c r="AO24" s="4" t="s">
        <v>110</v>
      </c>
      <c r="AP24" s="4" t="s">
        <v>111</v>
      </c>
      <c r="AQ24" s="15" t="s">
        <v>33</v>
      </c>
      <c r="AR24" s="4">
        <v>9</v>
      </c>
      <c r="AS24" s="4">
        <v>1</v>
      </c>
      <c r="AT24" s="4">
        <v>1</v>
      </c>
      <c r="AU24" s="4">
        <v>2</v>
      </c>
      <c r="AV24" s="4">
        <v>9</v>
      </c>
      <c r="AW24" s="4">
        <f t="shared" si="12"/>
        <v>22</v>
      </c>
      <c r="AX24" s="4" t="s">
        <v>112</v>
      </c>
      <c r="AY24" s="3">
        <v>45381</v>
      </c>
      <c r="AZ24" s="4">
        <v>5</v>
      </c>
      <c r="BA24" s="4">
        <v>5</v>
      </c>
      <c r="BB24" s="4" t="s">
        <v>102</v>
      </c>
      <c r="BC24" s="53" t="s">
        <v>103</v>
      </c>
    </row>
    <row r="25" spans="1:55" s="16" customFormat="1" ht="47.25" x14ac:dyDescent="0.25">
      <c r="A25" s="4"/>
      <c r="B25" s="4">
        <v>2024</v>
      </c>
      <c r="C25" s="4" t="s">
        <v>31</v>
      </c>
      <c r="D25" s="4" t="s">
        <v>77</v>
      </c>
      <c r="E25" s="4">
        <v>200331</v>
      </c>
      <c r="F25" s="4" t="s">
        <v>85</v>
      </c>
      <c r="G25" s="14" t="s">
        <v>135</v>
      </c>
      <c r="H25" s="29" t="s">
        <v>140</v>
      </c>
      <c r="I25" s="4">
        <v>2994</v>
      </c>
      <c r="J25" s="14" t="s">
        <v>130</v>
      </c>
      <c r="K25" s="4" t="s">
        <v>35</v>
      </c>
      <c r="L25" s="4">
        <v>1</v>
      </c>
      <c r="M25" s="4" t="s">
        <v>94</v>
      </c>
      <c r="N25" s="17">
        <v>60</v>
      </c>
      <c r="O25" s="34">
        <v>615259</v>
      </c>
      <c r="P25" s="37">
        <v>9694.44</v>
      </c>
      <c r="Q25" s="2">
        <f t="shared" si="13"/>
        <v>581666.4</v>
      </c>
      <c r="R25" s="4" t="s">
        <v>108</v>
      </c>
      <c r="S25" s="4" t="s">
        <v>138</v>
      </c>
      <c r="T25" s="4" t="s">
        <v>109</v>
      </c>
      <c r="U25" s="4" t="s">
        <v>32</v>
      </c>
      <c r="V25" s="4" t="s">
        <v>79</v>
      </c>
      <c r="W25" s="4" t="s">
        <v>95</v>
      </c>
      <c r="X25" s="8" t="s">
        <v>48</v>
      </c>
      <c r="Y25" s="4" t="s">
        <v>137</v>
      </c>
      <c r="Z25" s="4" t="s">
        <v>35</v>
      </c>
      <c r="AA25" s="4" t="s">
        <v>103</v>
      </c>
      <c r="AB25" s="4" t="s">
        <v>34</v>
      </c>
      <c r="AC25" s="71" t="s">
        <v>116</v>
      </c>
      <c r="AD25" s="4" t="s">
        <v>35</v>
      </c>
      <c r="AE25" s="4" t="s">
        <v>117</v>
      </c>
      <c r="AF25" s="4" t="s">
        <v>118</v>
      </c>
      <c r="AG25" s="4" t="s">
        <v>106</v>
      </c>
      <c r="AH25" s="4" t="s">
        <v>139</v>
      </c>
      <c r="AI25" s="4" t="s">
        <v>78</v>
      </c>
      <c r="AJ25" s="4" t="s">
        <v>35</v>
      </c>
      <c r="AK25" s="4">
        <v>1</v>
      </c>
      <c r="AL25" s="4">
        <v>2</v>
      </c>
      <c r="AM25" s="4">
        <v>1</v>
      </c>
      <c r="AN25" s="4">
        <f t="shared" si="11"/>
        <v>4</v>
      </c>
      <c r="AO25" s="4" t="s">
        <v>110</v>
      </c>
      <c r="AP25" s="4" t="s">
        <v>111</v>
      </c>
      <c r="AQ25" s="15" t="s">
        <v>33</v>
      </c>
      <c r="AR25" s="4">
        <v>9</v>
      </c>
      <c r="AS25" s="4">
        <v>1</v>
      </c>
      <c r="AT25" s="4">
        <v>1</v>
      </c>
      <c r="AU25" s="4">
        <v>2</v>
      </c>
      <c r="AV25" s="4">
        <v>9</v>
      </c>
      <c r="AW25" s="4">
        <f t="shared" si="12"/>
        <v>22</v>
      </c>
      <c r="AX25" s="4" t="s">
        <v>112</v>
      </c>
      <c r="AY25" s="3">
        <v>45381</v>
      </c>
      <c r="AZ25" s="4">
        <v>5</v>
      </c>
      <c r="BA25" s="4">
        <v>5</v>
      </c>
      <c r="BB25" s="4" t="s">
        <v>102</v>
      </c>
      <c r="BC25" s="20" t="s">
        <v>103</v>
      </c>
    </row>
    <row r="26" spans="1:55" s="16" customFormat="1" ht="78.75" x14ac:dyDescent="0.25">
      <c r="A26" s="4"/>
      <c r="B26" s="4">
        <v>2024</v>
      </c>
      <c r="C26" s="4" t="s">
        <v>31</v>
      </c>
      <c r="D26" s="4" t="s">
        <v>77</v>
      </c>
      <c r="E26" s="4">
        <v>200331</v>
      </c>
      <c r="F26" s="4" t="s">
        <v>86</v>
      </c>
      <c r="G26" s="14" t="s">
        <v>141</v>
      </c>
      <c r="H26" s="29" t="s">
        <v>142</v>
      </c>
      <c r="I26" s="4">
        <v>16657</v>
      </c>
      <c r="J26" s="14" t="s">
        <v>143</v>
      </c>
      <c r="K26" s="4" t="s">
        <v>35</v>
      </c>
      <c r="L26" s="4">
        <v>1</v>
      </c>
      <c r="M26" s="4" t="s">
        <v>94</v>
      </c>
      <c r="N26" s="17">
        <v>400</v>
      </c>
      <c r="O26" s="34"/>
      <c r="P26" s="37">
        <v>9231.09</v>
      </c>
      <c r="Q26" s="2">
        <f t="shared" si="13"/>
        <v>3692436</v>
      </c>
      <c r="R26" s="4" t="s">
        <v>108</v>
      </c>
      <c r="S26" s="4" t="s">
        <v>138</v>
      </c>
      <c r="T26" s="4" t="s">
        <v>109</v>
      </c>
      <c r="U26" s="4" t="s">
        <v>32</v>
      </c>
      <c r="V26" s="4" t="s">
        <v>79</v>
      </c>
      <c r="W26" s="4" t="s">
        <v>95</v>
      </c>
      <c r="X26" s="8" t="s">
        <v>48</v>
      </c>
      <c r="Y26" s="4" t="s">
        <v>137</v>
      </c>
      <c r="Z26" s="4" t="s">
        <v>35</v>
      </c>
      <c r="AA26" s="4" t="s">
        <v>103</v>
      </c>
      <c r="AB26" s="4" t="s">
        <v>34</v>
      </c>
      <c r="AC26" s="15" t="s">
        <v>116</v>
      </c>
      <c r="AD26" s="4" t="s">
        <v>35</v>
      </c>
      <c r="AE26" s="4" t="s">
        <v>117</v>
      </c>
      <c r="AF26" s="4" t="s">
        <v>118</v>
      </c>
      <c r="AG26" s="4" t="s">
        <v>106</v>
      </c>
      <c r="AH26" s="4" t="s">
        <v>139</v>
      </c>
      <c r="AI26" s="4" t="s">
        <v>78</v>
      </c>
      <c r="AJ26" s="4" t="s">
        <v>35</v>
      </c>
      <c r="AK26" s="4">
        <v>1</v>
      </c>
      <c r="AL26" s="4">
        <v>2</v>
      </c>
      <c r="AM26" s="4">
        <v>1</v>
      </c>
      <c r="AN26" s="4">
        <f t="shared" si="11"/>
        <v>4</v>
      </c>
      <c r="AO26" s="4" t="s">
        <v>110</v>
      </c>
      <c r="AP26" s="4" t="s">
        <v>111</v>
      </c>
      <c r="AQ26" s="15" t="s">
        <v>33</v>
      </c>
      <c r="AR26" s="4">
        <v>9</v>
      </c>
      <c r="AS26" s="4">
        <v>1</v>
      </c>
      <c r="AT26" s="4">
        <v>1</v>
      </c>
      <c r="AU26" s="4">
        <v>2</v>
      </c>
      <c r="AV26" s="4">
        <v>9</v>
      </c>
      <c r="AW26" s="4">
        <f t="shared" si="12"/>
        <v>22</v>
      </c>
      <c r="AX26" s="4" t="s">
        <v>112</v>
      </c>
      <c r="AY26" s="3">
        <v>45381</v>
      </c>
      <c r="AZ26" s="4">
        <v>5</v>
      </c>
      <c r="BA26" s="4">
        <v>5</v>
      </c>
      <c r="BB26" s="4" t="s">
        <v>102</v>
      </c>
      <c r="BC26" s="53" t="s">
        <v>103</v>
      </c>
    </row>
    <row r="27" spans="1:55" s="16" customFormat="1" ht="126" x14ac:dyDescent="0.25">
      <c r="A27" s="4"/>
      <c r="B27" s="4">
        <v>2024</v>
      </c>
      <c r="C27" s="4" t="s">
        <v>31</v>
      </c>
      <c r="D27" s="4" t="s">
        <v>77</v>
      </c>
      <c r="E27" s="4">
        <v>200331</v>
      </c>
      <c r="F27" s="4" t="s">
        <v>86</v>
      </c>
      <c r="G27" s="14" t="s">
        <v>160</v>
      </c>
      <c r="H27" s="14" t="s">
        <v>175</v>
      </c>
      <c r="I27" s="4">
        <v>891</v>
      </c>
      <c r="J27" s="14" t="s">
        <v>161</v>
      </c>
      <c r="K27" s="4" t="s">
        <v>35</v>
      </c>
      <c r="L27" s="4">
        <v>1</v>
      </c>
      <c r="M27" s="4" t="s">
        <v>94</v>
      </c>
      <c r="N27" s="17">
        <v>26023</v>
      </c>
      <c r="O27" s="34"/>
      <c r="P27" s="37">
        <v>3.036</v>
      </c>
      <c r="Q27" s="2">
        <f t="shared" si="13"/>
        <v>79005.827999999994</v>
      </c>
      <c r="R27" s="4" t="s">
        <v>108</v>
      </c>
      <c r="S27" s="4" t="s">
        <v>114</v>
      </c>
      <c r="T27" s="4" t="s">
        <v>109</v>
      </c>
      <c r="U27" s="4" t="s">
        <v>32</v>
      </c>
      <c r="V27" s="4" t="s">
        <v>79</v>
      </c>
      <c r="W27" s="4" t="s">
        <v>95</v>
      </c>
      <c r="X27" s="8" t="s">
        <v>48</v>
      </c>
      <c r="Y27" s="4" t="s">
        <v>115</v>
      </c>
      <c r="Z27" s="4" t="s">
        <v>35</v>
      </c>
      <c r="AA27" s="4" t="s">
        <v>103</v>
      </c>
      <c r="AB27" s="4" t="s">
        <v>34</v>
      </c>
      <c r="AC27" s="71" t="s">
        <v>116</v>
      </c>
      <c r="AD27" s="4" t="s">
        <v>35</v>
      </c>
      <c r="AE27" s="4" t="s">
        <v>117</v>
      </c>
      <c r="AF27" s="4" t="s">
        <v>118</v>
      </c>
      <c r="AG27" s="4" t="s">
        <v>106</v>
      </c>
      <c r="AH27" s="4" t="s">
        <v>139</v>
      </c>
      <c r="AI27" s="4" t="s">
        <v>78</v>
      </c>
      <c r="AJ27" s="4" t="s">
        <v>35</v>
      </c>
      <c r="AK27" s="4">
        <v>1</v>
      </c>
      <c r="AL27" s="4">
        <v>2</v>
      </c>
      <c r="AM27" s="4">
        <v>1</v>
      </c>
      <c r="AN27" s="4">
        <f t="shared" si="11"/>
        <v>4</v>
      </c>
      <c r="AO27" s="4" t="s">
        <v>110</v>
      </c>
      <c r="AP27" s="4" t="s">
        <v>111</v>
      </c>
      <c r="AQ27" s="15" t="s">
        <v>33</v>
      </c>
      <c r="AR27" s="4">
        <v>9</v>
      </c>
      <c r="AS27" s="4">
        <v>1</v>
      </c>
      <c r="AT27" s="4">
        <v>1</v>
      </c>
      <c r="AU27" s="4">
        <v>2</v>
      </c>
      <c r="AV27" s="4">
        <v>9</v>
      </c>
      <c r="AW27" s="4">
        <f t="shared" si="12"/>
        <v>22</v>
      </c>
      <c r="AX27" s="4" t="s">
        <v>112</v>
      </c>
      <c r="AY27" s="3">
        <v>45381</v>
      </c>
      <c r="AZ27" s="4">
        <v>5</v>
      </c>
      <c r="BA27" s="4">
        <v>5</v>
      </c>
      <c r="BB27" s="4" t="s">
        <v>102</v>
      </c>
      <c r="BC27" s="20" t="s">
        <v>103</v>
      </c>
    </row>
    <row r="28" spans="1:55" s="16" customFormat="1" ht="47.25" x14ac:dyDescent="0.25">
      <c r="A28" s="4"/>
      <c r="B28" s="4">
        <v>2024</v>
      </c>
      <c r="C28" s="4" t="s">
        <v>31</v>
      </c>
      <c r="D28" s="4" t="s">
        <v>77</v>
      </c>
      <c r="E28" s="4">
        <v>200331</v>
      </c>
      <c r="F28" s="4" t="s">
        <v>86</v>
      </c>
      <c r="G28" s="74" t="s">
        <v>185</v>
      </c>
      <c r="H28" s="14" t="s">
        <v>181</v>
      </c>
      <c r="I28" s="4">
        <v>460436</v>
      </c>
      <c r="J28" s="74" t="s">
        <v>182</v>
      </c>
      <c r="K28" s="4" t="s">
        <v>35</v>
      </c>
      <c r="L28" s="4">
        <v>1</v>
      </c>
      <c r="M28" s="4" t="s">
        <v>94</v>
      </c>
      <c r="N28" s="17">
        <v>2</v>
      </c>
      <c r="O28" s="34"/>
      <c r="P28" s="37">
        <v>3012.5</v>
      </c>
      <c r="Q28" s="2">
        <f t="shared" si="13"/>
        <v>6025</v>
      </c>
      <c r="R28" s="4" t="s">
        <v>108</v>
      </c>
      <c r="S28" s="4" t="s">
        <v>114</v>
      </c>
      <c r="T28" s="4" t="s">
        <v>109</v>
      </c>
      <c r="U28" s="4" t="s">
        <v>32</v>
      </c>
      <c r="V28" s="4" t="s">
        <v>79</v>
      </c>
      <c r="W28" s="4" t="s">
        <v>95</v>
      </c>
      <c r="X28" s="8" t="s">
        <v>48</v>
      </c>
      <c r="Y28" s="4" t="s">
        <v>115</v>
      </c>
      <c r="Z28" s="4" t="s">
        <v>35</v>
      </c>
      <c r="AA28" s="4" t="s">
        <v>103</v>
      </c>
      <c r="AB28" s="4" t="s">
        <v>34</v>
      </c>
      <c r="AC28" s="15" t="s">
        <v>116</v>
      </c>
      <c r="AD28" s="4" t="s">
        <v>35</v>
      </c>
      <c r="AE28" s="4" t="s">
        <v>117</v>
      </c>
      <c r="AF28" s="4" t="s">
        <v>118</v>
      </c>
      <c r="AG28" s="4" t="s">
        <v>106</v>
      </c>
      <c r="AH28" s="4" t="s">
        <v>139</v>
      </c>
      <c r="AI28" s="4" t="s">
        <v>78</v>
      </c>
      <c r="AJ28" s="4" t="s">
        <v>35</v>
      </c>
      <c r="AK28" s="4">
        <v>1</v>
      </c>
      <c r="AL28" s="4">
        <v>2</v>
      </c>
      <c r="AM28" s="4">
        <v>1</v>
      </c>
      <c r="AN28" s="4">
        <f t="shared" si="11"/>
        <v>4</v>
      </c>
      <c r="AO28" s="4" t="s">
        <v>110</v>
      </c>
      <c r="AP28" s="4" t="s">
        <v>111</v>
      </c>
      <c r="AQ28" s="15" t="s">
        <v>33</v>
      </c>
      <c r="AR28" s="4">
        <v>9</v>
      </c>
      <c r="AS28" s="4">
        <v>1</v>
      </c>
      <c r="AT28" s="4">
        <v>1</v>
      </c>
      <c r="AU28" s="4">
        <v>2</v>
      </c>
      <c r="AV28" s="4">
        <v>9</v>
      </c>
      <c r="AW28" s="4">
        <f t="shared" si="12"/>
        <v>22</v>
      </c>
      <c r="AX28" s="4" t="s">
        <v>112</v>
      </c>
      <c r="AY28" s="3">
        <v>45381</v>
      </c>
      <c r="AZ28" s="4">
        <v>5</v>
      </c>
      <c r="BA28" s="4">
        <v>5</v>
      </c>
      <c r="BB28" s="4" t="s">
        <v>102</v>
      </c>
      <c r="BC28" s="53" t="s">
        <v>103</v>
      </c>
    </row>
    <row r="29" spans="1:55" s="16" customFormat="1" ht="31.5" customHeight="1" x14ac:dyDescent="0.25">
      <c r="A29" s="20"/>
      <c r="B29" s="20">
        <v>2024</v>
      </c>
      <c r="C29" s="20" t="s">
        <v>31</v>
      </c>
      <c r="D29" s="20" t="s">
        <v>77</v>
      </c>
      <c r="E29" s="20">
        <v>200331</v>
      </c>
      <c r="F29" s="20" t="s">
        <v>86</v>
      </c>
      <c r="G29" s="75"/>
      <c r="H29" s="66" t="s">
        <v>186</v>
      </c>
      <c r="I29" s="20">
        <v>613391</v>
      </c>
      <c r="J29" s="75"/>
      <c r="K29" s="20" t="s">
        <v>108</v>
      </c>
      <c r="L29" s="20">
        <v>1</v>
      </c>
      <c r="M29" s="20" t="s">
        <v>94</v>
      </c>
      <c r="N29" s="67">
        <v>2</v>
      </c>
      <c r="O29" s="20"/>
      <c r="P29" s="68">
        <v>784</v>
      </c>
      <c r="Q29" s="69">
        <f t="shared" si="13"/>
        <v>1568</v>
      </c>
      <c r="R29" s="20" t="s">
        <v>108</v>
      </c>
      <c r="S29" s="20" t="s">
        <v>114</v>
      </c>
      <c r="T29" s="20" t="s">
        <v>109</v>
      </c>
      <c r="U29" s="20" t="s">
        <v>32</v>
      </c>
      <c r="V29" s="20" t="s">
        <v>79</v>
      </c>
      <c r="W29" s="20" t="s">
        <v>95</v>
      </c>
      <c r="X29" s="70" t="s">
        <v>48</v>
      </c>
      <c r="Y29" s="20" t="s">
        <v>115</v>
      </c>
      <c r="Z29" s="20" t="s">
        <v>35</v>
      </c>
      <c r="AA29" s="20" t="s">
        <v>103</v>
      </c>
      <c r="AB29" s="20" t="s">
        <v>34</v>
      </c>
      <c r="AC29" s="71" t="s">
        <v>116</v>
      </c>
      <c r="AD29" s="20" t="s">
        <v>35</v>
      </c>
      <c r="AE29" s="20" t="s">
        <v>117</v>
      </c>
      <c r="AF29" s="20" t="s">
        <v>118</v>
      </c>
      <c r="AG29" s="20" t="s">
        <v>106</v>
      </c>
      <c r="AH29" s="20" t="s">
        <v>139</v>
      </c>
      <c r="AI29" s="20" t="s">
        <v>78</v>
      </c>
      <c r="AJ29" s="20" t="s">
        <v>35</v>
      </c>
      <c r="AK29" s="20">
        <v>1</v>
      </c>
      <c r="AL29" s="20">
        <v>2</v>
      </c>
      <c r="AM29" s="20">
        <v>1</v>
      </c>
      <c r="AN29" s="20">
        <v>2</v>
      </c>
      <c r="AO29" s="20">
        <v>9</v>
      </c>
      <c r="AP29" s="20">
        <f t="shared" ref="AP29:AP37" si="14">SUM(AK29:AO29)</f>
        <v>15</v>
      </c>
      <c r="AQ29" s="20" t="s">
        <v>112</v>
      </c>
      <c r="AR29" s="72">
        <v>45381</v>
      </c>
      <c r="AS29" s="20">
        <v>5</v>
      </c>
      <c r="AT29" s="20">
        <v>5</v>
      </c>
      <c r="AU29" s="20" t="s">
        <v>102</v>
      </c>
      <c r="AV29" s="20" t="s">
        <v>103</v>
      </c>
      <c r="AW29" s="20"/>
      <c r="AX29" s="20"/>
      <c r="AY29" s="72"/>
      <c r="AZ29" s="20"/>
      <c r="BA29" s="20"/>
      <c r="BB29" s="20"/>
      <c r="BC29" s="20"/>
    </row>
    <row r="30" spans="1:55" s="16" customFormat="1" ht="31.5" customHeight="1" x14ac:dyDescent="0.25">
      <c r="A30" s="4"/>
      <c r="B30" s="4">
        <v>2024</v>
      </c>
      <c r="C30" s="4" t="s">
        <v>31</v>
      </c>
      <c r="D30" s="4" t="s">
        <v>77</v>
      </c>
      <c r="E30" s="4">
        <v>200332</v>
      </c>
      <c r="F30" s="4" t="s">
        <v>86</v>
      </c>
      <c r="G30" s="75"/>
      <c r="H30" s="14" t="s">
        <v>187</v>
      </c>
      <c r="I30" s="4">
        <v>610413</v>
      </c>
      <c r="J30" s="75"/>
      <c r="K30" s="4" t="s">
        <v>108</v>
      </c>
      <c r="L30" s="4">
        <v>1</v>
      </c>
      <c r="M30" s="4" t="s">
        <v>94</v>
      </c>
      <c r="N30" s="17">
        <v>3</v>
      </c>
      <c r="O30" s="4"/>
      <c r="P30" s="37">
        <v>840</v>
      </c>
      <c r="Q30" s="2">
        <f t="shared" si="13"/>
        <v>2520</v>
      </c>
      <c r="R30" s="4" t="s">
        <v>108</v>
      </c>
      <c r="S30" s="4" t="s">
        <v>114</v>
      </c>
      <c r="T30" s="4" t="s">
        <v>109</v>
      </c>
      <c r="U30" s="4" t="s">
        <v>32</v>
      </c>
      <c r="V30" s="4" t="s">
        <v>79</v>
      </c>
      <c r="W30" s="4" t="s">
        <v>95</v>
      </c>
      <c r="X30" s="8" t="s">
        <v>48</v>
      </c>
      <c r="Y30" s="4" t="s">
        <v>115</v>
      </c>
      <c r="Z30" s="4" t="s">
        <v>35</v>
      </c>
      <c r="AA30" s="4" t="s">
        <v>103</v>
      </c>
      <c r="AB30" s="4" t="s">
        <v>34</v>
      </c>
      <c r="AC30" s="15" t="s">
        <v>116</v>
      </c>
      <c r="AD30" s="4" t="s">
        <v>35</v>
      </c>
      <c r="AE30" s="4" t="s">
        <v>117</v>
      </c>
      <c r="AF30" s="4" t="s">
        <v>118</v>
      </c>
      <c r="AG30" s="4" t="s">
        <v>106</v>
      </c>
      <c r="AH30" s="4" t="s">
        <v>139</v>
      </c>
      <c r="AI30" s="4" t="s">
        <v>78</v>
      </c>
      <c r="AJ30" s="4" t="s">
        <v>35</v>
      </c>
      <c r="AK30" s="4">
        <v>1</v>
      </c>
      <c r="AL30" s="4">
        <v>2</v>
      </c>
      <c r="AM30" s="4">
        <v>1</v>
      </c>
      <c r="AN30" s="4">
        <v>2</v>
      </c>
      <c r="AO30" s="4">
        <v>9</v>
      </c>
      <c r="AP30" s="4">
        <f t="shared" si="14"/>
        <v>15</v>
      </c>
      <c r="AQ30" s="4" t="s">
        <v>112</v>
      </c>
      <c r="AR30" s="3">
        <v>45381</v>
      </c>
      <c r="AS30" s="4">
        <v>5</v>
      </c>
      <c r="AT30" s="4">
        <v>5</v>
      </c>
      <c r="AU30" s="4" t="s">
        <v>102</v>
      </c>
      <c r="AV30" s="53" t="s">
        <v>103</v>
      </c>
      <c r="AW30" s="4"/>
      <c r="AX30" s="4"/>
      <c r="AY30" s="3"/>
      <c r="AZ30" s="4"/>
      <c r="BA30" s="4"/>
      <c r="BB30" s="4"/>
      <c r="BC30" s="53"/>
    </row>
    <row r="31" spans="1:55" s="16" customFormat="1" ht="31.5" customHeight="1" x14ac:dyDescent="0.25">
      <c r="A31" s="20"/>
      <c r="B31" s="20">
        <v>2024</v>
      </c>
      <c r="C31" s="20" t="s">
        <v>31</v>
      </c>
      <c r="D31" s="20" t="s">
        <v>77</v>
      </c>
      <c r="E31" s="20">
        <v>200333</v>
      </c>
      <c r="F31" s="20" t="s">
        <v>86</v>
      </c>
      <c r="G31" s="75"/>
      <c r="H31" s="66" t="s">
        <v>188</v>
      </c>
      <c r="I31" s="20">
        <v>313765</v>
      </c>
      <c r="J31" s="75"/>
      <c r="K31" s="20" t="s">
        <v>108</v>
      </c>
      <c r="L31" s="20">
        <v>1</v>
      </c>
      <c r="M31" s="20" t="s">
        <v>94</v>
      </c>
      <c r="N31" s="67">
        <v>3</v>
      </c>
      <c r="O31" s="20"/>
      <c r="P31" s="68">
        <v>4549</v>
      </c>
      <c r="Q31" s="69">
        <f t="shared" si="13"/>
        <v>13647</v>
      </c>
      <c r="R31" s="20" t="s">
        <v>108</v>
      </c>
      <c r="S31" s="20" t="s">
        <v>114</v>
      </c>
      <c r="T31" s="20" t="s">
        <v>109</v>
      </c>
      <c r="U31" s="20" t="s">
        <v>32</v>
      </c>
      <c r="V31" s="20" t="s">
        <v>79</v>
      </c>
      <c r="W31" s="20" t="s">
        <v>95</v>
      </c>
      <c r="X31" s="70" t="s">
        <v>48</v>
      </c>
      <c r="Y31" s="20" t="s">
        <v>115</v>
      </c>
      <c r="Z31" s="20" t="s">
        <v>35</v>
      </c>
      <c r="AA31" s="20" t="s">
        <v>103</v>
      </c>
      <c r="AB31" s="20" t="s">
        <v>34</v>
      </c>
      <c r="AC31" s="71" t="s">
        <v>116</v>
      </c>
      <c r="AD31" s="20" t="s">
        <v>35</v>
      </c>
      <c r="AE31" s="20" t="s">
        <v>117</v>
      </c>
      <c r="AF31" s="20" t="s">
        <v>118</v>
      </c>
      <c r="AG31" s="20" t="s">
        <v>106</v>
      </c>
      <c r="AH31" s="20" t="s">
        <v>139</v>
      </c>
      <c r="AI31" s="20" t="s">
        <v>78</v>
      </c>
      <c r="AJ31" s="20" t="s">
        <v>35</v>
      </c>
      <c r="AK31" s="20">
        <v>1</v>
      </c>
      <c r="AL31" s="20">
        <v>2</v>
      </c>
      <c r="AM31" s="20">
        <v>1</v>
      </c>
      <c r="AN31" s="20">
        <v>2</v>
      </c>
      <c r="AO31" s="20">
        <v>9</v>
      </c>
      <c r="AP31" s="20">
        <f t="shared" si="14"/>
        <v>15</v>
      </c>
      <c r="AQ31" s="20" t="s">
        <v>112</v>
      </c>
      <c r="AR31" s="72">
        <v>45381</v>
      </c>
      <c r="AS31" s="20">
        <v>5</v>
      </c>
      <c r="AT31" s="20">
        <v>5</v>
      </c>
      <c r="AU31" s="20" t="s">
        <v>102</v>
      </c>
      <c r="AV31" s="20" t="s">
        <v>103</v>
      </c>
      <c r="AW31" s="20"/>
      <c r="AX31" s="20"/>
      <c r="AY31" s="72"/>
      <c r="AZ31" s="20"/>
      <c r="BA31" s="20"/>
      <c r="BB31" s="20"/>
      <c r="BC31" s="20"/>
    </row>
    <row r="32" spans="1:55" s="16" customFormat="1" ht="47.25" x14ac:dyDescent="0.25">
      <c r="A32" s="4"/>
      <c r="B32" s="4">
        <v>2024</v>
      </c>
      <c r="C32" s="4" t="s">
        <v>31</v>
      </c>
      <c r="D32" s="4" t="s">
        <v>77</v>
      </c>
      <c r="E32" s="4">
        <v>200334</v>
      </c>
      <c r="F32" s="4" t="s">
        <v>86</v>
      </c>
      <c r="G32" s="75"/>
      <c r="H32" s="14" t="s">
        <v>189</v>
      </c>
      <c r="I32" s="4">
        <v>486475</v>
      </c>
      <c r="J32" s="75"/>
      <c r="K32" s="4" t="s">
        <v>108</v>
      </c>
      <c r="L32" s="4">
        <v>1</v>
      </c>
      <c r="M32" s="4" t="s">
        <v>94</v>
      </c>
      <c r="N32" s="17">
        <v>3</v>
      </c>
      <c r="O32" s="4"/>
      <c r="P32" s="37">
        <v>600</v>
      </c>
      <c r="Q32" s="2">
        <f t="shared" si="13"/>
        <v>1800</v>
      </c>
      <c r="R32" s="4" t="s">
        <v>108</v>
      </c>
      <c r="S32" s="4" t="s">
        <v>114</v>
      </c>
      <c r="T32" s="4" t="s">
        <v>109</v>
      </c>
      <c r="U32" s="4" t="s">
        <v>32</v>
      </c>
      <c r="V32" s="4" t="s">
        <v>79</v>
      </c>
      <c r="W32" s="4" t="s">
        <v>95</v>
      </c>
      <c r="X32" s="8" t="s">
        <v>48</v>
      </c>
      <c r="Y32" s="4" t="s">
        <v>115</v>
      </c>
      <c r="Z32" s="4" t="s">
        <v>35</v>
      </c>
      <c r="AA32" s="4" t="s">
        <v>103</v>
      </c>
      <c r="AB32" s="4" t="s">
        <v>34</v>
      </c>
      <c r="AC32" s="15" t="s">
        <v>116</v>
      </c>
      <c r="AD32" s="4" t="s">
        <v>35</v>
      </c>
      <c r="AE32" s="4" t="s">
        <v>117</v>
      </c>
      <c r="AF32" s="4" t="s">
        <v>118</v>
      </c>
      <c r="AG32" s="4" t="s">
        <v>106</v>
      </c>
      <c r="AH32" s="4" t="s">
        <v>139</v>
      </c>
      <c r="AI32" s="4" t="s">
        <v>78</v>
      </c>
      <c r="AJ32" s="4" t="s">
        <v>35</v>
      </c>
      <c r="AK32" s="4">
        <v>1</v>
      </c>
      <c r="AL32" s="4">
        <v>2</v>
      </c>
      <c r="AM32" s="4">
        <v>1</v>
      </c>
      <c r="AN32" s="4">
        <v>2</v>
      </c>
      <c r="AO32" s="4">
        <v>9</v>
      </c>
      <c r="AP32" s="4">
        <f t="shared" si="14"/>
        <v>15</v>
      </c>
      <c r="AQ32" s="4" t="s">
        <v>112</v>
      </c>
      <c r="AR32" s="3">
        <v>45381</v>
      </c>
      <c r="AS32" s="4">
        <v>5</v>
      </c>
      <c r="AT32" s="4">
        <v>5</v>
      </c>
      <c r="AU32" s="4" t="s">
        <v>102</v>
      </c>
      <c r="AV32" s="53" t="s">
        <v>103</v>
      </c>
      <c r="AW32" s="4"/>
      <c r="AX32" s="4"/>
      <c r="AY32" s="3"/>
      <c r="AZ32" s="4"/>
      <c r="BA32" s="4"/>
      <c r="BB32" s="4"/>
      <c r="BC32" s="53"/>
    </row>
    <row r="33" spans="1:55" s="16" customFormat="1" ht="47.25" x14ac:dyDescent="0.25">
      <c r="A33" s="20"/>
      <c r="B33" s="20">
        <v>2024</v>
      </c>
      <c r="C33" s="20" t="s">
        <v>31</v>
      </c>
      <c r="D33" s="20" t="s">
        <v>77</v>
      </c>
      <c r="E33" s="20">
        <v>200335</v>
      </c>
      <c r="F33" s="20" t="s">
        <v>86</v>
      </c>
      <c r="G33" s="75"/>
      <c r="H33" s="66" t="s">
        <v>190</v>
      </c>
      <c r="I33" s="20">
        <v>474454</v>
      </c>
      <c r="J33" s="75"/>
      <c r="K33" s="20" t="s">
        <v>108</v>
      </c>
      <c r="L33" s="20">
        <v>1</v>
      </c>
      <c r="M33" s="20" t="s">
        <v>94</v>
      </c>
      <c r="N33" s="67">
        <v>3</v>
      </c>
      <c r="O33" s="20"/>
      <c r="P33" s="68">
        <v>600</v>
      </c>
      <c r="Q33" s="69">
        <f t="shared" si="13"/>
        <v>1800</v>
      </c>
      <c r="R33" s="20" t="s">
        <v>108</v>
      </c>
      <c r="S33" s="20" t="s">
        <v>114</v>
      </c>
      <c r="T33" s="20" t="s">
        <v>109</v>
      </c>
      <c r="U33" s="20" t="s">
        <v>32</v>
      </c>
      <c r="V33" s="20" t="s">
        <v>79</v>
      </c>
      <c r="W33" s="20" t="s">
        <v>95</v>
      </c>
      <c r="X33" s="70" t="s">
        <v>48</v>
      </c>
      <c r="Y33" s="20" t="s">
        <v>115</v>
      </c>
      <c r="Z33" s="20" t="s">
        <v>35</v>
      </c>
      <c r="AA33" s="20" t="s">
        <v>103</v>
      </c>
      <c r="AB33" s="20" t="s">
        <v>34</v>
      </c>
      <c r="AC33" s="71" t="s">
        <v>116</v>
      </c>
      <c r="AD33" s="20" t="s">
        <v>35</v>
      </c>
      <c r="AE33" s="20" t="s">
        <v>117</v>
      </c>
      <c r="AF33" s="20" t="s">
        <v>118</v>
      </c>
      <c r="AG33" s="20" t="s">
        <v>106</v>
      </c>
      <c r="AH33" s="20" t="s">
        <v>139</v>
      </c>
      <c r="AI33" s="20" t="s">
        <v>78</v>
      </c>
      <c r="AJ33" s="20" t="s">
        <v>35</v>
      </c>
      <c r="AK33" s="20">
        <v>1</v>
      </c>
      <c r="AL33" s="20">
        <v>2</v>
      </c>
      <c r="AM33" s="20">
        <v>1</v>
      </c>
      <c r="AN33" s="20">
        <v>2</v>
      </c>
      <c r="AO33" s="20">
        <v>9</v>
      </c>
      <c r="AP33" s="20">
        <f t="shared" si="14"/>
        <v>15</v>
      </c>
      <c r="AQ33" s="20" t="s">
        <v>112</v>
      </c>
      <c r="AR33" s="72">
        <v>45381</v>
      </c>
      <c r="AS33" s="20">
        <v>5</v>
      </c>
      <c r="AT33" s="20">
        <v>5</v>
      </c>
      <c r="AU33" s="20" t="s">
        <v>102</v>
      </c>
      <c r="AV33" s="20" t="s">
        <v>103</v>
      </c>
      <c r="AW33" s="20"/>
      <c r="AX33" s="20"/>
      <c r="AY33" s="72"/>
      <c r="AZ33" s="20"/>
      <c r="BA33" s="20"/>
      <c r="BB33" s="20"/>
      <c r="BC33" s="20"/>
    </row>
    <row r="34" spans="1:55" s="16" customFormat="1" ht="47.25" x14ac:dyDescent="0.25">
      <c r="A34" s="4"/>
      <c r="B34" s="4">
        <v>2024</v>
      </c>
      <c r="C34" s="4" t="s">
        <v>31</v>
      </c>
      <c r="D34" s="4" t="s">
        <v>77</v>
      </c>
      <c r="E34" s="4">
        <v>200336</v>
      </c>
      <c r="F34" s="4" t="s">
        <v>86</v>
      </c>
      <c r="G34" s="75"/>
      <c r="H34" s="14" t="s">
        <v>191</v>
      </c>
      <c r="I34" s="4">
        <v>443132</v>
      </c>
      <c r="J34" s="75"/>
      <c r="K34" s="4" t="s">
        <v>108</v>
      </c>
      <c r="L34" s="4">
        <v>1</v>
      </c>
      <c r="M34" s="4" t="s">
        <v>94</v>
      </c>
      <c r="N34" s="17">
        <v>3</v>
      </c>
      <c r="O34" s="4"/>
      <c r="P34" s="37">
        <v>600</v>
      </c>
      <c r="Q34" s="2">
        <f t="shared" si="13"/>
        <v>1800</v>
      </c>
      <c r="R34" s="4" t="s">
        <v>108</v>
      </c>
      <c r="S34" s="4" t="s">
        <v>114</v>
      </c>
      <c r="T34" s="4" t="s">
        <v>109</v>
      </c>
      <c r="U34" s="4" t="s">
        <v>32</v>
      </c>
      <c r="V34" s="4" t="s">
        <v>79</v>
      </c>
      <c r="W34" s="4" t="s">
        <v>95</v>
      </c>
      <c r="X34" s="8" t="s">
        <v>48</v>
      </c>
      <c r="Y34" s="4" t="s">
        <v>115</v>
      </c>
      <c r="Z34" s="4" t="s">
        <v>35</v>
      </c>
      <c r="AA34" s="4" t="s">
        <v>103</v>
      </c>
      <c r="AB34" s="4" t="s">
        <v>34</v>
      </c>
      <c r="AC34" s="15" t="s">
        <v>116</v>
      </c>
      <c r="AD34" s="4" t="s">
        <v>35</v>
      </c>
      <c r="AE34" s="4" t="s">
        <v>117</v>
      </c>
      <c r="AF34" s="4" t="s">
        <v>118</v>
      </c>
      <c r="AG34" s="4" t="s">
        <v>106</v>
      </c>
      <c r="AH34" s="4" t="s">
        <v>139</v>
      </c>
      <c r="AI34" s="4" t="s">
        <v>78</v>
      </c>
      <c r="AJ34" s="4" t="s">
        <v>35</v>
      </c>
      <c r="AK34" s="4">
        <v>1</v>
      </c>
      <c r="AL34" s="4">
        <v>2</v>
      </c>
      <c r="AM34" s="4">
        <v>1</v>
      </c>
      <c r="AN34" s="4">
        <v>2</v>
      </c>
      <c r="AO34" s="4">
        <v>9</v>
      </c>
      <c r="AP34" s="4">
        <f t="shared" si="14"/>
        <v>15</v>
      </c>
      <c r="AQ34" s="4" t="s">
        <v>112</v>
      </c>
      <c r="AR34" s="3">
        <v>45381</v>
      </c>
      <c r="AS34" s="4">
        <v>5</v>
      </c>
      <c r="AT34" s="4">
        <v>5</v>
      </c>
      <c r="AU34" s="4" t="s">
        <v>102</v>
      </c>
      <c r="AV34" s="53" t="s">
        <v>103</v>
      </c>
      <c r="AW34" s="4"/>
      <c r="AX34" s="4"/>
      <c r="AY34" s="3"/>
      <c r="AZ34" s="4"/>
      <c r="BA34" s="4"/>
      <c r="BB34" s="4"/>
      <c r="BC34" s="53"/>
    </row>
    <row r="35" spans="1:55" s="16" customFormat="1" ht="47.25" x14ac:dyDescent="0.25">
      <c r="A35" s="20"/>
      <c r="B35" s="20">
        <v>2024</v>
      </c>
      <c r="C35" s="20" t="s">
        <v>31</v>
      </c>
      <c r="D35" s="20" t="s">
        <v>77</v>
      </c>
      <c r="E35" s="20">
        <v>200337</v>
      </c>
      <c r="F35" s="20" t="s">
        <v>86</v>
      </c>
      <c r="G35" s="75"/>
      <c r="H35" s="66" t="s">
        <v>194</v>
      </c>
      <c r="I35" s="20">
        <v>601487</v>
      </c>
      <c r="J35" s="75"/>
      <c r="K35" s="4" t="s">
        <v>108</v>
      </c>
      <c r="L35" s="4">
        <v>1</v>
      </c>
      <c r="M35" s="4" t="s">
        <v>94</v>
      </c>
      <c r="N35" s="17">
        <v>3</v>
      </c>
      <c r="O35" s="4"/>
      <c r="P35" s="37">
        <v>210</v>
      </c>
      <c r="Q35" s="2">
        <f t="shared" si="13"/>
        <v>630</v>
      </c>
      <c r="R35" s="4" t="s">
        <v>108</v>
      </c>
      <c r="S35" s="4" t="s">
        <v>114</v>
      </c>
      <c r="T35" s="4" t="s">
        <v>109</v>
      </c>
      <c r="U35" s="4" t="s">
        <v>32</v>
      </c>
      <c r="V35" s="4" t="s">
        <v>79</v>
      </c>
      <c r="W35" s="4" t="s">
        <v>95</v>
      </c>
      <c r="X35" s="8" t="s">
        <v>48</v>
      </c>
      <c r="Y35" s="4" t="s">
        <v>115</v>
      </c>
      <c r="Z35" s="4" t="s">
        <v>35</v>
      </c>
      <c r="AA35" s="4" t="s">
        <v>103</v>
      </c>
      <c r="AB35" s="4" t="s">
        <v>34</v>
      </c>
      <c r="AC35" s="71" t="s">
        <v>116</v>
      </c>
      <c r="AD35" s="4" t="s">
        <v>35</v>
      </c>
      <c r="AE35" s="4" t="s">
        <v>117</v>
      </c>
      <c r="AF35" s="4" t="s">
        <v>118</v>
      </c>
      <c r="AG35" s="4" t="s">
        <v>106</v>
      </c>
      <c r="AH35" s="4" t="s">
        <v>139</v>
      </c>
      <c r="AI35" s="4" t="s">
        <v>78</v>
      </c>
      <c r="AJ35" s="4" t="s">
        <v>35</v>
      </c>
      <c r="AK35" s="4">
        <v>1</v>
      </c>
      <c r="AL35" s="4">
        <v>2</v>
      </c>
      <c r="AM35" s="4">
        <v>1</v>
      </c>
      <c r="AN35" s="4">
        <v>2</v>
      </c>
      <c r="AO35" s="4">
        <v>9</v>
      </c>
      <c r="AP35" s="4">
        <f t="shared" si="14"/>
        <v>15</v>
      </c>
      <c r="AQ35" s="4" t="s">
        <v>112</v>
      </c>
      <c r="AR35" s="3">
        <v>45381</v>
      </c>
      <c r="AS35" s="4">
        <v>5</v>
      </c>
      <c r="AT35" s="20">
        <v>5</v>
      </c>
      <c r="AU35" s="20" t="s">
        <v>102</v>
      </c>
      <c r="AV35" s="20" t="s">
        <v>103</v>
      </c>
      <c r="AW35" s="20"/>
      <c r="AX35" s="20"/>
      <c r="AY35" s="72"/>
      <c r="AZ35" s="20"/>
      <c r="BA35" s="20"/>
      <c r="BB35" s="20"/>
      <c r="BC35" s="20"/>
    </row>
    <row r="36" spans="1:55" s="16" customFormat="1" ht="47.25" x14ac:dyDescent="0.25">
      <c r="A36" s="4"/>
      <c r="B36" s="4">
        <v>2024</v>
      </c>
      <c r="C36" s="4" t="s">
        <v>31</v>
      </c>
      <c r="D36" s="4" t="s">
        <v>77</v>
      </c>
      <c r="E36" s="4">
        <v>200338</v>
      </c>
      <c r="F36" s="4" t="s">
        <v>86</v>
      </c>
      <c r="G36" s="75"/>
      <c r="H36" s="14" t="s">
        <v>192</v>
      </c>
      <c r="I36" s="4">
        <v>485973</v>
      </c>
      <c r="J36" s="75"/>
      <c r="K36" s="4" t="s">
        <v>108</v>
      </c>
      <c r="L36" s="4">
        <v>1</v>
      </c>
      <c r="M36" s="4" t="s">
        <v>94</v>
      </c>
      <c r="N36" s="17">
        <v>10</v>
      </c>
      <c r="O36" s="4"/>
      <c r="P36" s="37">
        <v>200</v>
      </c>
      <c r="Q36" s="2">
        <f t="shared" si="13"/>
        <v>2000</v>
      </c>
      <c r="R36" s="4" t="s">
        <v>108</v>
      </c>
      <c r="S36" s="4" t="s">
        <v>114</v>
      </c>
      <c r="T36" s="4" t="s">
        <v>109</v>
      </c>
      <c r="U36" s="4" t="s">
        <v>32</v>
      </c>
      <c r="V36" s="4" t="s">
        <v>79</v>
      </c>
      <c r="W36" s="4" t="s">
        <v>95</v>
      </c>
      <c r="X36" s="8" t="s">
        <v>48</v>
      </c>
      <c r="Y36" s="4" t="s">
        <v>115</v>
      </c>
      <c r="Z36" s="4" t="s">
        <v>35</v>
      </c>
      <c r="AA36" s="4" t="s">
        <v>103</v>
      </c>
      <c r="AB36" s="4" t="s">
        <v>34</v>
      </c>
      <c r="AC36" s="15" t="s">
        <v>116</v>
      </c>
      <c r="AD36" s="4" t="s">
        <v>35</v>
      </c>
      <c r="AE36" s="4" t="s">
        <v>117</v>
      </c>
      <c r="AF36" s="4" t="s">
        <v>118</v>
      </c>
      <c r="AG36" s="4" t="s">
        <v>106</v>
      </c>
      <c r="AH36" s="4" t="s">
        <v>139</v>
      </c>
      <c r="AI36" s="4" t="s">
        <v>78</v>
      </c>
      <c r="AJ36" s="4" t="s">
        <v>35</v>
      </c>
      <c r="AK36" s="4">
        <v>1</v>
      </c>
      <c r="AL36" s="4">
        <v>2</v>
      </c>
      <c r="AM36" s="4">
        <v>1</v>
      </c>
      <c r="AN36" s="4">
        <v>2</v>
      </c>
      <c r="AO36" s="4">
        <v>9</v>
      </c>
      <c r="AP36" s="4">
        <f t="shared" si="14"/>
        <v>15</v>
      </c>
      <c r="AQ36" s="4" t="s">
        <v>112</v>
      </c>
      <c r="AR36" s="3">
        <v>45381</v>
      </c>
      <c r="AS36" s="4">
        <v>5</v>
      </c>
      <c r="AT36" s="4">
        <v>5</v>
      </c>
      <c r="AU36" s="4" t="s">
        <v>102</v>
      </c>
      <c r="AV36" s="53" t="s">
        <v>103</v>
      </c>
      <c r="AW36" s="4"/>
      <c r="AX36" s="4"/>
      <c r="AY36" s="3"/>
      <c r="AZ36" s="4"/>
      <c r="BA36" s="4"/>
      <c r="BB36" s="4"/>
      <c r="BC36" s="53"/>
    </row>
    <row r="37" spans="1:55" s="16" customFormat="1" ht="47.25" x14ac:dyDescent="0.25">
      <c r="A37" s="20"/>
      <c r="B37" s="20">
        <v>2024</v>
      </c>
      <c r="C37" s="20" t="s">
        <v>31</v>
      </c>
      <c r="D37" s="20" t="s">
        <v>77</v>
      </c>
      <c r="E37" s="20">
        <v>200339</v>
      </c>
      <c r="F37" s="20" t="s">
        <v>86</v>
      </c>
      <c r="G37" s="76"/>
      <c r="H37" s="66" t="s">
        <v>193</v>
      </c>
      <c r="I37" s="20">
        <v>485973</v>
      </c>
      <c r="J37" s="76"/>
      <c r="K37" s="4" t="s">
        <v>108</v>
      </c>
      <c r="L37" s="4">
        <v>1</v>
      </c>
      <c r="M37" s="4" t="s">
        <v>94</v>
      </c>
      <c r="N37" s="17">
        <v>54</v>
      </c>
      <c r="O37" s="4"/>
      <c r="P37" s="37">
        <v>200</v>
      </c>
      <c r="Q37" s="2">
        <f t="shared" si="13"/>
        <v>10800</v>
      </c>
      <c r="R37" s="4" t="s">
        <v>108</v>
      </c>
      <c r="S37" s="4" t="s">
        <v>114</v>
      </c>
      <c r="T37" s="4" t="s">
        <v>109</v>
      </c>
      <c r="U37" s="4" t="s">
        <v>32</v>
      </c>
      <c r="V37" s="4" t="s">
        <v>79</v>
      </c>
      <c r="W37" s="4" t="s">
        <v>95</v>
      </c>
      <c r="X37" s="8" t="s">
        <v>48</v>
      </c>
      <c r="Y37" s="4" t="s">
        <v>115</v>
      </c>
      <c r="Z37" s="4" t="s">
        <v>35</v>
      </c>
      <c r="AA37" s="4" t="s">
        <v>103</v>
      </c>
      <c r="AB37" s="4" t="s">
        <v>34</v>
      </c>
      <c r="AC37" s="71" t="s">
        <v>116</v>
      </c>
      <c r="AD37" s="4" t="s">
        <v>35</v>
      </c>
      <c r="AE37" s="4" t="s">
        <v>117</v>
      </c>
      <c r="AF37" s="4" t="s">
        <v>118</v>
      </c>
      <c r="AG37" s="4" t="s">
        <v>106</v>
      </c>
      <c r="AH37" s="4" t="s">
        <v>139</v>
      </c>
      <c r="AI37" s="4" t="s">
        <v>78</v>
      </c>
      <c r="AJ37" s="4" t="s">
        <v>35</v>
      </c>
      <c r="AK37" s="4">
        <v>1</v>
      </c>
      <c r="AL37" s="4">
        <v>2</v>
      </c>
      <c r="AM37" s="4">
        <v>1</v>
      </c>
      <c r="AN37" s="4">
        <v>2</v>
      </c>
      <c r="AO37" s="4">
        <v>9</v>
      </c>
      <c r="AP37" s="4">
        <f t="shared" si="14"/>
        <v>15</v>
      </c>
      <c r="AQ37" s="4" t="s">
        <v>112</v>
      </c>
      <c r="AR37" s="3">
        <v>45381</v>
      </c>
      <c r="AS37" s="4">
        <v>5</v>
      </c>
      <c r="AT37" s="4">
        <v>5</v>
      </c>
      <c r="AU37" s="20" t="s">
        <v>102</v>
      </c>
      <c r="AV37" s="20" t="s">
        <v>103</v>
      </c>
      <c r="AW37" s="20"/>
      <c r="AX37" s="20"/>
      <c r="AY37" s="72"/>
      <c r="AZ37" s="20"/>
      <c r="BA37" s="20"/>
      <c r="BB37" s="20"/>
      <c r="BC37" s="20"/>
    </row>
    <row r="40" spans="1:55" x14ac:dyDescent="0.25">
      <c r="P40" s="51"/>
    </row>
    <row r="41" spans="1:55" x14ac:dyDescent="0.25">
      <c r="P41" s="51"/>
    </row>
    <row r="42" spans="1:55" x14ac:dyDescent="0.25">
      <c r="P42" s="51"/>
    </row>
    <row r="43" spans="1:55" x14ac:dyDescent="0.25">
      <c r="P43" s="51"/>
    </row>
    <row r="44" spans="1:55" x14ac:dyDescent="0.25">
      <c r="P44" s="51"/>
      <c r="Q44" s="52"/>
    </row>
    <row r="45" spans="1:55" x14ac:dyDescent="0.25">
      <c r="P45" s="51"/>
    </row>
    <row r="46" spans="1:55" x14ac:dyDescent="0.25">
      <c r="I46" s="44"/>
      <c r="P46" s="51"/>
    </row>
    <row r="48" spans="1:55" x14ac:dyDescent="0.25">
      <c r="P48" s="52"/>
    </row>
  </sheetData>
  <autoFilter ref="A1:AW7" xr:uid="{00000000-0009-0000-0000-000000000000}"/>
  <mergeCells count="2">
    <mergeCell ref="G28:G37"/>
    <mergeCell ref="J28:J37"/>
  </mergeCells>
  <phoneticPr fontId="7" type="noConversion"/>
  <conditionalFormatting sqref="A2:AB3 AD2:BB5 K4:AB5 A4:J10 AC6:BB8 K6:AA10 BC6:BC11 AC9:BA11 A11:AA11 A12:AB28 A29:F37 H29:I37 K29:AB37 AW29:BB37">
    <cfRule type="expression" dxfId="3" priority="22">
      <formula>ISODD(ROW())</formula>
    </cfRule>
  </conditionalFormatting>
  <conditionalFormatting sqref="AD29:AU37">
    <cfRule type="expression" dxfId="2" priority="1">
      <formula>ISODD(ROW())</formula>
    </cfRule>
  </conditionalFormatting>
  <conditionalFormatting sqref="AD12:BB28">
    <cfRule type="expression" dxfId="1" priority="19">
      <formula>ISODD(ROW())</formula>
    </cfRule>
  </conditionalFormatting>
  <dataValidations count="22">
    <dataValidation allowBlank="1" showInputMessage="1" showErrorMessage="1" sqref="AX1" xr:uid="{00000000-0002-0000-0000-000019000000}"/>
    <dataValidation type="whole" allowBlank="1" showInputMessage="1" showErrorMessage="1" sqref="Q2:Q37" xr:uid="{00000000-0002-0000-0000-000003000000}">
      <formula1>1</formula1>
      <formula2>10000000000</formula2>
    </dataValidation>
    <dataValidation type="list" allowBlank="1" showInputMessage="1" showErrorMessage="1" sqref="V2:V37 O29:O37" xr:uid="{00000000-0002-0000-0000-000001000000}">
      <formula1>"30911-FNSP,30101-MJSP"</formula1>
    </dataValidation>
    <dataValidation type="list" allowBlank="1" showInputMessage="1" showErrorMessage="1" sqref="S2:S37" xr:uid="{00000000-0002-0000-0000-000004000000}">
      <formula1>"CONSUMO,PERMANENTE,NÃO CONTINUADO,CONTINUADO,PRAZO INDETERMINADO"</formula1>
    </dataValidation>
    <dataValidation type="list" allowBlank="1" showInputMessage="1" showErrorMessage="1" sqref="R2:R37 K29:K37" xr:uid="{00000000-0002-0000-0000-000005000000}">
      <formula1>"MATERIAL,SERVIÇO,TIC,OBRA,SERVIÇO DE ENGENHARIA"</formula1>
    </dataValidation>
    <dataValidation type="list" allowBlank="1" showInputMessage="1" showErrorMessage="1" sqref="U2:U37" xr:uid="{00000000-0002-0000-0000-000006000000}">
      <formula1>"30000 - MJSP,30907 - FUNDO PENITENCIÁRIO NAC+$W$3IONAL,30911 - FUNDO NACIONAL DE SEGURANÇA PÚBLICA"</formula1>
    </dataValidation>
    <dataValidation type="list" allowBlank="1" showInputMessage="1" showErrorMessage="1" sqref="W2:W37" xr:uid="{00000000-0002-0000-0000-000007000000}">
      <formula1>"8855,000H,00R2,15P9,2000,2005,215R,21BM,21BQ,2810,2B00"</formula1>
    </dataValidation>
    <dataValidation type="list" allowBlank="1" showInputMessage="1" showErrorMessage="1" sqref="AE2:AE37" xr:uid="{00000000-0002-0000-0000-000008000000}">
      <formula1>"NACIONAL,ESTADUAL,MUNICIPAL,DISTRITO FEDERAL"</formula1>
    </dataValidation>
    <dataValidation type="list" allowBlank="1" showInputMessage="1" showErrorMessage="1" sqref="AG2:AG37" xr:uid="{00000000-0002-0000-0000-000009000000}">
      <formula1>"DISPENSA,INEXGIBILIDADE,SRP,PREGÃO ELETRÔNICO,CONCORRÊNCIA,TOMADA DE PREÇO"</formula1>
    </dataValidation>
    <dataValidation type="list" allowBlank="1" showInputMessage="1" showErrorMessage="1" sqref="AH2:AH37" xr:uid="{00000000-0002-0000-0000-00000A000000}">
      <formula1>"ORGÃO GERENCIADOR,ORGÃO PARTIICIPE,POR ADESÃO,NÃO SE APLICA"</formula1>
    </dataValidation>
    <dataValidation type="list" allowBlank="1" showInputMessage="1" showErrorMessage="1" sqref="M2:M37" xr:uid="{00000000-0002-0000-0000-00000B000000}">
      <formula1>"UNID,LITRO,METRO,CONJUNTO,ANUAL,PAR,JOGO"</formula1>
    </dataValidation>
    <dataValidation type="list" allowBlank="1" showInputMessage="1" showErrorMessage="1" sqref="AT2:AU28 AN29:AN37" xr:uid="{00000000-0002-0000-0000-00000C000000}">
      <formula1>"2,1"</formula1>
    </dataValidation>
    <dataValidation type="list" allowBlank="1" showInputMessage="1" showErrorMessage="1" sqref="AO29:AO37 AV2:AV28 AR2:AS28" xr:uid="{00000000-0002-0000-0000-00000D000000}">
      <formula1>"9,3,1"</formula1>
    </dataValidation>
    <dataValidation type="list" allowBlank="1" showInputMessage="1" showErrorMessage="1" sqref="AB2:AB37" xr:uid="{00000000-0002-0000-0000-00000F000000}">
      <formula1>"ALTA,MÉDIA,BAIXA"</formula1>
    </dataValidation>
    <dataValidation type="list" allowBlank="1" showInputMessage="1" showErrorMessage="1" sqref="Y2:Y37" xr:uid="{00000000-0002-0000-0000-000010000000}">
      <formula1>"CUSTEIO,INVESTIMENTO"</formula1>
    </dataValidation>
    <dataValidation type="list" allowBlank="1" showInputMessage="1" showErrorMessage="1" sqref="AJ2:AJ37 Z2:Z37 K2:K28 AD2:AD37" xr:uid="{00000000-0002-0000-0000-000012000000}">
      <formula1>"SIM,NÃO"</formula1>
    </dataValidation>
    <dataValidation type="list" allowBlank="1" showInputMessage="1" showErrorMessage="1" sqref="F2:F37" xr:uid="{00000000-0002-0000-0000-000013000000}">
      <formula1>"SEM ALTERAÇÃO,INCLUSÃO,REDIMENSIONAMENTO,EXCLUSÃO"</formula1>
    </dataValidation>
    <dataValidation type="list" allowBlank="1" showInputMessage="1" showErrorMessage="1" sqref="E2:E37" xr:uid="{00000000-0002-0000-0000-000014000000}">
      <formula1>"200330,200331"</formula1>
    </dataValidation>
    <dataValidation type="list" allowBlank="1" showInputMessage="1" showErrorMessage="1" sqref="D2:D37" xr:uid="{00000000-0002-0000-0000-000015000000}">
      <formula1>"DFNSP,DPSP,DGI,DIOP,DINT,DIGES,DEP"</formula1>
    </dataValidation>
    <dataValidation type="list" allowBlank="1" showInputMessage="1" showErrorMessage="1" sqref="C2:C37" xr:uid="{00000000-0002-0000-0000-000016000000}">
      <formula1>"SENASP,SEOPI,SEGEN"</formula1>
    </dataValidation>
    <dataValidation type="list" allowBlank="1" showInputMessage="1" showErrorMessage="1" sqref="AL2:AL37" xr:uid="{00000000-0002-0000-0000-000017000000}">
      <formula1>"1,2"</formula1>
    </dataValidation>
    <dataValidation type="list" allowBlank="1" showInputMessage="1" showErrorMessage="1" sqref="AK2:AK37 AM2:AM37" xr:uid="{00000000-0002-0000-0000-000018000000}">
      <formula1>"1,2,3"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1A000000}">
          <x14:formula1>
            <xm:f>'Dados 1'!$A$1:$A$23</xm:f>
          </x14:formula1>
          <xm:sqref>X2:X37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BC617-092B-4414-9B28-E4270EFA68BC}">
  <dimension ref="A1:F12"/>
  <sheetViews>
    <sheetView workbookViewId="0">
      <selection activeCell="F10" sqref="F10"/>
    </sheetView>
  </sheetViews>
  <sheetFormatPr defaultRowHeight="15" x14ac:dyDescent="0.25"/>
  <cols>
    <col min="1" max="1" width="15.7109375" bestFit="1" customWidth="1"/>
    <col min="2" max="2" width="14.85546875" customWidth="1"/>
    <col min="3" max="3" width="12.5703125" bestFit="1" customWidth="1"/>
    <col min="4" max="4" width="17.42578125" customWidth="1"/>
    <col min="5" max="5" width="11.7109375" customWidth="1"/>
    <col min="6" max="6" width="11.7109375" bestFit="1" customWidth="1"/>
  </cols>
  <sheetData>
    <row r="1" spans="1:6" ht="15.75" x14ac:dyDescent="0.25">
      <c r="A1" s="77" t="s">
        <v>162</v>
      </c>
      <c r="B1" s="77"/>
      <c r="C1" s="77"/>
      <c r="D1" s="77"/>
    </row>
    <row r="2" spans="1:6" s="11" customFormat="1" ht="31.5" x14ac:dyDescent="0.25">
      <c r="A2" s="45" t="s">
        <v>165</v>
      </c>
      <c r="B2" s="45" t="s">
        <v>163</v>
      </c>
      <c r="C2" s="45" t="s">
        <v>164</v>
      </c>
      <c r="D2" s="39" t="s">
        <v>184</v>
      </c>
    </row>
    <row r="3" spans="1:6" ht="15.75" x14ac:dyDescent="0.25">
      <c r="A3" s="46" t="s">
        <v>169</v>
      </c>
      <c r="B3" s="43">
        <v>1000</v>
      </c>
      <c r="C3" s="42">
        <v>9</v>
      </c>
      <c r="D3" s="41">
        <f>B3*C3</f>
        <v>9000</v>
      </c>
    </row>
    <row r="4" spans="1:6" ht="15.75" x14ac:dyDescent="0.25">
      <c r="A4" s="46" t="s">
        <v>167</v>
      </c>
      <c r="B4" s="43">
        <v>13</v>
      </c>
      <c r="C4" s="42">
        <v>259.35000000000002</v>
      </c>
      <c r="D4" s="41">
        <f>B4*C4</f>
        <v>3371.55</v>
      </c>
    </row>
    <row r="5" spans="1:6" ht="15.75" x14ac:dyDescent="0.25">
      <c r="A5" s="46" t="s">
        <v>168</v>
      </c>
      <c r="B5" s="43">
        <v>10</v>
      </c>
      <c r="C5" s="42">
        <v>42.8</v>
      </c>
      <c r="D5" s="41">
        <f>B5*C5</f>
        <v>428</v>
      </c>
      <c r="F5" s="40"/>
    </row>
    <row r="6" spans="1:6" ht="15.75" x14ac:dyDescent="0.25">
      <c r="A6" s="46" t="s">
        <v>166</v>
      </c>
      <c r="B6" s="43">
        <v>25000</v>
      </c>
      <c r="C6" s="42">
        <v>2.93</v>
      </c>
      <c r="D6" s="41">
        <f>B6*C6</f>
        <v>73250</v>
      </c>
      <c r="F6" s="40"/>
    </row>
    <row r="7" spans="1:6" ht="15.75" x14ac:dyDescent="0.25">
      <c r="A7" s="81" t="s">
        <v>183</v>
      </c>
      <c r="B7" s="82"/>
      <c r="C7" s="83"/>
      <c r="D7" s="55">
        <f>SUM(D3:D6)</f>
        <v>86049.55</v>
      </c>
      <c r="F7" s="40">
        <f>D7</f>
        <v>86049.55</v>
      </c>
    </row>
    <row r="8" spans="1:6" x14ac:dyDescent="0.25">
      <c r="F8" s="33">
        <f>SUM(B3:B6)</f>
        <v>26023</v>
      </c>
    </row>
    <row r="9" spans="1:6" x14ac:dyDescent="0.25">
      <c r="A9" s="48" t="s">
        <v>178</v>
      </c>
      <c r="B9" s="47">
        <v>3.52</v>
      </c>
      <c r="C9" s="50">
        <v>12500</v>
      </c>
      <c r="D9" s="49">
        <f>B9*C9</f>
        <v>44000</v>
      </c>
      <c r="F9">
        <f>F7/F8</f>
        <v>3.3066729431656614</v>
      </c>
    </row>
    <row r="10" spans="1:6" x14ac:dyDescent="0.25">
      <c r="A10" s="48" t="s">
        <v>179</v>
      </c>
      <c r="B10" s="47">
        <v>2.34</v>
      </c>
      <c r="C10" s="50">
        <v>12500</v>
      </c>
      <c r="D10" s="49">
        <f>B10*C10</f>
        <v>29250</v>
      </c>
    </row>
    <row r="11" spans="1:6" x14ac:dyDescent="0.25">
      <c r="A11" s="48" t="s">
        <v>43</v>
      </c>
      <c r="B11" s="47"/>
      <c r="C11" s="49">
        <f>C9+C10</f>
        <v>25000</v>
      </c>
      <c r="D11" s="49">
        <f>D9+D10</f>
        <v>73250</v>
      </c>
    </row>
    <row r="12" spans="1:6" x14ac:dyDescent="0.25">
      <c r="A12" s="78" t="s">
        <v>180</v>
      </c>
      <c r="B12" s="79"/>
      <c r="C12" s="80"/>
      <c r="D12" s="47">
        <f>D11/C11</f>
        <v>2.93</v>
      </c>
    </row>
  </sheetData>
  <mergeCells count="3">
    <mergeCell ref="A1:D1"/>
    <mergeCell ref="A12:C12"/>
    <mergeCell ref="A7:C7"/>
  </mergeCells>
  <conditionalFormatting sqref="D2">
    <cfRule type="expression" dxfId="0" priority="1">
      <formula>ISODD(ROW())</formula>
    </cfRule>
  </conditionalFormatting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3"/>
  <sheetViews>
    <sheetView workbookViewId="0">
      <selection activeCell="AJ118" sqref="AJ118"/>
    </sheetView>
  </sheetViews>
  <sheetFormatPr defaultRowHeight="15" x14ac:dyDescent="0.25"/>
  <sheetData>
    <row r="1" spans="1:1" x14ac:dyDescent="0.25">
      <c r="A1" s="9" t="s">
        <v>48</v>
      </c>
    </row>
    <row r="2" spans="1:1" x14ac:dyDescent="0.25">
      <c r="A2" s="9" t="s">
        <v>49</v>
      </c>
    </row>
    <row r="3" spans="1:1" x14ac:dyDescent="0.25">
      <c r="A3" s="9" t="s">
        <v>50</v>
      </c>
    </row>
    <row r="4" spans="1:1" x14ac:dyDescent="0.25">
      <c r="A4" s="9" t="s">
        <v>51</v>
      </c>
    </row>
    <row r="5" spans="1:1" x14ac:dyDescent="0.25">
      <c r="A5" s="9" t="s">
        <v>52</v>
      </c>
    </row>
    <row r="6" spans="1:1" x14ac:dyDescent="0.25">
      <c r="A6" s="9" t="s">
        <v>53</v>
      </c>
    </row>
    <row r="7" spans="1:1" x14ac:dyDescent="0.25">
      <c r="A7" s="9" t="s">
        <v>54</v>
      </c>
    </row>
    <row r="8" spans="1:1" x14ac:dyDescent="0.25">
      <c r="A8" s="9" t="s">
        <v>55</v>
      </c>
    </row>
    <row r="9" spans="1:1" x14ac:dyDescent="0.25">
      <c r="A9" s="9" t="s">
        <v>56</v>
      </c>
    </row>
    <row r="10" spans="1:1" x14ac:dyDescent="0.25">
      <c r="A10" s="9" t="s">
        <v>57</v>
      </c>
    </row>
    <row r="11" spans="1:1" x14ac:dyDescent="0.25">
      <c r="A11" s="9" t="s">
        <v>58</v>
      </c>
    </row>
    <row r="12" spans="1:1" x14ac:dyDescent="0.25">
      <c r="A12" s="9" t="s">
        <v>59</v>
      </c>
    </row>
    <row r="13" spans="1:1" x14ac:dyDescent="0.25">
      <c r="A13" s="9" t="s">
        <v>60</v>
      </c>
    </row>
    <row r="14" spans="1:1" x14ac:dyDescent="0.25">
      <c r="A14" s="9" t="s">
        <v>61</v>
      </c>
    </row>
    <row r="15" spans="1:1" x14ac:dyDescent="0.25">
      <c r="A15" s="9" t="s">
        <v>62</v>
      </c>
    </row>
    <row r="16" spans="1:1" x14ac:dyDescent="0.25">
      <c r="A16" s="9" t="s">
        <v>63</v>
      </c>
    </row>
    <row r="17" spans="1:1" x14ac:dyDescent="0.25">
      <c r="A17" s="9" t="s">
        <v>64</v>
      </c>
    </row>
    <row r="18" spans="1:1" x14ac:dyDescent="0.25">
      <c r="A18" s="9" t="s">
        <v>65</v>
      </c>
    </row>
    <row r="19" spans="1:1" x14ac:dyDescent="0.25">
      <c r="A19" s="9" t="s">
        <v>66</v>
      </c>
    </row>
    <row r="20" spans="1:1" x14ac:dyDescent="0.25">
      <c r="A20" s="9" t="s">
        <v>67</v>
      </c>
    </row>
    <row r="21" spans="1:1" x14ac:dyDescent="0.25">
      <c r="A21" s="9" t="s">
        <v>68</v>
      </c>
    </row>
    <row r="22" spans="1:1" x14ac:dyDescent="0.25">
      <c r="A22" s="9" t="s">
        <v>55</v>
      </c>
    </row>
    <row r="23" spans="1:1" x14ac:dyDescent="0.25">
      <c r="A23" s="10" t="s">
        <v>69</v>
      </c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6"/>
  <sheetViews>
    <sheetView workbookViewId="0">
      <selection activeCell="AJ118" sqref="AJ118"/>
    </sheetView>
  </sheetViews>
  <sheetFormatPr defaultRowHeight="15" x14ac:dyDescent="0.25"/>
  <sheetData>
    <row r="1" spans="1:1" x14ac:dyDescent="0.25">
      <c r="A1" s="11" t="s">
        <v>71</v>
      </c>
    </row>
    <row r="2" spans="1:1" x14ac:dyDescent="0.25">
      <c r="A2" s="11" t="s">
        <v>72</v>
      </c>
    </row>
    <row r="3" spans="1:1" x14ac:dyDescent="0.25">
      <c r="A3" s="11" t="s">
        <v>73</v>
      </c>
    </row>
    <row r="4" spans="1:1" x14ac:dyDescent="0.25">
      <c r="A4" s="11" t="s">
        <v>74</v>
      </c>
    </row>
    <row r="5" spans="1:1" x14ac:dyDescent="0.25">
      <c r="A5" s="11" t="s">
        <v>75</v>
      </c>
    </row>
    <row r="6" spans="1:1" x14ac:dyDescent="0.25">
      <c r="A6" s="11" t="s">
        <v>76</v>
      </c>
    </row>
  </sheetData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8"/>
  <sheetViews>
    <sheetView topLeftCell="E1" workbookViewId="0">
      <selection activeCell="P10" sqref="P9:P10"/>
    </sheetView>
  </sheetViews>
  <sheetFormatPr defaultRowHeight="15" x14ac:dyDescent="0.25"/>
  <cols>
    <col min="1" max="1" width="20.7109375" bestFit="1" customWidth="1"/>
    <col min="8" max="8" width="20.28515625" bestFit="1" customWidth="1"/>
    <col min="10" max="10" width="20.7109375" bestFit="1" customWidth="1"/>
  </cols>
  <sheetData>
    <row r="1" spans="1:28" x14ac:dyDescent="0.25">
      <c r="A1" s="85" t="s">
        <v>90</v>
      </c>
      <c r="B1" s="85"/>
      <c r="C1" s="85"/>
      <c r="D1" s="85"/>
      <c r="E1" s="85"/>
      <c r="F1" s="85"/>
      <c r="G1" s="85"/>
      <c r="H1" s="85"/>
      <c r="J1" s="85"/>
      <c r="K1" s="85"/>
      <c r="L1" s="85"/>
      <c r="M1" s="85"/>
      <c r="N1" s="85"/>
      <c r="O1" s="85"/>
      <c r="P1" s="85"/>
      <c r="Q1" s="85"/>
      <c r="U1" s="85"/>
      <c r="V1" s="85"/>
      <c r="W1" s="85"/>
      <c r="X1" s="85"/>
      <c r="Y1" s="85"/>
      <c r="Z1" s="85"/>
      <c r="AA1" s="85"/>
      <c r="AB1" s="85"/>
    </row>
    <row r="2" spans="1:28" x14ac:dyDescent="0.25">
      <c r="B2" t="s">
        <v>80</v>
      </c>
    </row>
    <row r="3" spans="1:28" x14ac:dyDescent="0.25">
      <c r="A3" t="s">
        <v>86</v>
      </c>
      <c r="B3">
        <f>COUNTIF('DFNSP-PCA-2024_ALTERAÇÕES'!$F$6:$F$1048576,"INCLUSÃO")</f>
        <v>21</v>
      </c>
      <c r="D3" s="84" t="s">
        <v>81</v>
      </c>
      <c r="E3" s="84"/>
      <c r="F3" s="12"/>
      <c r="G3" s="12" t="s">
        <v>31</v>
      </c>
      <c r="H3" t="s">
        <v>89</v>
      </c>
      <c r="M3" s="84"/>
      <c r="N3" s="84"/>
      <c r="O3" s="12"/>
      <c r="P3" s="12"/>
      <c r="X3" s="84"/>
      <c r="Y3" s="84"/>
      <c r="Z3" s="12"/>
      <c r="AA3" s="12"/>
    </row>
    <row r="4" spans="1:28" x14ac:dyDescent="0.25">
      <c r="A4" t="s">
        <v>85</v>
      </c>
      <c r="B4">
        <f>COUNTIF('DFNSP-PCA-2024_ALTERAÇÕES'!$F$6:$F$1048576,"REDIMENSIONAMENTO")</f>
        <v>8</v>
      </c>
      <c r="D4">
        <v>9</v>
      </c>
      <c r="E4" t="s">
        <v>82</v>
      </c>
      <c r="F4">
        <v>0.25</v>
      </c>
      <c r="G4">
        <f>$B$6*F4</f>
        <v>7.25</v>
      </c>
      <c r="H4">
        <f>ROUND(G4,0)</f>
        <v>7</v>
      </c>
    </row>
    <row r="5" spans="1:28" x14ac:dyDescent="0.25">
      <c r="A5" t="s">
        <v>70</v>
      </c>
      <c r="B5">
        <f>COUNTIF('DFNSP-PCA-2024_ALTERAÇÕES'!$F$6:$F$1048576,"SEM ALTERAÇÃO")</f>
        <v>0</v>
      </c>
      <c r="D5">
        <v>3</v>
      </c>
      <c r="E5" t="s">
        <v>83</v>
      </c>
      <c r="F5">
        <v>0.28000000000000003</v>
      </c>
      <c r="G5">
        <f t="shared" ref="G5:G6" si="0">$B$6*F5</f>
        <v>8.120000000000001</v>
      </c>
      <c r="H5">
        <f>ROUND(G5,0)</f>
        <v>8</v>
      </c>
    </row>
    <row r="6" spans="1:28" x14ac:dyDescent="0.25">
      <c r="A6" t="s">
        <v>88</v>
      </c>
      <c r="B6">
        <f>SUM(B3:B5)</f>
        <v>29</v>
      </c>
      <c r="D6">
        <v>1</v>
      </c>
      <c r="E6" t="s">
        <v>84</v>
      </c>
      <c r="F6">
        <v>0.47</v>
      </c>
      <c r="G6">
        <f t="shared" si="0"/>
        <v>13.629999999999999</v>
      </c>
      <c r="H6">
        <f>ROUNDDOWN(G6,0)</f>
        <v>13</v>
      </c>
    </row>
    <row r="7" spans="1:28" x14ac:dyDescent="0.25">
      <c r="G7">
        <f>SUM(G4:G6)</f>
        <v>29</v>
      </c>
      <c r="H7">
        <f>SUM(H4:H6)</f>
        <v>28</v>
      </c>
    </row>
    <row r="8" spans="1:28" x14ac:dyDescent="0.25">
      <c r="A8" t="s">
        <v>87</v>
      </c>
      <c r="B8">
        <f>COUNTIF('DFNSP-PCA-2024_ALTERAÇÕES'!$F$6:$F$1048576,"EXCLUSÃO")</f>
        <v>3</v>
      </c>
    </row>
  </sheetData>
  <mergeCells count="6">
    <mergeCell ref="D3:E3"/>
    <mergeCell ref="A1:H1"/>
    <mergeCell ref="J1:Q1"/>
    <mergeCell ref="M3:N3"/>
    <mergeCell ref="U1:AB1"/>
    <mergeCell ref="X3:Y3"/>
  </mergeCells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82f21e8-0313-4320-958c-b1834c40e7f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A73A8A7EC80024F814C003EB3EE738C" ma:contentTypeVersion="12" ma:contentTypeDescription="Create a new document." ma:contentTypeScope="" ma:versionID="9831aa2575b2f144bf7088470c246f02">
  <xsd:schema xmlns:xsd="http://www.w3.org/2001/XMLSchema" xmlns:xs="http://www.w3.org/2001/XMLSchema" xmlns:p="http://schemas.microsoft.com/office/2006/metadata/properties" xmlns:ns3="682f21e8-0313-4320-958c-b1834c40e7f0" xmlns:ns4="f9c6e708-d5ce-4fa3-9e1b-5d9c37bf9ed9" targetNamespace="http://schemas.microsoft.com/office/2006/metadata/properties" ma:root="true" ma:fieldsID="325da642d70cdd9f87bb9c08b2601e9d" ns3:_="" ns4:_="">
    <xsd:import namespace="682f21e8-0313-4320-958c-b1834c40e7f0"/>
    <xsd:import namespace="f9c6e708-d5ce-4fa3-9e1b-5d9c37bf9ed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SearchPropertie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f21e8-0313-4320-958c-b1834c40e7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c6e708-d5ce-4fa3-9e1b-5d9c37bf9ed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667C199-EE77-460D-9D21-69A0882C9B23}">
  <ds:schemaRefs>
    <ds:schemaRef ds:uri="http://schemas.microsoft.com/office/2006/metadata/properties"/>
    <ds:schemaRef ds:uri="http://www.w3.org/XML/1998/namespace"/>
    <ds:schemaRef ds:uri="682f21e8-0313-4320-958c-b1834c40e7f0"/>
    <ds:schemaRef ds:uri="http://purl.org/dc/elements/1.1/"/>
    <ds:schemaRef ds:uri="http://schemas.microsoft.com/office/2006/documentManagement/types"/>
    <ds:schemaRef ds:uri="f9c6e708-d5ce-4fa3-9e1b-5d9c37bf9ed9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562A5FA-AA7E-49F1-AFA2-AB1F2118B6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DF7043-54FE-49E5-9222-3977B25B50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f21e8-0313-4320-958c-b1834c40e7f0"/>
    <ds:schemaRef ds:uri="f9c6e708-d5ce-4fa3-9e1b-5d9c37bf9e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DFNSP-PCA-2024_ALTERAÇÕES</vt:lpstr>
      <vt:lpstr>MEMÓRIA DE CÁLCULO SERV. GRÁFIC</vt:lpstr>
      <vt:lpstr>Dados 1</vt:lpstr>
      <vt:lpstr>Dados 2</vt:lpstr>
      <vt:lpstr>Formulas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Marcio Batista Nunes Homem</dc:creator>
  <cp:lastModifiedBy>Josivan Brito de Araujo</cp:lastModifiedBy>
  <cp:lastPrinted>2021-02-09T19:12:15Z</cp:lastPrinted>
  <dcterms:created xsi:type="dcterms:W3CDTF">2020-12-10T13:18:06Z</dcterms:created>
  <dcterms:modified xsi:type="dcterms:W3CDTF">2024-03-27T12:20:51Z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559fe9b-6987-45ef-b918-e76911e153f0_Enabled">
    <vt:lpwstr>true</vt:lpwstr>
  </property>
  <property fmtid="{D5CDD505-2E9C-101B-9397-08002B2CF9AE}" pid="3" name="MSIP_Label_0559fe9b-6987-45ef-b918-e76911e153f0_SetDate">
    <vt:lpwstr>2023-08-09T17:26:26Z</vt:lpwstr>
  </property>
  <property fmtid="{D5CDD505-2E9C-101B-9397-08002B2CF9AE}" pid="4" name="MSIP_Label_0559fe9b-6987-45ef-b918-e76911e153f0_Method">
    <vt:lpwstr>Privileged</vt:lpwstr>
  </property>
  <property fmtid="{D5CDD505-2E9C-101B-9397-08002B2CF9AE}" pid="5" name="MSIP_Label_0559fe9b-6987-45ef-b918-e76911e153f0_Name">
    <vt:lpwstr>Público</vt:lpwstr>
  </property>
  <property fmtid="{D5CDD505-2E9C-101B-9397-08002B2CF9AE}" pid="6" name="MSIP_Label_0559fe9b-6987-45ef-b918-e76911e153f0_SiteId">
    <vt:lpwstr>eb090420-444c-43f7-91f2-4b8da6bfe8e1</vt:lpwstr>
  </property>
  <property fmtid="{D5CDD505-2E9C-101B-9397-08002B2CF9AE}" pid="7" name="MSIP_Label_0559fe9b-6987-45ef-b918-e76911e153f0_ActionId">
    <vt:lpwstr>45f2a4e9-9942-4588-ae65-b80ea5ce6def</vt:lpwstr>
  </property>
  <property fmtid="{D5CDD505-2E9C-101B-9397-08002B2CF9AE}" pid="8" name="MSIP_Label_0559fe9b-6987-45ef-b918-e76911e153f0_ContentBits">
    <vt:lpwstr>0</vt:lpwstr>
  </property>
  <property fmtid="{D5CDD505-2E9C-101B-9397-08002B2CF9AE}" pid="9" name="ContentTypeId">
    <vt:lpwstr>0x010100BA73A8A7EC80024F814C003EB3EE738C</vt:lpwstr>
  </property>
</Properties>
</file>