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nessa.borges\Documents\DSV\Contratações\Gerenciamento\"/>
    </mc:Choice>
  </mc:AlternateContent>
  <xr:revisionPtr revIDLastSave="0" documentId="8_{CDC4D792-FD82-4F89-AB68-C5EB1B23D1FA}" xr6:coauthVersionLast="36" xr6:coauthVersionMax="36" xr10:uidLastSave="{00000000-0000-0000-0000-000000000000}"/>
  <bookViews>
    <workbookView xWindow="0" yWindow="0" windowWidth="28800" windowHeight="12105" tabRatio="896" firstSheet="3" activeTab="3" xr2:uid="{96221F51-761E-4101-94D2-EC8E2CB3F960}"/>
  </bookViews>
  <sheets>
    <sheet name="MOB E SENIORIDADE" sheetId="20" state="hidden" r:id="rId1"/>
    <sheet name="DESEMPENHO" sheetId="21" state="hidden" r:id="rId2"/>
    <sheet name="MEDIÇÃO" sheetId="22" state="hidden" r:id="rId3"/>
    <sheet name="CRONOGRAMA" sheetId="50" r:id="rId4"/>
    <sheet name="TC_OUT-2022" sheetId="11" state="hidden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8" i="50" l="1"/>
  <c r="D87" i="50"/>
  <c r="D89" i="50" s="1"/>
  <c r="G7" i="50"/>
  <c r="H7" i="50"/>
  <c r="I7" i="50"/>
  <c r="J7" i="50"/>
  <c r="K7" i="50"/>
  <c r="L7" i="50"/>
  <c r="M7" i="50"/>
  <c r="N7" i="50"/>
  <c r="O7" i="50"/>
  <c r="P7" i="50"/>
  <c r="Q7" i="50"/>
  <c r="R7" i="50"/>
  <c r="S7" i="50"/>
  <c r="T7" i="50"/>
  <c r="U7" i="50"/>
  <c r="V7" i="50"/>
  <c r="W7" i="50"/>
  <c r="X7" i="50"/>
  <c r="Y7" i="50"/>
  <c r="Z7" i="50"/>
  <c r="AA7" i="50"/>
  <c r="AB7" i="50"/>
  <c r="AC7" i="50"/>
  <c r="AD7" i="50"/>
  <c r="AE7" i="50"/>
  <c r="AF7" i="50"/>
  <c r="AG7" i="50"/>
  <c r="AH7" i="50"/>
  <c r="AI7" i="50"/>
  <c r="AJ7" i="50"/>
  <c r="AK7" i="50"/>
  <c r="AL7" i="50"/>
  <c r="AM7" i="50"/>
  <c r="AN7" i="50"/>
  <c r="AO7" i="50"/>
  <c r="AP7" i="50"/>
  <c r="AQ7" i="50"/>
  <c r="AR7" i="50"/>
  <c r="AS7" i="50"/>
  <c r="AT7" i="50"/>
  <c r="AU7" i="50"/>
  <c r="AV7" i="50"/>
  <c r="AW7" i="50"/>
  <c r="AX7" i="50"/>
  <c r="AY7" i="50"/>
  <c r="AZ7" i="50"/>
  <c r="BA7" i="50"/>
  <c r="G9" i="50"/>
  <c r="G10" i="50" s="1"/>
  <c r="H9" i="50"/>
  <c r="H10" i="50" s="1"/>
  <c r="I9" i="50"/>
  <c r="I10" i="50" s="1"/>
  <c r="J9" i="50"/>
  <c r="J10" i="50" s="1"/>
  <c r="K9" i="50"/>
  <c r="K10" i="50" s="1"/>
  <c r="L9" i="50"/>
  <c r="L10" i="50" s="1"/>
  <c r="M9" i="50"/>
  <c r="M10" i="50" s="1"/>
  <c r="N9" i="50"/>
  <c r="N10" i="50" s="1"/>
  <c r="O9" i="50"/>
  <c r="O10" i="50" s="1"/>
  <c r="P9" i="50"/>
  <c r="P10" i="50" s="1"/>
  <c r="Q9" i="50"/>
  <c r="Q10" i="50" s="1"/>
  <c r="R9" i="50"/>
  <c r="R10" i="50" s="1"/>
  <c r="S9" i="50"/>
  <c r="S10" i="50" s="1"/>
  <c r="T9" i="50"/>
  <c r="T10" i="50" s="1"/>
  <c r="U9" i="50"/>
  <c r="U10" i="50" s="1"/>
  <c r="V9" i="50"/>
  <c r="V10" i="50" s="1"/>
  <c r="W9" i="50"/>
  <c r="W10" i="50" s="1"/>
  <c r="X9" i="50"/>
  <c r="X10" i="50" s="1"/>
  <c r="Y9" i="50"/>
  <c r="Y10" i="50" s="1"/>
  <c r="Z9" i="50"/>
  <c r="Z10" i="50" s="1"/>
  <c r="AA9" i="50"/>
  <c r="AA10" i="50" s="1"/>
  <c r="AB9" i="50"/>
  <c r="AB10" i="50" s="1"/>
  <c r="AC9" i="50"/>
  <c r="AC10" i="50" s="1"/>
  <c r="AD9" i="50"/>
  <c r="AD10" i="50" s="1"/>
  <c r="AE9" i="50"/>
  <c r="AE10" i="50" s="1"/>
  <c r="AF9" i="50"/>
  <c r="AF10" i="50" s="1"/>
  <c r="AG9" i="50"/>
  <c r="AG10" i="50" s="1"/>
  <c r="AH9" i="50"/>
  <c r="AH10" i="50" s="1"/>
  <c r="AI9" i="50"/>
  <c r="AI10" i="50" s="1"/>
  <c r="AJ9" i="50"/>
  <c r="AJ10" i="50" s="1"/>
  <c r="AK9" i="50"/>
  <c r="AK10" i="50" s="1"/>
  <c r="AL9" i="50"/>
  <c r="AL10" i="50" s="1"/>
  <c r="AM9" i="50"/>
  <c r="AM10" i="50" s="1"/>
  <c r="AN9" i="50"/>
  <c r="AN10" i="50" s="1"/>
  <c r="AO9" i="50"/>
  <c r="AO10" i="50" s="1"/>
  <c r="AP9" i="50"/>
  <c r="AP10" i="50" s="1"/>
  <c r="AQ9" i="50"/>
  <c r="AQ10" i="50" s="1"/>
  <c r="AR9" i="50"/>
  <c r="AR10" i="50" s="1"/>
  <c r="AS9" i="50"/>
  <c r="AS10" i="50" s="1"/>
  <c r="AT9" i="50"/>
  <c r="AT10" i="50" s="1"/>
  <c r="AU9" i="50"/>
  <c r="AU10" i="50" s="1"/>
  <c r="AV9" i="50"/>
  <c r="AV10" i="50" s="1"/>
  <c r="AW9" i="50"/>
  <c r="AW10" i="50" s="1"/>
  <c r="AX9" i="50"/>
  <c r="AX10" i="50" s="1"/>
  <c r="AY9" i="50"/>
  <c r="AY10" i="50" s="1"/>
  <c r="AZ9" i="50"/>
  <c r="AZ10" i="50" s="1"/>
  <c r="BA9" i="50"/>
  <c r="BA10" i="50" s="1"/>
  <c r="H92" i="50"/>
  <c r="I92" i="50"/>
  <c r="I96" i="50" s="1"/>
  <c r="J92" i="50"/>
  <c r="J96" i="50" s="1"/>
  <c r="K92" i="50"/>
  <c r="L92" i="50"/>
  <c r="M92" i="50"/>
  <c r="N92" i="50"/>
  <c r="O92" i="50"/>
  <c r="P92" i="50"/>
  <c r="Q92" i="50"/>
  <c r="Q96" i="50" s="1"/>
  <c r="R92" i="50"/>
  <c r="S92" i="50"/>
  <c r="S96" i="50" s="1"/>
  <c r="T92" i="50"/>
  <c r="T96" i="50" s="1"/>
  <c r="U92" i="50"/>
  <c r="V92" i="50"/>
  <c r="W92" i="50"/>
  <c r="X92" i="50"/>
  <c r="Y92" i="50"/>
  <c r="Y96" i="50" s="1"/>
  <c r="Z92" i="50"/>
  <c r="AA92" i="50"/>
  <c r="AB92" i="50"/>
  <c r="AC92" i="50"/>
  <c r="AD92" i="50"/>
  <c r="AE92" i="50"/>
  <c r="AF92" i="50"/>
  <c r="AG92" i="50"/>
  <c r="AG96" i="50" s="1"/>
  <c r="AH92" i="50"/>
  <c r="AH96" i="50" s="1"/>
  <c r="AI92" i="50"/>
  <c r="AI96" i="50" s="1"/>
  <c r="AJ92" i="50"/>
  <c r="AJ96" i="50" s="1"/>
  <c r="AK92" i="50"/>
  <c r="AK96" i="50" s="1"/>
  <c r="AL92" i="50"/>
  <c r="AM92" i="50"/>
  <c r="AN92" i="50"/>
  <c r="AO92" i="50"/>
  <c r="AO96" i="50" s="1"/>
  <c r="AP92" i="50"/>
  <c r="AQ92" i="50"/>
  <c r="AR92" i="50"/>
  <c r="AS92" i="50"/>
  <c r="AS96" i="50" s="1"/>
  <c r="AT92" i="50"/>
  <c r="AU92" i="50"/>
  <c r="AV92" i="50"/>
  <c r="AW92" i="50"/>
  <c r="AW96" i="50" s="1"/>
  <c r="AX92" i="50"/>
  <c r="AY92" i="50"/>
  <c r="AZ92" i="50"/>
  <c r="AZ96" i="50" s="1"/>
  <c r="BA92" i="50"/>
  <c r="O96" i="50"/>
  <c r="R96" i="50"/>
  <c r="AC96" i="50"/>
  <c r="G92" i="50"/>
  <c r="F92" i="50"/>
  <c r="G69" i="50"/>
  <c r="G70" i="50" s="1"/>
  <c r="H69" i="50"/>
  <c r="H70" i="50" s="1"/>
  <c r="I69" i="50"/>
  <c r="I70" i="50" s="1"/>
  <c r="J69" i="50"/>
  <c r="J70" i="50" s="1"/>
  <c r="K69" i="50"/>
  <c r="K70" i="50" s="1"/>
  <c r="L69" i="50"/>
  <c r="L70" i="50" s="1"/>
  <c r="M69" i="50"/>
  <c r="M70" i="50" s="1"/>
  <c r="N69" i="50"/>
  <c r="N70" i="50" s="1"/>
  <c r="O69" i="50"/>
  <c r="O70" i="50" s="1"/>
  <c r="P69" i="50"/>
  <c r="P70" i="50" s="1"/>
  <c r="Q69" i="50"/>
  <c r="Q70" i="50" s="1"/>
  <c r="R69" i="50"/>
  <c r="R70" i="50" s="1"/>
  <c r="S69" i="50"/>
  <c r="S70" i="50" s="1"/>
  <c r="T69" i="50"/>
  <c r="T70" i="50" s="1"/>
  <c r="U69" i="50"/>
  <c r="U70" i="50" s="1"/>
  <c r="V69" i="50"/>
  <c r="V70" i="50" s="1"/>
  <c r="W69" i="50"/>
  <c r="W70" i="50" s="1"/>
  <c r="X69" i="50"/>
  <c r="X70" i="50" s="1"/>
  <c r="Y69" i="50"/>
  <c r="Y70" i="50" s="1"/>
  <c r="Z69" i="50"/>
  <c r="Z70" i="50" s="1"/>
  <c r="AA69" i="50"/>
  <c r="AA70" i="50" s="1"/>
  <c r="AB69" i="50"/>
  <c r="AB70" i="50" s="1"/>
  <c r="AC69" i="50"/>
  <c r="AC70" i="50" s="1"/>
  <c r="AD69" i="50"/>
  <c r="AD70" i="50" s="1"/>
  <c r="AE69" i="50"/>
  <c r="AE70" i="50" s="1"/>
  <c r="AF69" i="50"/>
  <c r="AF70" i="50" s="1"/>
  <c r="AG69" i="50"/>
  <c r="AG70" i="50" s="1"/>
  <c r="AH69" i="50"/>
  <c r="AH70" i="50" s="1"/>
  <c r="AI69" i="50"/>
  <c r="AI70" i="50" s="1"/>
  <c r="AJ69" i="50"/>
  <c r="AJ70" i="50" s="1"/>
  <c r="AK69" i="50"/>
  <c r="AK70" i="50" s="1"/>
  <c r="AL69" i="50"/>
  <c r="AL70" i="50" s="1"/>
  <c r="AM69" i="50"/>
  <c r="AM70" i="50" s="1"/>
  <c r="AN69" i="50"/>
  <c r="AN70" i="50" s="1"/>
  <c r="AO69" i="50"/>
  <c r="AO70" i="50" s="1"/>
  <c r="AP69" i="50"/>
  <c r="AP70" i="50" s="1"/>
  <c r="AQ69" i="50"/>
  <c r="AQ70" i="50" s="1"/>
  <c r="AR69" i="50"/>
  <c r="AR70" i="50" s="1"/>
  <c r="AS69" i="50"/>
  <c r="AS70" i="50" s="1"/>
  <c r="AT69" i="50"/>
  <c r="AT70" i="50" s="1"/>
  <c r="AU69" i="50"/>
  <c r="AU70" i="50" s="1"/>
  <c r="AV69" i="50"/>
  <c r="AV70" i="50" s="1"/>
  <c r="AW69" i="50"/>
  <c r="AW70" i="50" s="1"/>
  <c r="AX69" i="50"/>
  <c r="AX70" i="50" s="1"/>
  <c r="AY69" i="50"/>
  <c r="AY70" i="50" s="1"/>
  <c r="AZ69" i="50"/>
  <c r="AZ70" i="50" s="1"/>
  <c r="BA69" i="50"/>
  <c r="BA70" i="50" s="1"/>
  <c r="G71" i="50"/>
  <c r="H71" i="50"/>
  <c r="I71" i="50"/>
  <c r="J71" i="50"/>
  <c r="K71" i="50"/>
  <c r="L71" i="50"/>
  <c r="M71" i="50"/>
  <c r="N71" i="50"/>
  <c r="O71" i="50"/>
  <c r="P71" i="50"/>
  <c r="Q71" i="50"/>
  <c r="R71" i="50"/>
  <c r="S71" i="50"/>
  <c r="T71" i="50"/>
  <c r="U71" i="50"/>
  <c r="V71" i="50"/>
  <c r="W71" i="50"/>
  <c r="X71" i="50"/>
  <c r="Y71" i="50"/>
  <c r="Z71" i="50"/>
  <c r="AA71" i="50"/>
  <c r="AB71" i="50"/>
  <c r="AC71" i="50"/>
  <c r="AD71" i="50"/>
  <c r="AE71" i="50"/>
  <c r="AF71" i="50"/>
  <c r="AG71" i="50"/>
  <c r="AH71" i="50"/>
  <c r="AI71" i="50"/>
  <c r="AJ71" i="50"/>
  <c r="AK71" i="50"/>
  <c r="AL71" i="50"/>
  <c r="AM71" i="50"/>
  <c r="AN71" i="50"/>
  <c r="AO71" i="50"/>
  <c r="AP71" i="50"/>
  <c r="AQ71" i="50"/>
  <c r="AR71" i="50"/>
  <c r="AS71" i="50"/>
  <c r="AT71" i="50"/>
  <c r="AU71" i="50"/>
  <c r="AV71" i="50"/>
  <c r="AW71" i="50"/>
  <c r="AX71" i="50"/>
  <c r="AY71" i="50"/>
  <c r="AZ71" i="50"/>
  <c r="BA71" i="50"/>
  <c r="H56" i="50"/>
  <c r="H57" i="50" s="1"/>
  <c r="I56" i="50"/>
  <c r="I57" i="50" s="1"/>
  <c r="J56" i="50"/>
  <c r="J57" i="50" s="1"/>
  <c r="K56" i="50"/>
  <c r="K57" i="50" s="1"/>
  <c r="L56" i="50"/>
  <c r="L57" i="50" s="1"/>
  <c r="M56" i="50"/>
  <c r="M57" i="50" s="1"/>
  <c r="N56" i="50"/>
  <c r="N57" i="50" s="1"/>
  <c r="O56" i="50"/>
  <c r="O57" i="50" s="1"/>
  <c r="P56" i="50"/>
  <c r="P57" i="50" s="1"/>
  <c r="Q56" i="50"/>
  <c r="Q57" i="50" s="1"/>
  <c r="R56" i="50"/>
  <c r="R57" i="50" s="1"/>
  <c r="S56" i="50"/>
  <c r="S57" i="50" s="1"/>
  <c r="T56" i="50"/>
  <c r="T57" i="50" s="1"/>
  <c r="U56" i="50"/>
  <c r="U57" i="50" s="1"/>
  <c r="V56" i="50"/>
  <c r="V57" i="50" s="1"/>
  <c r="W56" i="50"/>
  <c r="W57" i="50" s="1"/>
  <c r="X56" i="50"/>
  <c r="X57" i="50" s="1"/>
  <c r="Y56" i="50"/>
  <c r="Y57" i="50" s="1"/>
  <c r="Z56" i="50"/>
  <c r="Z57" i="50" s="1"/>
  <c r="AA56" i="50"/>
  <c r="AA57" i="50" s="1"/>
  <c r="AB56" i="50"/>
  <c r="AB57" i="50" s="1"/>
  <c r="AC56" i="50"/>
  <c r="AC57" i="50" s="1"/>
  <c r="AD56" i="50"/>
  <c r="AD57" i="50" s="1"/>
  <c r="AE56" i="50"/>
  <c r="AE57" i="50" s="1"/>
  <c r="AF56" i="50"/>
  <c r="AF57" i="50" s="1"/>
  <c r="AG56" i="50"/>
  <c r="AG57" i="50" s="1"/>
  <c r="AH56" i="50"/>
  <c r="AH57" i="50" s="1"/>
  <c r="AI56" i="50"/>
  <c r="AI57" i="50" s="1"/>
  <c r="AJ56" i="50"/>
  <c r="AJ57" i="50" s="1"/>
  <c r="AK56" i="50"/>
  <c r="AK57" i="50" s="1"/>
  <c r="AL56" i="50"/>
  <c r="AL57" i="50" s="1"/>
  <c r="AM56" i="50"/>
  <c r="AM57" i="50" s="1"/>
  <c r="AN56" i="50"/>
  <c r="AN57" i="50" s="1"/>
  <c r="AO56" i="50"/>
  <c r="AO57" i="50" s="1"/>
  <c r="AP56" i="50"/>
  <c r="AP57" i="50" s="1"/>
  <c r="AQ56" i="50"/>
  <c r="AQ57" i="50" s="1"/>
  <c r="AR56" i="50"/>
  <c r="AR57" i="50" s="1"/>
  <c r="AS56" i="50"/>
  <c r="AS57" i="50" s="1"/>
  <c r="AT56" i="50"/>
  <c r="AT57" i="50" s="1"/>
  <c r="AU56" i="50"/>
  <c r="AU57" i="50" s="1"/>
  <c r="AV56" i="50"/>
  <c r="AV57" i="50" s="1"/>
  <c r="AW56" i="50"/>
  <c r="AW57" i="50" s="1"/>
  <c r="AX56" i="50"/>
  <c r="AX57" i="50" s="1"/>
  <c r="AY56" i="50"/>
  <c r="AY57" i="50" s="1"/>
  <c r="AZ56" i="50"/>
  <c r="AZ57" i="50" s="1"/>
  <c r="BA56" i="50"/>
  <c r="BA57" i="50" s="1"/>
  <c r="H58" i="50"/>
  <c r="I58" i="50"/>
  <c r="J58" i="50"/>
  <c r="K58" i="50"/>
  <c r="L58" i="50"/>
  <c r="M58" i="50"/>
  <c r="N58" i="50"/>
  <c r="O58" i="50"/>
  <c r="P58" i="50"/>
  <c r="Q58" i="50"/>
  <c r="R58" i="50"/>
  <c r="S58" i="50"/>
  <c r="T58" i="50"/>
  <c r="U58" i="50"/>
  <c r="V58" i="50"/>
  <c r="W58" i="50"/>
  <c r="X58" i="50"/>
  <c r="Y58" i="50"/>
  <c r="Z58" i="50"/>
  <c r="AA58" i="50"/>
  <c r="AB58" i="50"/>
  <c r="AC58" i="50"/>
  <c r="AD58" i="50"/>
  <c r="AE58" i="50"/>
  <c r="AF58" i="50"/>
  <c r="AG58" i="50"/>
  <c r="AH58" i="50"/>
  <c r="AI58" i="50"/>
  <c r="AJ58" i="50"/>
  <c r="AK58" i="50"/>
  <c r="AL58" i="50"/>
  <c r="AM58" i="50"/>
  <c r="AN58" i="50"/>
  <c r="AO58" i="50"/>
  <c r="AP58" i="50"/>
  <c r="AQ58" i="50"/>
  <c r="AR58" i="50"/>
  <c r="AS58" i="50"/>
  <c r="AT58" i="50"/>
  <c r="AU58" i="50"/>
  <c r="AV58" i="50"/>
  <c r="AW58" i="50"/>
  <c r="AX58" i="50"/>
  <c r="AY58" i="50"/>
  <c r="AZ58" i="50"/>
  <c r="BA58" i="50"/>
  <c r="H60" i="50"/>
  <c r="H61" i="50" s="1"/>
  <c r="I60" i="50"/>
  <c r="I61" i="50" s="1"/>
  <c r="J60" i="50"/>
  <c r="J61" i="50" s="1"/>
  <c r="K60" i="50"/>
  <c r="K61" i="50" s="1"/>
  <c r="L60" i="50"/>
  <c r="L61" i="50" s="1"/>
  <c r="M60" i="50"/>
  <c r="M61" i="50" s="1"/>
  <c r="N60" i="50"/>
  <c r="N61" i="50" s="1"/>
  <c r="O60" i="50"/>
  <c r="O61" i="50" s="1"/>
  <c r="P60" i="50"/>
  <c r="P61" i="50" s="1"/>
  <c r="Q60" i="50"/>
  <c r="Q61" i="50" s="1"/>
  <c r="R60" i="50"/>
  <c r="R61" i="50" s="1"/>
  <c r="S60" i="50"/>
  <c r="S61" i="50" s="1"/>
  <c r="T60" i="50"/>
  <c r="T61" i="50" s="1"/>
  <c r="U60" i="50"/>
  <c r="U61" i="50" s="1"/>
  <c r="V60" i="50"/>
  <c r="V61" i="50" s="1"/>
  <c r="W60" i="50"/>
  <c r="W61" i="50" s="1"/>
  <c r="X60" i="50"/>
  <c r="X61" i="50" s="1"/>
  <c r="Y60" i="50"/>
  <c r="Y61" i="50" s="1"/>
  <c r="Z60" i="50"/>
  <c r="Z61" i="50" s="1"/>
  <c r="AA60" i="50"/>
  <c r="AA61" i="50" s="1"/>
  <c r="AB60" i="50"/>
  <c r="AB61" i="50" s="1"/>
  <c r="AC60" i="50"/>
  <c r="AC61" i="50" s="1"/>
  <c r="AD60" i="50"/>
  <c r="AD61" i="50" s="1"/>
  <c r="AE60" i="50"/>
  <c r="AE61" i="50" s="1"/>
  <c r="AF60" i="50"/>
  <c r="AF61" i="50" s="1"/>
  <c r="AG60" i="50"/>
  <c r="AG61" i="50" s="1"/>
  <c r="AH60" i="50"/>
  <c r="AH61" i="50" s="1"/>
  <c r="AI60" i="50"/>
  <c r="AI61" i="50" s="1"/>
  <c r="AJ60" i="50"/>
  <c r="AJ61" i="50" s="1"/>
  <c r="AK60" i="50"/>
  <c r="AK61" i="50" s="1"/>
  <c r="AL60" i="50"/>
  <c r="AL61" i="50" s="1"/>
  <c r="AM60" i="50"/>
  <c r="AM61" i="50" s="1"/>
  <c r="AN60" i="50"/>
  <c r="AN61" i="50" s="1"/>
  <c r="AO60" i="50"/>
  <c r="AO61" i="50" s="1"/>
  <c r="AP60" i="50"/>
  <c r="AP61" i="50" s="1"/>
  <c r="AQ60" i="50"/>
  <c r="AQ61" i="50" s="1"/>
  <c r="AR60" i="50"/>
  <c r="AR61" i="50" s="1"/>
  <c r="AS60" i="50"/>
  <c r="AS61" i="50" s="1"/>
  <c r="AT60" i="50"/>
  <c r="AT61" i="50" s="1"/>
  <c r="AU60" i="50"/>
  <c r="AU61" i="50" s="1"/>
  <c r="AV60" i="50"/>
  <c r="AV61" i="50" s="1"/>
  <c r="AW60" i="50"/>
  <c r="AW61" i="50" s="1"/>
  <c r="AX60" i="50"/>
  <c r="AX61" i="50" s="1"/>
  <c r="AY60" i="50"/>
  <c r="AY61" i="50" s="1"/>
  <c r="AZ60" i="50"/>
  <c r="AZ61" i="50" s="1"/>
  <c r="BA60" i="50"/>
  <c r="BA61" i="50" s="1"/>
  <c r="H62" i="50"/>
  <c r="I62" i="50"/>
  <c r="J62" i="50"/>
  <c r="K62" i="50"/>
  <c r="L62" i="50"/>
  <c r="M62" i="50"/>
  <c r="N62" i="50"/>
  <c r="O62" i="50"/>
  <c r="P62" i="50"/>
  <c r="Q62" i="50"/>
  <c r="R62" i="50"/>
  <c r="S62" i="50"/>
  <c r="T62" i="50"/>
  <c r="U62" i="50"/>
  <c r="V62" i="50"/>
  <c r="W62" i="50"/>
  <c r="X62" i="50"/>
  <c r="Y62" i="50"/>
  <c r="Z62" i="50"/>
  <c r="AA62" i="50"/>
  <c r="AB62" i="50"/>
  <c r="AC62" i="50"/>
  <c r="AD62" i="50"/>
  <c r="AE62" i="50"/>
  <c r="AF62" i="50"/>
  <c r="AG62" i="50"/>
  <c r="AH62" i="50"/>
  <c r="AI62" i="50"/>
  <c r="AJ62" i="50"/>
  <c r="AK62" i="50"/>
  <c r="AL62" i="50"/>
  <c r="AM62" i="50"/>
  <c r="AN62" i="50"/>
  <c r="AO62" i="50"/>
  <c r="AP62" i="50"/>
  <c r="AQ62" i="50"/>
  <c r="AR62" i="50"/>
  <c r="AS62" i="50"/>
  <c r="AT62" i="50"/>
  <c r="AU62" i="50"/>
  <c r="AV62" i="50"/>
  <c r="AW62" i="50"/>
  <c r="AX62" i="50"/>
  <c r="AY62" i="50"/>
  <c r="AZ62" i="50"/>
  <c r="BA62" i="50"/>
  <c r="H64" i="50"/>
  <c r="H65" i="50" s="1"/>
  <c r="I64" i="50"/>
  <c r="I65" i="50" s="1"/>
  <c r="J64" i="50"/>
  <c r="J65" i="50" s="1"/>
  <c r="K64" i="50"/>
  <c r="K65" i="50" s="1"/>
  <c r="L64" i="50"/>
  <c r="L65" i="50" s="1"/>
  <c r="M64" i="50"/>
  <c r="M65" i="50" s="1"/>
  <c r="N64" i="50"/>
  <c r="N65" i="50" s="1"/>
  <c r="O64" i="50"/>
  <c r="O65" i="50" s="1"/>
  <c r="P64" i="50"/>
  <c r="P65" i="50" s="1"/>
  <c r="Q64" i="50"/>
  <c r="Q65" i="50" s="1"/>
  <c r="R64" i="50"/>
  <c r="R65" i="50" s="1"/>
  <c r="S64" i="50"/>
  <c r="S65" i="50" s="1"/>
  <c r="T64" i="50"/>
  <c r="T65" i="50" s="1"/>
  <c r="U64" i="50"/>
  <c r="U65" i="50" s="1"/>
  <c r="V64" i="50"/>
  <c r="V65" i="50" s="1"/>
  <c r="W64" i="50"/>
  <c r="W65" i="50" s="1"/>
  <c r="X64" i="50"/>
  <c r="X65" i="50" s="1"/>
  <c r="Y64" i="50"/>
  <c r="Y65" i="50" s="1"/>
  <c r="Z64" i="50"/>
  <c r="Z65" i="50" s="1"/>
  <c r="AA64" i="50"/>
  <c r="AA65" i="50" s="1"/>
  <c r="AB64" i="50"/>
  <c r="AB65" i="50" s="1"/>
  <c r="AC64" i="50"/>
  <c r="AC65" i="50" s="1"/>
  <c r="AD64" i="50"/>
  <c r="AD65" i="50" s="1"/>
  <c r="AE64" i="50"/>
  <c r="AE65" i="50" s="1"/>
  <c r="AF64" i="50"/>
  <c r="AF65" i="50" s="1"/>
  <c r="AG64" i="50"/>
  <c r="AG65" i="50" s="1"/>
  <c r="AH64" i="50"/>
  <c r="AH65" i="50" s="1"/>
  <c r="AI64" i="50"/>
  <c r="AI65" i="50" s="1"/>
  <c r="AJ64" i="50"/>
  <c r="AJ65" i="50" s="1"/>
  <c r="AK64" i="50"/>
  <c r="AK65" i="50" s="1"/>
  <c r="AL64" i="50"/>
  <c r="AL65" i="50" s="1"/>
  <c r="AM64" i="50"/>
  <c r="AM65" i="50" s="1"/>
  <c r="AN64" i="50"/>
  <c r="AN65" i="50" s="1"/>
  <c r="AO64" i="50"/>
  <c r="AO65" i="50" s="1"/>
  <c r="AP64" i="50"/>
  <c r="AP65" i="50" s="1"/>
  <c r="AQ64" i="50"/>
  <c r="AQ65" i="50" s="1"/>
  <c r="AR64" i="50"/>
  <c r="AR65" i="50" s="1"/>
  <c r="AS64" i="50"/>
  <c r="AS65" i="50" s="1"/>
  <c r="AT64" i="50"/>
  <c r="AT65" i="50" s="1"/>
  <c r="AU64" i="50"/>
  <c r="AU65" i="50" s="1"/>
  <c r="AV64" i="50"/>
  <c r="AV65" i="50" s="1"/>
  <c r="AW64" i="50"/>
  <c r="AW65" i="50" s="1"/>
  <c r="AX64" i="50"/>
  <c r="AX65" i="50" s="1"/>
  <c r="AY64" i="50"/>
  <c r="AY65" i="50" s="1"/>
  <c r="AZ64" i="50"/>
  <c r="AZ65" i="50" s="1"/>
  <c r="BA64" i="50"/>
  <c r="BA65" i="50" s="1"/>
  <c r="H66" i="50"/>
  <c r="I66" i="50"/>
  <c r="J66" i="50"/>
  <c r="K66" i="50"/>
  <c r="L66" i="50"/>
  <c r="M66" i="50"/>
  <c r="N66" i="50"/>
  <c r="O66" i="50"/>
  <c r="P66" i="50"/>
  <c r="Q66" i="50"/>
  <c r="R66" i="50"/>
  <c r="S66" i="50"/>
  <c r="T66" i="50"/>
  <c r="U66" i="50"/>
  <c r="V66" i="50"/>
  <c r="W66" i="50"/>
  <c r="X66" i="50"/>
  <c r="Y66" i="50"/>
  <c r="Z66" i="50"/>
  <c r="AA66" i="50"/>
  <c r="AB66" i="50"/>
  <c r="AC66" i="50"/>
  <c r="AD66" i="50"/>
  <c r="AE66" i="50"/>
  <c r="AF66" i="50"/>
  <c r="AG66" i="50"/>
  <c r="AH66" i="50"/>
  <c r="AI66" i="50"/>
  <c r="AJ66" i="50"/>
  <c r="AK66" i="50"/>
  <c r="AL66" i="50"/>
  <c r="AM66" i="50"/>
  <c r="AN66" i="50"/>
  <c r="AO66" i="50"/>
  <c r="AP66" i="50"/>
  <c r="AQ66" i="50"/>
  <c r="AR66" i="50"/>
  <c r="AS66" i="50"/>
  <c r="AT66" i="50"/>
  <c r="AU66" i="50"/>
  <c r="AV66" i="50"/>
  <c r="AW66" i="50"/>
  <c r="AX66" i="50"/>
  <c r="AY66" i="50"/>
  <c r="AZ66" i="50"/>
  <c r="BA66" i="50"/>
  <c r="G56" i="50"/>
  <c r="G57" i="50" s="1"/>
  <c r="G58" i="50"/>
  <c r="G60" i="50"/>
  <c r="G61" i="50" s="1"/>
  <c r="G62" i="50"/>
  <c r="G64" i="50"/>
  <c r="G65" i="50" s="1"/>
  <c r="G66" i="50"/>
  <c r="F66" i="50"/>
  <c r="F64" i="50"/>
  <c r="F65" i="50" s="1"/>
  <c r="F62" i="50"/>
  <c r="F60" i="50"/>
  <c r="F61" i="50" s="1"/>
  <c r="F58" i="50"/>
  <c r="F56" i="50"/>
  <c r="F57" i="50" s="1"/>
  <c r="BA53" i="50"/>
  <c r="AZ53" i="50"/>
  <c r="AY53" i="50"/>
  <c r="AX53" i="50"/>
  <c r="AW53" i="50"/>
  <c r="AV53" i="50"/>
  <c r="AU53" i="50"/>
  <c r="AT53" i="50"/>
  <c r="AS53" i="50"/>
  <c r="AR53" i="50"/>
  <c r="AQ53" i="50"/>
  <c r="AP53" i="50"/>
  <c r="AO53" i="50"/>
  <c r="AN53" i="50"/>
  <c r="AM53" i="50"/>
  <c r="AL53" i="50"/>
  <c r="AK53" i="50"/>
  <c r="AJ53" i="50"/>
  <c r="AI53" i="50"/>
  <c r="AH53" i="50"/>
  <c r="AG53" i="50"/>
  <c r="AF53" i="50"/>
  <c r="AE53" i="50"/>
  <c r="AD53" i="50"/>
  <c r="AC53" i="50"/>
  <c r="AB53" i="50"/>
  <c r="AA53" i="50"/>
  <c r="Z53" i="50"/>
  <c r="Y53" i="50"/>
  <c r="X53" i="50"/>
  <c r="W53" i="50"/>
  <c r="V53" i="50"/>
  <c r="U53" i="50"/>
  <c r="T53" i="50"/>
  <c r="S53" i="50"/>
  <c r="R53" i="50"/>
  <c r="Q53" i="50"/>
  <c r="P53" i="50"/>
  <c r="O53" i="50"/>
  <c r="N53" i="50"/>
  <c r="M53" i="50"/>
  <c r="L53" i="50"/>
  <c r="K53" i="50"/>
  <c r="J53" i="50"/>
  <c r="I53" i="50"/>
  <c r="H53" i="50"/>
  <c r="G53" i="50"/>
  <c r="BA51" i="50"/>
  <c r="BA52" i="50" s="1"/>
  <c r="AZ51" i="50"/>
  <c r="AZ52" i="50" s="1"/>
  <c r="AY51" i="50"/>
  <c r="AY52" i="50" s="1"/>
  <c r="AX51" i="50"/>
  <c r="AX52" i="50" s="1"/>
  <c r="AW51" i="50"/>
  <c r="AW52" i="50" s="1"/>
  <c r="AV51" i="50"/>
  <c r="AV52" i="50" s="1"/>
  <c r="AU51" i="50"/>
  <c r="AU52" i="50" s="1"/>
  <c r="AT51" i="50"/>
  <c r="AT52" i="50" s="1"/>
  <c r="AS51" i="50"/>
  <c r="AS52" i="50" s="1"/>
  <c r="AR51" i="50"/>
  <c r="AR52" i="50" s="1"/>
  <c r="AQ51" i="50"/>
  <c r="AQ52" i="50" s="1"/>
  <c r="AP51" i="50"/>
  <c r="AP52" i="50" s="1"/>
  <c r="AO51" i="50"/>
  <c r="AO52" i="50" s="1"/>
  <c r="AN51" i="50"/>
  <c r="AN52" i="50" s="1"/>
  <c r="AM51" i="50"/>
  <c r="AM52" i="50" s="1"/>
  <c r="AL51" i="50"/>
  <c r="AL52" i="50" s="1"/>
  <c r="AK51" i="50"/>
  <c r="AK52" i="50" s="1"/>
  <c r="AJ51" i="50"/>
  <c r="AJ52" i="50" s="1"/>
  <c r="AI51" i="50"/>
  <c r="AI52" i="50" s="1"/>
  <c r="AH51" i="50"/>
  <c r="AH52" i="50" s="1"/>
  <c r="AG51" i="50"/>
  <c r="AG52" i="50" s="1"/>
  <c r="AF51" i="50"/>
  <c r="AF52" i="50" s="1"/>
  <c r="AE51" i="50"/>
  <c r="AE52" i="50" s="1"/>
  <c r="AD51" i="50"/>
  <c r="AD52" i="50" s="1"/>
  <c r="AC51" i="50"/>
  <c r="AC52" i="50" s="1"/>
  <c r="AB51" i="50"/>
  <c r="AB52" i="50" s="1"/>
  <c r="AA51" i="50"/>
  <c r="AA52" i="50" s="1"/>
  <c r="Z51" i="50"/>
  <c r="Z52" i="50" s="1"/>
  <c r="Y51" i="50"/>
  <c r="Y52" i="50" s="1"/>
  <c r="X51" i="50"/>
  <c r="X52" i="50" s="1"/>
  <c r="W51" i="50"/>
  <c r="W52" i="50" s="1"/>
  <c r="V51" i="50"/>
  <c r="V52" i="50" s="1"/>
  <c r="U51" i="50"/>
  <c r="U52" i="50" s="1"/>
  <c r="T51" i="50"/>
  <c r="T52" i="50" s="1"/>
  <c r="S51" i="50"/>
  <c r="S52" i="50" s="1"/>
  <c r="R51" i="50"/>
  <c r="R52" i="50" s="1"/>
  <c r="Q51" i="50"/>
  <c r="Q52" i="50" s="1"/>
  <c r="P51" i="50"/>
  <c r="P52" i="50" s="1"/>
  <c r="O51" i="50"/>
  <c r="O52" i="50" s="1"/>
  <c r="N51" i="50"/>
  <c r="N52" i="50" s="1"/>
  <c r="M51" i="50"/>
  <c r="M52" i="50" s="1"/>
  <c r="L51" i="50"/>
  <c r="L52" i="50" s="1"/>
  <c r="K51" i="50"/>
  <c r="K52" i="50" s="1"/>
  <c r="J51" i="50"/>
  <c r="J52" i="50" s="1"/>
  <c r="I51" i="50"/>
  <c r="I52" i="50" s="1"/>
  <c r="H51" i="50"/>
  <c r="H52" i="50" s="1"/>
  <c r="G51" i="50"/>
  <c r="G52" i="50" s="1"/>
  <c r="BA49" i="50"/>
  <c r="AZ49" i="50"/>
  <c r="AY49" i="50"/>
  <c r="AX49" i="50"/>
  <c r="AW49" i="50"/>
  <c r="AV49" i="50"/>
  <c r="AU49" i="50"/>
  <c r="AT49" i="50"/>
  <c r="AS49" i="50"/>
  <c r="AR49" i="50"/>
  <c r="AQ49" i="50"/>
  <c r="AP49" i="50"/>
  <c r="AO49" i="50"/>
  <c r="AN49" i="50"/>
  <c r="AM49" i="50"/>
  <c r="AL49" i="50"/>
  <c r="AK49" i="50"/>
  <c r="AJ49" i="50"/>
  <c r="AI49" i="50"/>
  <c r="AH49" i="50"/>
  <c r="AG49" i="50"/>
  <c r="AF49" i="50"/>
  <c r="AE49" i="50"/>
  <c r="AD49" i="50"/>
  <c r="AC49" i="50"/>
  <c r="AB49" i="50"/>
  <c r="AA49" i="50"/>
  <c r="Z49" i="50"/>
  <c r="Y49" i="50"/>
  <c r="X49" i="50"/>
  <c r="W49" i="50"/>
  <c r="V49" i="50"/>
  <c r="U49" i="50"/>
  <c r="T49" i="50"/>
  <c r="S49" i="50"/>
  <c r="R49" i="50"/>
  <c r="Q49" i="50"/>
  <c r="P49" i="50"/>
  <c r="O49" i="50"/>
  <c r="N49" i="50"/>
  <c r="M49" i="50"/>
  <c r="L49" i="50"/>
  <c r="K49" i="50"/>
  <c r="J49" i="50"/>
  <c r="I49" i="50"/>
  <c r="H49" i="50"/>
  <c r="G49" i="50"/>
  <c r="BA47" i="50"/>
  <c r="BA48" i="50" s="1"/>
  <c r="AZ47" i="50"/>
  <c r="AZ48" i="50" s="1"/>
  <c r="AY47" i="50"/>
  <c r="AY48" i="50" s="1"/>
  <c r="AX47" i="50"/>
  <c r="AX48" i="50" s="1"/>
  <c r="AW47" i="50"/>
  <c r="AW48" i="50" s="1"/>
  <c r="AV47" i="50"/>
  <c r="AV48" i="50" s="1"/>
  <c r="AU47" i="50"/>
  <c r="AU48" i="50" s="1"/>
  <c r="AT47" i="50"/>
  <c r="AT48" i="50" s="1"/>
  <c r="AS47" i="50"/>
  <c r="AS48" i="50" s="1"/>
  <c r="AR47" i="50"/>
  <c r="AR48" i="50" s="1"/>
  <c r="AQ47" i="50"/>
  <c r="AQ48" i="50" s="1"/>
  <c r="AP47" i="50"/>
  <c r="AP48" i="50" s="1"/>
  <c r="AO47" i="50"/>
  <c r="AO48" i="50" s="1"/>
  <c r="AN47" i="50"/>
  <c r="AN48" i="50" s="1"/>
  <c r="AM47" i="50"/>
  <c r="AM48" i="50" s="1"/>
  <c r="AL47" i="50"/>
  <c r="AL48" i="50" s="1"/>
  <c r="AK47" i="50"/>
  <c r="AK48" i="50" s="1"/>
  <c r="AJ47" i="50"/>
  <c r="AJ48" i="50" s="1"/>
  <c r="AI47" i="50"/>
  <c r="AI48" i="50" s="1"/>
  <c r="AH47" i="50"/>
  <c r="AH48" i="50" s="1"/>
  <c r="AG47" i="50"/>
  <c r="AG48" i="50" s="1"/>
  <c r="AF47" i="50"/>
  <c r="AF48" i="50" s="1"/>
  <c r="AE47" i="50"/>
  <c r="AE48" i="50" s="1"/>
  <c r="AD47" i="50"/>
  <c r="AD48" i="50" s="1"/>
  <c r="AC47" i="50"/>
  <c r="AC48" i="50" s="1"/>
  <c r="AB47" i="50"/>
  <c r="AB48" i="50" s="1"/>
  <c r="AA47" i="50"/>
  <c r="AA48" i="50" s="1"/>
  <c r="Z47" i="50"/>
  <c r="Z48" i="50" s="1"/>
  <c r="Y47" i="50"/>
  <c r="Y48" i="50" s="1"/>
  <c r="X47" i="50"/>
  <c r="X48" i="50" s="1"/>
  <c r="W47" i="50"/>
  <c r="W48" i="50" s="1"/>
  <c r="V47" i="50"/>
  <c r="V48" i="50" s="1"/>
  <c r="U47" i="50"/>
  <c r="U48" i="50" s="1"/>
  <c r="T47" i="50"/>
  <c r="T48" i="50" s="1"/>
  <c r="S47" i="50"/>
  <c r="S48" i="50" s="1"/>
  <c r="R47" i="50"/>
  <c r="R48" i="50" s="1"/>
  <c r="Q47" i="50"/>
  <c r="Q48" i="50" s="1"/>
  <c r="P47" i="50"/>
  <c r="P48" i="50" s="1"/>
  <c r="O47" i="50"/>
  <c r="O48" i="50" s="1"/>
  <c r="N47" i="50"/>
  <c r="N48" i="50" s="1"/>
  <c r="M47" i="50"/>
  <c r="M48" i="50" s="1"/>
  <c r="L47" i="50"/>
  <c r="L48" i="50" s="1"/>
  <c r="K47" i="50"/>
  <c r="K48" i="50" s="1"/>
  <c r="J47" i="50"/>
  <c r="J48" i="50" s="1"/>
  <c r="I47" i="50"/>
  <c r="I48" i="50" s="1"/>
  <c r="H47" i="50"/>
  <c r="H48" i="50" s="1"/>
  <c r="G47" i="50"/>
  <c r="G48" i="50" s="1"/>
  <c r="BA45" i="50"/>
  <c r="AZ45" i="50"/>
  <c r="AY45" i="50"/>
  <c r="AX45" i="50"/>
  <c r="AW45" i="50"/>
  <c r="AV45" i="50"/>
  <c r="AU45" i="50"/>
  <c r="AT45" i="50"/>
  <c r="AS45" i="50"/>
  <c r="AR45" i="50"/>
  <c r="AQ45" i="50"/>
  <c r="AP45" i="50"/>
  <c r="AO45" i="50"/>
  <c r="AN45" i="50"/>
  <c r="AM45" i="50"/>
  <c r="AL45" i="50"/>
  <c r="AK45" i="50"/>
  <c r="AJ45" i="50"/>
  <c r="AI45" i="50"/>
  <c r="AH45" i="50"/>
  <c r="AG45" i="50"/>
  <c r="AF45" i="50"/>
  <c r="AE45" i="50"/>
  <c r="AD45" i="50"/>
  <c r="AC45" i="50"/>
  <c r="AB45" i="50"/>
  <c r="AA45" i="50"/>
  <c r="Z45" i="50"/>
  <c r="Y45" i="50"/>
  <c r="X45" i="50"/>
  <c r="W45" i="50"/>
  <c r="V45" i="50"/>
  <c r="U45" i="50"/>
  <c r="T45" i="50"/>
  <c r="S45" i="50"/>
  <c r="R45" i="50"/>
  <c r="Q45" i="50"/>
  <c r="P45" i="50"/>
  <c r="O45" i="50"/>
  <c r="N45" i="50"/>
  <c r="M45" i="50"/>
  <c r="L45" i="50"/>
  <c r="K45" i="50"/>
  <c r="J45" i="50"/>
  <c r="I45" i="50"/>
  <c r="H45" i="50"/>
  <c r="G45" i="50"/>
  <c r="BA43" i="50"/>
  <c r="BA44" i="50" s="1"/>
  <c r="AZ43" i="50"/>
  <c r="AZ44" i="50" s="1"/>
  <c r="AY43" i="50"/>
  <c r="AY44" i="50" s="1"/>
  <c r="AX43" i="50"/>
  <c r="AX44" i="50" s="1"/>
  <c r="AW43" i="50"/>
  <c r="AW44" i="50" s="1"/>
  <c r="AV43" i="50"/>
  <c r="AV44" i="50" s="1"/>
  <c r="AU43" i="50"/>
  <c r="AU44" i="50" s="1"/>
  <c r="AT43" i="50"/>
  <c r="AT44" i="50" s="1"/>
  <c r="AS43" i="50"/>
  <c r="AS44" i="50" s="1"/>
  <c r="AR43" i="50"/>
  <c r="AR44" i="50" s="1"/>
  <c r="AQ43" i="50"/>
  <c r="AQ44" i="50" s="1"/>
  <c r="AP43" i="50"/>
  <c r="AP44" i="50" s="1"/>
  <c r="AO43" i="50"/>
  <c r="AO44" i="50" s="1"/>
  <c r="AN43" i="50"/>
  <c r="AN44" i="50" s="1"/>
  <c r="AM43" i="50"/>
  <c r="AM44" i="50" s="1"/>
  <c r="AL43" i="50"/>
  <c r="AL44" i="50" s="1"/>
  <c r="AK43" i="50"/>
  <c r="AK44" i="50" s="1"/>
  <c r="AJ43" i="50"/>
  <c r="AJ44" i="50" s="1"/>
  <c r="AI43" i="50"/>
  <c r="AI44" i="50" s="1"/>
  <c r="AH43" i="50"/>
  <c r="AH44" i="50" s="1"/>
  <c r="AG43" i="50"/>
  <c r="AG44" i="50" s="1"/>
  <c r="AF43" i="50"/>
  <c r="AF44" i="50" s="1"/>
  <c r="AE43" i="50"/>
  <c r="AE44" i="50" s="1"/>
  <c r="AD43" i="50"/>
  <c r="AD44" i="50" s="1"/>
  <c r="AC43" i="50"/>
  <c r="AC44" i="50" s="1"/>
  <c r="AB43" i="50"/>
  <c r="AB44" i="50" s="1"/>
  <c r="AA43" i="50"/>
  <c r="AA44" i="50" s="1"/>
  <c r="Z43" i="50"/>
  <c r="Z44" i="50" s="1"/>
  <c r="Y43" i="50"/>
  <c r="Y44" i="50" s="1"/>
  <c r="X43" i="50"/>
  <c r="X44" i="50" s="1"/>
  <c r="W43" i="50"/>
  <c r="W44" i="50" s="1"/>
  <c r="V43" i="50"/>
  <c r="V44" i="50" s="1"/>
  <c r="U43" i="50"/>
  <c r="U44" i="50" s="1"/>
  <c r="T43" i="50"/>
  <c r="T44" i="50" s="1"/>
  <c r="S43" i="50"/>
  <c r="S44" i="50" s="1"/>
  <c r="R43" i="50"/>
  <c r="R44" i="50" s="1"/>
  <c r="Q43" i="50"/>
  <c r="Q44" i="50" s="1"/>
  <c r="P43" i="50"/>
  <c r="P44" i="50" s="1"/>
  <c r="O43" i="50"/>
  <c r="O44" i="50" s="1"/>
  <c r="N43" i="50"/>
  <c r="N44" i="50" s="1"/>
  <c r="M43" i="50"/>
  <c r="M44" i="50" s="1"/>
  <c r="L43" i="50"/>
  <c r="L44" i="50" s="1"/>
  <c r="K43" i="50"/>
  <c r="K44" i="50" s="1"/>
  <c r="J43" i="50"/>
  <c r="J44" i="50" s="1"/>
  <c r="I43" i="50"/>
  <c r="I44" i="50" s="1"/>
  <c r="H43" i="50"/>
  <c r="H44" i="50" s="1"/>
  <c r="G43" i="50"/>
  <c r="G44" i="50" s="1"/>
  <c r="BA41" i="50"/>
  <c r="AZ41" i="50"/>
  <c r="AY41" i="50"/>
  <c r="AX41" i="50"/>
  <c r="AW41" i="50"/>
  <c r="AV41" i="50"/>
  <c r="AU41" i="50"/>
  <c r="AT41" i="50"/>
  <c r="AS41" i="50"/>
  <c r="AR41" i="50"/>
  <c r="AQ41" i="50"/>
  <c r="AP41" i="50"/>
  <c r="AO41" i="50"/>
  <c r="AN41" i="50"/>
  <c r="AM41" i="50"/>
  <c r="AL41" i="50"/>
  <c r="AK41" i="50"/>
  <c r="AJ41" i="50"/>
  <c r="AI41" i="50"/>
  <c r="AH41" i="50"/>
  <c r="AG41" i="50"/>
  <c r="AF41" i="50"/>
  <c r="AE41" i="50"/>
  <c r="AD41" i="50"/>
  <c r="AC41" i="50"/>
  <c r="AB41" i="50"/>
  <c r="AA41" i="50"/>
  <c r="Z41" i="50"/>
  <c r="Y41" i="50"/>
  <c r="X41" i="50"/>
  <c r="W41" i="50"/>
  <c r="V41" i="50"/>
  <c r="U41" i="50"/>
  <c r="T41" i="50"/>
  <c r="S41" i="50"/>
  <c r="R41" i="50"/>
  <c r="Q41" i="50"/>
  <c r="P41" i="50"/>
  <c r="O41" i="50"/>
  <c r="N41" i="50"/>
  <c r="M41" i="50"/>
  <c r="L41" i="50"/>
  <c r="K41" i="50"/>
  <c r="J41" i="50"/>
  <c r="I41" i="50"/>
  <c r="H41" i="50"/>
  <c r="G41" i="50"/>
  <c r="BA39" i="50"/>
  <c r="BA40" i="50" s="1"/>
  <c r="AZ39" i="50"/>
  <c r="AZ40" i="50" s="1"/>
  <c r="AY39" i="50"/>
  <c r="AY40" i="50" s="1"/>
  <c r="AX39" i="50"/>
  <c r="AX40" i="50" s="1"/>
  <c r="AW39" i="50"/>
  <c r="AW40" i="50" s="1"/>
  <c r="AV39" i="50"/>
  <c r="AV40" i="50" s="1"/>
  <c r="AU39" i="50"/>
  <c r="AU40" i="50" s="1"/>
  <c r="AT39" i="50"/>
  <c r="AT40" i="50" s="1"/>
  <c r="AS39" i="50"/>
  <c r="AS40" i="50" s="1"/>
  <c r="AR39" i="50"/>
  <c r="AR40" i="50" s="1"/>
  <c r="AQ39" i="50"/>
  <c r="AQ40" i="50" s="1"/>
  <c r="AP39" i="50"/>
  <c r="AP40" i="50" s="1"/>
  <c r="AO39" i="50"/>
  <c r="AO40" i="50" s="1"/>
  <c r="AN39" i="50"/>
  <c r="AN40" i="50" s="1"/>
  <c r="AM39" i="50"/>
  <c r="AM40" i="50" s="1"/>
  <c r="AL39" i="50"/>
  <c r="AL40" i="50" s="1"/>
  <c r="AK39" i="50"/>
  <c r="AK40" i="50" s="1"/>
  <c r="AJ39" i="50"/>
  <c r="AJ40" i="50" s="1"/>
  <c r="AI39" i="50"/>
  <c r="AI40" i="50" s="1"/>
  <c r="AH39" i="50"/>
  <c r="AH40" i="50" s="1"/>
  <c r="AG39" i="50"/>
  <c r="AG40" i="50" s="1"/>
  <c r="AF39" i="50"/>
  <c r="AF40" i="50" s="1"/>
  <c r="AE39" i="50"/>
  <c r="AE40" i="50" s="1"/>
  <c r="AD39" i="50"/>
  <c r="AD40" i="50" s="1"/>
  <c r="AC39" i="50"/>
  <c r="AC40" i="50" s="1"/>
  <c r="AB39" i="50"/>
  <c r="AB40" i="50" s="1"/>
  <c r="AA39" i="50"/>
  <c r="AA40" i="50" s="1"/>
  <c r="Z39" i="50"/>
  <c r="Z40" i="50" s="1"/>
  <c r="Y39" i="50"/>
  <c r="Y40" i="50" s="1"/>
  <c r="X39" i="50"/>
  <c r="X40" i="50" s="1"/>
  <c r="W39" i="50"/>
  <c r="W40" i="50" s="1"/>
  <c r="V39" i="50"/>
  <c r="V40" i="50" s="1"/>
  <c r="U39" i="50"/>
  <c r="U40" i="50" s="1"/>
  <c r="T39" i="50"/>
  <c r="T40" i="50" s="1"/>
  <c r="S39" i="50"/>
  <c r="S40" i="50" s="1"/>
  <c r="R39" i="50"/>
  <c r="R40" i="50" s="1"/>
  <c r="Q39" i="50"/>
  <c r="Q40" i="50" s="1"/>
  <c r="P39" i="50"/>
  <c r="P40" i="50" s="1"/>
  <c r="O39" i="50"/>
  <c r="O40" i="50" s="1"/>
  <c r="N39" i="50"/>
  <c r="N40" i="50" s="1"/>
  <c r="M39" i="50"/>
  <c r="M40" i="50" s="1"/>
  <c r="L39" i="50"/>
  <c r="L40" i="50" s="1"/>
  <c r="K39" i="50"/>
  <c r="K40" i="50" s="1"/>
  <c r="J39" i="50"/>
  <c r="J40" i="50" s="1"/>
  <c r="I39" i="50"/>
  <c r="I40" i="50" s="1"/>
  <c r="H39" i="50"/>
  <c r="H40" i="50" s="1"/>
  <c r="G39" i="50"/>
  <c r="G40" i="50" s="1"/>
  <c r="BA37" i="50"/>
  <c r="AZ37" i="50"/>
  <c r="AY37" i="50"/>
  <c r="AX37" i="50"/>
  <c r="AW37" i="50"/>
  <c r="AV37" i="50"/>
  <c r="AU37" i="50"/>
  <c r="AT37" i="50"/>
  <c r="AS37" i="50"/>
  <c r="AR37" i="50"/>
  <c r="AQ37" i="50"/>
  <c r="AP37" i="50"/>
  <c r="AO37" i="50"/>
  <c r="AN37" i="50"/>
  <c r="AM37" i="50"/>
  <c r="AL37" i="50"/>
  <c r="AK37" i="50"/>
  <c r="AJ37" i="50"/>
  <c r="AI37" i="50"/>
  <c r="AH37" i="50"/>
  <c r="AG37" i="50"/>
  <c r="AF37" i="50"/>
  <c r="AE37" i="50"/>
  <c r="AD37" i="50"/>
  <c r="AC37" i="50"/>
  <c r="AB37" i="50"/>
  <c r="AA37" i="50"/>
  <c r="Z37" i="50"/>
  <c r="Y37" i="50"/>
  <c r="X37" i="50"/>
  <c r="W37" i="50"/>
  <c r="V37" i="50"/>
  <c r="U37" i="50"/>
  <c r="T37" i="50"/>
  <c r="S37" i="50"/>
  <c r="R37" i="50"/>
  <c r="Q37" i="50"/>
  <c r="P37" i="50"/>
  <c r="O37" i="50"/>
  <c r="N37" i="50"/>
  <c r="M37" i="50"/>
  <c r="L37" i="50"/>
  <c r="K37" i="50"/>
  <c r="J37" i="50"/>
  <c r="I37" i="50"/>
  <c r="H37" i="50"/>
  <c r="G37" i="50"/>
  <c r="BA35" i="50"/>
  <c r="BA36" i="50" s="1"/>
  <c r="AZ35" i="50"/>
  <c r="AZ36" i="50" s="1"/>
  <c r="AY35" i="50"/>
  <c r="AY36" i="50" s="1"/>
  <c r="AX35" i="50"/>
  <c r="AX36" i="50" s="1"/>
  <c r="AW35" i="50"/>
  <c r="AW36" i="50" s="1"/>
  <c r="AV35" i="50"/>
  <c r="AV36" i="50" s="1"/>
  <c r="AU35" i="50"/>
  <c r="AU36" i="50" s="1"/>
  <c r="AT35" i="50"/>
  <c r="AT36" i="50" s="1"/>
  <c r="AS35" i="50"/>
  <c r="AS36" i="50" s="1"/>
  <c r="AR35" i="50"/>
  <c r="AR36" i="50" s="1"/>
  <c r="AQ35" i="50"/>
  <c r="AQ36" i="50" s="1"/>
  <c r="AP35" i="50"/>
  <c r="AP36" i="50" s="1"/>
  <c r="AO35" i="50"/>
  <c r="AO36" i="50" s="1"/>
  <c r="AN35" i="50"/>
  <c r="AN36" i="50" s="1"/>
  <c r="AM35" i="50"/>
  <c r="AM36" i="50" s="1"/>
  <c r="AL35" i="50"/>
  <c r="AL36" i="50" s="1"/>
  <c r="AK35" i="50"/>
  <c r="AK36" i="50" s="1"/>
  <c r="AJ35" i="50"/>
  <c r="AJ36" i="50" s="1"/>
  <c r="AI35" i="50"/>
  <c r="AI36" i="50" s="1"/>
  <c r="AH35" i="50"/>
  <c r="AH36" i="50" s="1"/>
  <c r="AG35" i="50"/>
  <c r="AG36" i="50" s="1"/>
  <c r="AF35" i="50"/>
  <c r="AF36" i="50" s="1"/>
  <c r="AE35" i="50"/>
  <c r="AE36" i="50" s="1"/>
  <c r="AD35" i="50"/>
  <c r="AD36" i="50" s="1"/>
  <c r="AC35" i="50"/>
  <c r="AC36" i="50" s="1"/>
  <c r="AB35" i="50"/>
  <c r="AB36" i="50" s="1"/>
  <c r="AA35" i="50"/>
  <c r="AA36" i="50" s="1"/>
  <c r="Z35" i="50"/>
  <c r="Z36" i="50" s="1"/>
  <c r="Y35" i="50"/>
  <c r="Y36" i="50" s="1"/>
  <c r="X35" i="50"/>
  <c r="X36" i="50" s="1"/>
  <c r="W35" i="50"/>
  <c r="W36" i="50" s="1"/>
  <c r="V35" i="50"/>
  <c r="V36" i="50" s="1"/>
  <c r="U35" i="50"/>
  <c r="U36" i="50" s="1"/>
  <c r="T35" i="50"/>
  <c r="T36" i="50" s="1"/>
  <c r="S35" i="50"/>
  <c r="S36" i="50" s="1"/>
  <c r="R35" i="50"/>
  <c r="R36" i="50" s="1"/>
  <c r="Q35" i="50"/>
  <c r="Q36" i="50" s="1"/>
  <c r="P35" i="50"/>
  <c r="P36" i="50" s="1"/>
  <c r="O35" i="50"/>
  <c r="O36" i="50" s="1"/>
  <c r="N35" i="50"/>
  <c r="N36" i="50" s="1"/>
  <c r="M35" i="50"/>
  <c r="M36" i="50" s="1"/>
  <c r="L35" i="50"/>
  <c r="L36" i="50" s="1"/>
  <c r="K35" i="50"/>
  <c r="K36" i="50" s="1"/>
  <c r="J35" i="50"/>
  <c r="J36" i="50" s="1"/>
  <c r="I35" i="50"/>
  <c r="I36" i="50" s="1"/>
  <c r="H35" i="50"/>
  <c r="H36" i="50" s="1"/>
  <c r="G35" i="50"/>
  <c r="G36" i="50" s="1"/>
  <c r="F53" i="50"/>
  <c r="F51" i="50"/>
  <c r="F52" i="50" s="1"/>
  <c r="F49" i="50"/>
  <c r="F47" i="50"/>
  <c r="F48" i="50" s="1"/>
  <c r="F45" i="50"/>
  <c r="F39" i="50"/>
  <c r="F40" i="50" s="1"/>
  <c r="F43" i="50"/>
  <c r="F44" i="50" s="1"/>
  <c r="F41" i="50"/>
  <c r="BA19" i="50"/>
  <c r="AZ19" i="50"/>
  <c r="AY19" i="50"/>
  <c r="AX19" i="50"/>
  <c r="AW19" i="50"/>
  <c r="AV19" i="50"/>
  <c r="AU19" i="50"/>
  <c r="AT19" i="50"/>
  <c r="AS19" i="50"/>
  <c r="AR19" i="50"/>
  <c r="AQ19" i="50"/>
  <c r="AP19" i="50"/>
  <c r="AO19" i="50"/>
  <c r="AN19" i="50"/>
  <c r="AM19" i="50"/>
  <c r="AL19" i="50"/>
  <c r="AK19" i="50"/>
  <c r="AJ19" i="50"/>
  <c r="AI19" i="50"/>
  <c r="AH19" i="50"/>
  <c r="AG19" i="50"/>
  <c r="AF19" i="50"/>
  <c r="AE19" i="50"/>
  <c r="AD19" i="50"/>
  <c r="AC19" i="50"/>
  <c r="AB19" i="50"/>
  <c r="AA19" i="50"/>
  <c r="Z19" i="50"/>
  <c r="Y19" i="50"/>
  <c r="X19" i="50"/>
  <c r="W19" i="50"/>
  <c r="V19" i="50"/>
  <c r="U19" i="50"/>
  <c r="T19" i="50"/>
  <c r="S19" i="50"/>
  <c r="R19" i="50"/>
  <c r="Q19" i="50"/>
  <c r="P19" i="50"/>
  <c r="O19" i="50"/>
  <c r="N19" i="50"/>
  <c r="M19" i="50"/>
  <c r="L19" i="50"/>
  <c r="K19" i="50"/>
  <c r="J19" i="50"/>
  <c r="I19" i="50"/>
  <c r="H19" i="50"/>
  <c r="G19" i="50"/>
  <c r="BA15" i="50"/>
  <c r="AZ15" i="50"/>
  <c r="AY15" i="50"/>
  <c r="AX15" i="50"/>
  <c r="AW15" i="50"/>
  <c r="AV15" i="50"/>
  <c r="AU15" i="50"/>
  <c r="AT15" i="50"/>
  <c r="AS15" i="50"/>
  <c r="AR15" i="50"/>
  <c r="AQ15" i="50"/>
  <c r="AP15" i="50"/>
  <c r="AO15" i="50"/>
  <c r="AN15" i="50"/>
  <c r="AM15" i="50"/>
  <c r="AL15" i="50"/>
  <c r="AK15" i="50"/>
  <c r="AJ15" i="50"/>
  <c r="AI15" i="50"/>
  <c r="AH15" i="50"/>
  <c r="AG15" i="50"/>
  <c r="AF15" i="50"/>
  <c r="AE15" i="50"/>
  <c r="AD15" i="50"/>
  <c r="AC15" i="50"/>
  <c r="AB15" i="50"/>
  <c r="AA15" i="50"/>
  <c r="Z15" i="50"/>
  <c r="Y15" i="50"/>
  <c r="X15" i="50"/>
  <c r="W15" i="50"/>
  <c r="V15" i="50"/>
  <c r="U15" i="50"/>
  <c r="T15" i="50"/>
  <c r="S15" i="50"/>
  <c r="R15" i="50"/>
  <c r="Q15" i="50"/>
  <c r="P15" i="50"/>
  <c r="O15" i="50"/>
  <c r="N15" i="50"/>
  <c r="M15" i="50"/>
  <c r="L15" i="50"/>
  <c r="K15" i="50"/>
  <c r="J15" i="50"/>
  <c r="I15" i="50"/>
  <c r="H15" i="50"/>
  <c r="G15" i="50"/>
  <c r="BA17" i="50"/>
  <c r="BA18" i="50" s="1"/>
  <c r="AZ17" i="50"/>
  <c r="AZ18" i="50" s="1"/>
  <c r="AY17" i="50"/>
  <c r="AY18" i="50" s="1"/>
  <c r="AX17" i="50"/>
  <c r="AX18" i="50" s="1"/>
  <c r="AW17" i="50"/>
  <c r="AW18" i="50" s="1"/>
  <c r="AV17" i="50"/>
  <c r="AV18" i="50" s="1"/>
  <c r="AU17" i="50"/>
  <c r="AU18" i="50" s="1"/>
  <c r="AT17" i="50"/>
  <c r="AT18" i="50" s="1"/>
  <c r="AS17" i="50"/>
  <c r="AS18" i="50" s="1"/>
  <c r="AR17" i="50"/>
  <c r="AR18" i="50" s="1"/>
  <c r="AQ17" i="50"/>
  <c r="AQ18" i="50" s="1"/>
  <c r="AP17" i="50"/>
  <c r="AP18" i="50" s="1"/>
  <c r="AO17" i="50"/>
  <c r="AO18" i="50" s="1"/>
  <c r="AN17" i="50"/>
  <c r="AN18" i="50" s="1"/>
  <c r="AM17" i="50"/>
  <c r="AM18" i="50" s="1"/>
  <c r="AL17" i="50"/>
  <c r="AL18" i="50" s="1"/>
  <c r="AK17" i="50"/>
  <c r="AK18" i="50" s="1"/>
  <c r="AJ17" i="50"/>
  <c r="AJ18" i="50" s="1"/>
  <c r="AI17" i="50"/>
  <c r="AI18" i="50" s="1"/>
  <c r="AH17" i="50"/>
  <c r="AH18" i="50" s="1"/>
  <c r="AG17" i="50"/>
  <c r="AG18" i="50" s="1"/>
  <c r="AF17" i="50"/>
  <c r="AF18" i="50" s="1"/>
  <c r="AE17" i="50"/>
  <c r="AE18" i="50" s="1"/>
  <c r="AD17" i="50"/>
  <c r="AD18" i="50" s="1"/>
  <c r="AC17" i="50"/>
  <c r="AC18" i="50" s="1"/>
  <c r="AB17" i="50"/>
  <c r="AB18" i="50" s="1"/>
  <c r="AA17" i="50"/>
  <c r="AA18" i="50" s="1"/>
  <c r="Z17" i="50"/>
  <c r="Z18" i="50" s="1"/>
  <c r="Y17" i="50"/>
  <c r="Y18" i="50" s="1"/>
  <c r="X17" i="50"/>
  <c r="X18" i="50" s="1"/>
  <c r="W17" i="50"/>
  <c r="W18" i="50" s="1"/>
  <c r="V17" i="50"/>
  <c r="V18" i="50" s="1"/>
  <c r="U17" i="50"/>
  <c r="U18" i="50" s="1"/>
  <c r="T17" i="50"/>
  <c r="T18" i="50" s="1"/>
  <c r="S17" i="50"/>
  <c r="S18" i="50" s="1"/>
  <c r="R17" i="50"/>
  <c r="R18" i="50" s="1"/>
  <c r="Q17" i="50"/>
  <c r="Q18" i="50" s="1"/>
  <c r="P17" i="50"/>
  <c r="P18" i="50" s="1"/>
  <c r="O17" i="50"/>
  <c r="O18" i="50" s="1"/>
  <c r="N17" i="50"/>
  <c r="N18" i="50" s="1"/>
  <c r="M17" i="50"/>
  <c r="M18" i="50" s="1"/>
  <c r="L17" i="50"/>
  <c r="L18" i="50" s="1"/>
  <c r="K17" i="50"/>
  <c r="K18" i="50" s="1"/>
  <c r="J17" i="50"/>
  <c r="J18" i="50" s="1"/>
  <c r="I17" i="50"/>
  <c r="I18" i="50" s="1"/>
  <c r="H17" i="50"/>
  <c r="H18" i="50" s="1"/>
  <c r="G17" i="50"/>
  <c r="G18" i="50" s="1"/>
  <c r="BA13" i="50"/>
  <c r="BA14" i="50" s="1"/>
  <c r="AZ13" i="50"/>
  <c r="AZ14" i="50" s="1"/>
  <c r="AY13" i="50"/>
  <c r="AY14" i="50" s="1"/>
  <c r="AX13" i="50"/>
  <c r="AX14" i="50" s="1"/>
  <c r="AW13" i="50"/>
  <c r="AW14" i="50" s="1"/>
  <c r="AV13" i="50"/>
  <c r="AV14" i="50" s="1"/>
  <c r="AU13" i="50"/>
  <c r="AU14" i="50" s="1"/>
  <c r="AT13" i="50"/>
  <c r="AT14" i="50" s="1"/>
  <c r="AS13" i="50"/>
  <c r="AS14" i="50" s="1"/>
  <c r="AR13" i="50"/>
  <c r="AR14" i="50" s="1"/>
  <c r="AQ13" i="50"/>
  <c r="AQ14" i="50" s="1"/>
  <c r="AP13" i="50"/>
  <c r="AP14" i="50" s="1"/>
  <c r="AO13" i="50"/>
  <c r="AO14" i="50" s="1"/>
  <c r="AN13" i="50"/>
  <c r="AN14" i="50" s="1"/>
  <c r="AM13" i="50"/>
  <c r="AM14" i="50" s="1"/>
  <c r="AL13" i="50"/>
  <c r="AL14" i="50" s="1"/>
  <c r="AK13" i="50"/>
  <c r="AK14" i="50" s="1"/>
  <c r="AJ13" i="50"/>
  <c r="AJ14" i="50" s="1"/>
  <c r="AI13" i="50"/>
  <c r="AI14" i="50" s="1"/>
  <c r="AH13" i="50"/>
  <c r="AH14" i="50" s="1"/>
  <c r="AG13" i="50"/>
  <c r="AG14" i="50" s="1"/>
  <c r="AF13" i="50"/>
  <c r="AF14" i="50" s="1"/>
  <c r="AE13" i="50"/>
  <c r="AE14" i="50" s="1"/>
  <c r="AD13" i="50"/>
  <c r="AD14" i="50" s="1"/>
  <c r="AC13" i="50"/>
  <c r="AC14" i="50" s="1"/>
  <c r="AB13" i="50"/>
  <c r="AB14" i="50" s="1"/>
  <c r="AA13" i="50"/>
  <c r="AA14" i="50" s="1"/>
  <c r="Z13" i="50"/>
  <c r="Z14" i="50" s="1"/>
  <c r="Y13" i="50"/>
  <c r="Y14" i="50" s="1"/>
  <c r="X13" i="50"/>
  <c r="X14" i="50" s="1"/>
  <c r="W13" i="50"/>
  <c r="W14" i="50" s="1"/>
  <c r="V13" i="50"/>
  <c r="V14" i="50" s="1"/>
  <c r="U13" i="50"/>
  <c r="U14" i="50" s="1"/>
  <c r="T13" i="50"/>
  <c r="T14" i="50" s="1"/>
  <c r="S13" i="50"/>
  <c r="S14" i="50" s="1"/>
  <c r="R13" i="50"/>
  <c r="R14" i="50" s="1"/>
  <c r="Q13" i="50"/>
  <c r="Q14" i="50" s="1"/>
  <c r="P13" i="50"/>
  <c r="P14" i="50" s="1"/>
  <c r="O13" i="50"/>
  <c r="O14" i="50" s="1"/>
  <c r="N13" i="50"/>
  <c r="N14" i="50" s="1"/>
  <c r="M13" i="50"/>
  <c r="M14" i="50" s="1"/>
  <c r="L13" i="50"/>
  <c r="L14" i="50" s="1"/>
  <c r="K13" i="50"/>
  <c r="K14" i="50" s="1"/>
  <c r="J13" i="50"/>
  <c r="J14" i="50" s="1"/>
  <c r="I13" i="50"/>
  <c r="I14" i="50" s="1"/>
  <c r="H13" i="50"/>
  <c r="H14" i="50" s="1"/>
  <c r="G13" i="50"/>
  <c r="G14" i="50" s="1"/>
  <c r="F19" i="50"/>
  <c r="F17" i="50"/>
  <c r="F18" i="50" s="1"/>
  <c r="F15" i="50"/>
  <c r="F13" i="50"/>
  <c r="F14" i="50" s="1"/>
  <c r="Y98" i="50" l="1"/>
  <c r="AO98" i="50"/>
  <c r="Q98" i="50"/>
  <c r="AG98" i="50"/>
  <c r="AW98" i="50"/>
  <c r="I98" i="50"/>
  <c r="AC98" i="50"/>
  <c r="S94" i="50"/>
  <c r="AT94" i="50"/>
  <c r="AL94" i="50"/>
  <c r="AD94" i="50"/>
  <c r="V94" i="50"/>
  <c r="N94" i="50"/>
  <c r="BA94" i="50"/>
  <c r="AS98" i="50"/>
  <c r="AK98" i="50"/>
  <c r="AC94" i="50"/>
  <c r="U94" i="50"/>
  <c r="M94" i="50"/>
  <c r="AR94" i="50"/>
  <c r="AZ98" i="50"/>
  <c r="T98" i="50"/>
  <c r="AY94" i="50"/>
  <c r="AQ94" i="50"/>
  <c r="AI98" i="50"/>
  <c r="AA94" i="50"/>
  <c r="S98" i="50"/>
  <c r="K94" i="50"/>
  <c r="AJ98" i="50"/>
  <c r="AB94" i="50"/>
  <c r="L94" i="50"/>
  <c r="G94" i="50"/>
  <c r="AX94" i="50"/>
  <c r="AP94" i="50"/>
  <c r="Z94" i="50"/>
  <c r="R94" i="50"/>
  <c r="J98" i="50"/>
  <c r="R98" i="50"/>
  <c r="O98" i="50"/>
  <c r="AU94" i="50"/>
  <c r="AM94" i="50"/>
  <c r="AE94" i="50"/>
  <c r="W94" i="50"/>
  <c r="O94" i="50"/>
  <c r="AS94" i="50"/>
  <c r="N96" i="50"/>
  <c r="BA96" i="50"/>
  <c r="BA98" i="50" s="1"/>
  <c r="AK94" i="50"/>
  <c r="AJ94" i="50"/>
  <c r="Z96" i="50"/>
  <c r="Z98" i="50" s="1"/>
  <c r="AX96" i="50"/>
  <c r="AX98" i="50" s="1"/>
  <c r="AP96" i="50"/>
  <c r="AP98" i="50" s="1"/>
  <c r="M96" i="50"/>
  <c r="M98" i="50" s="1"/>
  <c r="AI94" i="50"/>
  <c r="J94" i="50"/>
  <c r="AH94" i="50"/>
  <c r="AV94" i="50"/>
  <c r="AN94" i="50"/>
  <c r="AF94" i="50"/>
  <c r="X94" i="50"/>
  <c r="P94" i="50"/>
  <c r="AH98" i="50"/>
  <c r="N98" i="50"/>
  <c r="AW94" i="50"/>
  <c r="AO94" i="50"/>
  <c r="AG94" i="50"/>
  <c r="Y94" i="50"/>
  <c r="Q94" i="50"/>
  <c r="I94" i="50"/>
  <c r="H94" i="50"/>
  <c r="V96" i="50"/>
  <c r="V98" i="50" s="1"/>
  <c r="AT96" i="50"/>
  <c r="AT98" i="50" s="1"/>
  <c r="U96" i="50"/>
  <c r="U98" i="50" s="1"/>
  <c r="AM96" i="50"/>
  <c r="AM98" i="50" s="1"/>
  <c r="AL96" i="50"/>
  <c r="AL98" i="50" s="1"/>
  <c r="W96" i="50"/>
  <c r="W98" i="50" s="1"/>
  <c r="AU96" i="50"/>
  <c r="AU98" i="50" s="1"/>
  <c r="AE96" i="50"/>
  <c r="AE98" i="50" s="1"/>
  <c r="AZ94" i="50"/>
  <c r="AD96" i="50"/>
  <c r="AD98" i="50" s="1"/>
  <c r="T94" i="50"/>
  <c r="AR96" i="50"/>
  <c r="AR98" i="50" s="1"/>
  <c r="AB96" i="50"/>
  <c r="AB98" i="50" s="1"/>
  <c r="L96" i="50"/>
  <c r="L98" i="50" s="1"/>
  <c r="AY96" i="50"/>
  <c r="AY98" i="50" s="1"/>
  <c r="AQ96" i="50"/>
  <c r="AQ98" i="50" s="1"/>
  <c r="AA96" i="50"/>
  <c r="AA98" i="50" s="1"/>
  <c r="K96" i="50"/>
  <c r="K98" i="50" s="1"/>
  <c r="G96" i="50"/>
  <c r="G98" i="50" s="1"/>
  <c r="AV96" i="50"/>
  <c r="AV98" i="50" s="1"/>
  <c r="AN96" i="50"/>
  <c r="AN98" i="50" s="1"/>
  <c r="AF96" i="50"/>
  <c r="AF98" i="50" s="1"/>
  <c r="X96" i="50"/>
  <c r="X98" i="50" s="1"/>
  <c r="P96" i="50"/>
  <c r="P98" i="50" s="1"/>
  <c r="H96" i="50"/>
  <c r="H98" i="50" s="1"/>
  <c r="H5" i="50" l="1"/>
  <c r="H6" i="50" s="1"/>
  <c r="I5" i="50"/>
  <c r="I6" i="50" s="1"/>
  <c r="J5" i="50"/>
  <c r="J6" i="50" s="1"/>
  <c r="K5" i="50"/>
  <c r="K6" i="50" s="1"/>
  <c r="L5" i="50"/>
  <c r="L6" i="50" s="1"/>
  <c r="M5" i="50"/>
  <c r="M6" i="50" s="1"/>
  <c r="N5" i="50"/>
  <c r="N6" i="50" s="1"/>
  <c r="O5" i="50"/>
  <c r="O6" i="50" s="1"/>
  <c r="P5" i="50"/>
  <c r="P6" i="50" s="1"/>
  <c r="Q5" i="50"/>
  <c r="Q6" i="50" s="1"/>
  <c r="R5" i="50"/>
  <c r="R6" i="50" s="1"/>
  <c r="S5" i="50"/>
  <c r="S6" i="50" s="1"/>
  <c r="T5" i="50"/>
  <c r="T6" i="50" s="1"/>
  <c r="U5" i="50"/>
  <c r="U6" i="50" s="1"/>
  <c r="V5" i="50"/>
  <c r="V6" i="50" s="1"/>
  <c r="W5" i="50"/>
  <c r="W6" i="50" s="1"/>
  <c r="X5" i="50"/>
  <c r="X6" i="50" s="1"/>
  <c r="Y5" i="50"/>
  <c r="Y6" i="50" s="1"/>
  <c r="Z5" i="50"/>
  <c r="Z6" i="50" s="1"/>
  <c r="AA5" i="50"/>
  <c r="AA6" i="50" s="1"/>
  <c r="AB5" i="50"/>
  <c r="AB6" i="50" s="1"/>
  <c r="AC5" i="50"/>
  <c r="AC6" i="50" s="1"/>
  <c r="AD5" i="50"/>
  <c r="AD6" i="50" s="1"/>
  <c r="AE5" i="50"/>
  <c r="AE6" i="50" s="1"/>
  <c r="AF5" i="50"/>
  <c r="AF6" i="50" s="1"/>
  <c r="AG5" i="50"/>
  <c r="AG6" i="50" s="1"/>
  <c r="AH5" i="50"/>
  <c r="AH6" i="50" s="1"/>
  <c r="AI5" i="50"/>
  <c r="AI6" i="50" s="1"/>
  <c r="AJ5" i="50"/>
  <c r="AJ6" i="50" s="1"/>
  <c r="AK5" i="50"/>
  <c r="AK6" i="50" s="1"/>
  <c r="AL5" i="50"/>
  <c r="AL6" i="50" s="1"/>
  <c r="AM5" i="50"/>
  <c r="AM6" i="50" s="1"/>
  <c r="AN5" i="50"/>
  <c r="AN6" i="50" s="1"/>
  <c r="AO5" i="50"/>
  <c r="AO6" i="50" s="1"/>
  <c r="AP5" i="50"/>
  <c r="AP6" i="50" s="1"/>
  <c r="AQ5" i="50"/>
  <c r="AQ6" i="50" s="1"/>
  <c r="AR5" i="50"/>
  <c r="AR6" i="50" s="1"/>
  <c r="AS5" i="50"/>
  <c r="AS6" i="50" s="1"/>
  <c r="AT5" i="50"/>
  <c r="AT6" i="50" s="1"/>
  <c r="AU5" i="50"/>
  <c r="AU6" i="50" s="1"/>
  <c r="AV5" i="50"/>
  <c r="AV6" i="50" s="1"/>
  <c r="AW5" i="50"/>
  <c r="AW6" i="50" s="1"/>
  <c r="AX5" i="50"/>
  <c r="AX6" i="50" s="1"/>
  <c r="AY5" i="50"/>
  <c r="AY6" i="50" s="1"/>
  <c r="AZ5" i="50"/>
  <c r="AZ6" i="50" s="1"/>
  <c r="BA5" i="50"/>
  <c r="BA6" i="50" s="1"/>
  <c r="J11" i="50"/>
  <c r="AG11" i="50"/>
  <c r="H11" i="50"/>
  <c r="I11" i="50"/>
  <c r="K11" i="50"/>
  <c r="L11" i="50"/>
  <c r="M11" i="50"/>
  <c r="N11" i="50"/>
  <c r="O11" i="50"/>
  <c r="P11" i="50"/>
  <c r="Q11" i="50"/>
  <c r="R11" i="50"/>
  <c r="S11" i="50"/>
  <c r="T11" i="50"/>
  <c r="U11" i="50"/>
  <c r="V11" i="50"/>
  <c r="W11" i="50"/>
  <c r="X11" i="50"/>
  <c r="Y11" i="50"/>
  <c r="Z11" i="50"/>
  <c r="AA11" i="50"/>
  <c r="AB11" i="50"/>
  <c r="AC11" i="50"/>
  <c r="AD11" i="50"/>
  <c r="AE11" i="50"/>
  <c r="AF11" i="50"/>
  <c r="AH11" i="50"/>
  <c r="AI11" i="50"/>
  <c r="AJ11" i="50"/>
  <c r="AK11" i="50"/>
  <c r="AL11" i="50"/>
  <c r="AM11" i="50"/>
  <c r="AN11" i="50"/>
  <c r="AO11" i="50"/>
  <c r="AP11" i="50"/>
  <c r="AQ11" i="50"/>
  <c r="AR11" i="50"/>
  <c r="AS11" i="50"/>
  <c r="AT11" i="50"/>
  <c r="AU11" i="50"/>
  <c r="AV11" i="50"/>
  <c r="AW11" i="50"/>
  <c r="AX11" i="50"/>
  <c r="AY11" i="50"/>
  <c r="AZ11" i="50"/>
  <c r="BA11" i="50"/>
  <c r="H22" i="50"/>
  <c r="H23" i="50" s="1"/>
  <c r="I22" i="50"/>
  <c r="I23" i="50" s="1"/>
  <c r="J22" i="50"/>
  <c r="J23" i="50" s="1"/>
  <c r="K22" i="50"/>
  <c r="K23" i="50" s="1"/>
  <c r="L22" i="50"/>
  <c r="L23" i="50" s="1"/>
  <c r="M22" i="50"/>
  <c r="M23" i="50" s="1"/>
  <c r="N22" i="50"/>
  <c r="N23" i="50" s="1"/>
  <c r="O22" i="50"/>
  <c r="O23" i="50" s="1"/>
  <c r="P22" i="50"/>
  <c r="P23" i="50" s="1"/>
  <c r="Q22" i="50"/>
  <c r="Q23" i="50" s="1"/>
  <c r="R22" i="50"/>
  <c r="R23" i="50" s="1"/>
  <c r="S22" i="50"/>
  <c r="S23" i="50" s="1"/>
  <c r="T22" i="50"/>
  <c r="T23" i="50" s="1"/>
  <c r="U22" i="50"/>
  <c r="U23" i="50" s="1"/>
  <c r="V22" i="50"/>
  <c r="V23" i="50" s="1"/>
  <c r="W22" i="50"/>
  <c r="W23" i="50" s="1"/>
  <c r="X22" i="50"/>
  <c r="X23" i="50" s="1"/>
  <c r="Y22" i="50"/>
  <c r="Y23" i="50" s="1"/>
  <c r="Z22" i="50"/>
  <c r="Z23" i="50" s="1"/>
  <c r="AA22" i="50"/>
  <c r="AA23" i="50" s="1"/>
  <c r="AB22" i="50"/>
  <c r="AB23" i="50" s="1"/>
  <c r="AC22" i="50"/>
  <c r="AC23" i="50" s="1"/>
  <c r="AD22" i="50"/>
  <c r="AD23" i="50" s="1"/>
  <c r="AE22" i="50"/>
  <c r="AE23" i="50" s="1"/>
  <c r="AF22" i="50"/>
  <c r="AF23" i="50" s="1"/>
  <c r="AG22" i="50"/>
  <c r="AG23" i="50" s="1"/>
  <c r="AH22" i="50"/>
  <c r="AH23" i="50" s="1"/>
  <c r="AI22" i="50"/>
  <c r="AI23" i="50" s="1"/>
  <c r="AJ22" i="50"/>
  <c r="AJ23" i="50" s="1"/>
  <c r="AK22" i="50"/>
  <c r="AK23" i="50" s="1"/>
  <c r="AL22" i="50"/>
  <c r="AL23" i="50" s="1"/>
  <c r="AM22" i="50"/>
  <c r="AM23" i="50" s="1"/>
  <c r="AN22" i="50"/>
  <c r="AN23" i="50" s="1"/>
  <c r="AO22" i="50"/>
  <c r="AO23" i="50" s="1"/>
  <c r="AP22" i="50"/>
  <c r="AP23" i="50" s="1"/>
  <c r="AQ22" i="50"/>
  <c r="AQ23" i="50" s="1"/>
  <c r="AR22" i="50"/>
  <c r="AR23" i="50" s="1"/>
  <c r="AS22" i="50"/>
  <c r="AS23" i="50" s="1"/>
  <c r="AT22" i="50"/>
  <c r="AT23" i="50" s="1"/>
  <c r="AU22" i="50"/>
  <c r="AU23" i="50" s="1"/>
  <c r="AV22" i="50"/>
  <c r="AV23" i="50" s="1"/>
  <c r="AW22" i="50"/>
  <c r="AW23" i="50" s="1"/>
  <c r="AX22" i="50"/>
  <c r="AX23" i="50" s="1"/>
  <c r="AY22" i="50"/>
  <c r="AY23" i="50" s="1"/>
  <c r="AZ22" i="50"/>
  <c r="AZ23" i="50" s="1"/>
  <c r="BA22" i="50"/>
  <c r="BA23" i="50" s="1"/>
  <c r="U24" i="50"/>
  <c r="AK24" i="50"/>
  <c r="BA24" i="50"/>
  <c r="H24" i="50"/>
  <c r="I24" i="50"/>
  <c r="J24" i="50"/>
  <c r="K24" i="50"/>
  <c r="L24" i="50"/>
  <c r="M24" i="50"/>
  <c r="N24" i="50"/>
  <c r="O24" i="50"/>
  <c r="P24" i="50"/>
  <c r="Q24" i="50"/>
  <c r="R24" i="50"/>
  <c r="S24" i="50"/>
  <c r="T24" i="50"/>
  <c r="V24" i="50"/>
  <c r="W24" i="50"/>
  <c r="X24" i="50"/>
  <c r="Y24" i="50"/>
  <c r="Z24" i="50"/>
  <c r="AA24" i="50"/>
  <c r="AB24" i="50"/>
  <c r="AC24" i="50"/>
  <c r="AD24" i="50"/>
  <c r="AE24" i="50"/>
  <c r="AF24" i="50"/>
  <c r="AG24" i="50"/>
  <c r="AH24" i="50"/>
  <c r="AI24" i="50"/>
  <c r="AJ24" i="50"/>
  <c r="AL24" i="50"/>
  <c r="AM24" i="50"/>
  <c r="AN24" i="50"/>
  <c r="AO24" i="50"/>
  <c r="AP24" i="50"/>
  <c r="AQ24" i="50"/>
  <c r="AR24" i="50"/>
  <c r="AS24" i="50"/>
  <c r="AT24" i="50"/>
  <c r="AU24" i="50"/>
  <c r="AV24" i="50"/>
  <c r="AW24" i="50"/>
  <c r="AX24" i="50"/>
  <c r="AY24" i="50"/>
  <c r="AZ24" i="50"/>
  <c r="H26" i="50"/>
  <c r="H27" i="50" s="1"/>
  <c r="I26" i="50"/>
  <c r="I27" i="50" s="1"/>
  <c r="J26" i="50"/>
  <c r="J27" i="50" s="1"/>
  <c r="K26" i="50"/>
  <c r="K27" i="50" s="1"/>
  <c r="L26" i="50"/>
  <c r="L27" i="50" s="1"/>
  <c r="M26" i="50"/>
  <c r="M27" i="50" s="1"/>
  <c r="N26" i="50"/>
  <c r="N27" i="50" s="1"/>
  <c r="O26" i="50"/>
  <c r="O27" i="50" s="1"/>
  <c r="P26" i="50"/>
  <c r="P27" i="50" s="1"/>
  <c r="Q26" i="50"/>
  <c r="Q27" i="50" s="1"/>
  <c r="R26" i="50"/>
  <c r="R27" i="50" s="1"/>
  <c r="S26" i="50"/>
  <c r="S27" i="50" s="1"/>
  <c r="T26" i="50"/>
  <c r="T27" i="50" s="1"/>
  <c r="U26" i="50"/>
  <c r="U27" i="50" s="1"/>
  <c r="V26" i="50"/>
  <c r="V27" i="50" s="1"/>
  <c r="W26" i="50"/>
  <c r="W27" i="50" s="1"/>
  <c r="X26" i="50"/>
  <c r="X27" i="50" s="1"/>
  <c r="Y26" i="50"/>
  <c r="Y27" i="50" s="1"/>
  <c r="Z26" i="50"/>
  <c r="Z27" i="50" s="1"/>
  <c r="AA26" i="50"/>
  <c r="AA27" i="50" s="1"/>
  <c r="AB26" i="50"/>
  <c r="AB27" i="50" s="1"/>
  <c r="AC26" i="50"/>
  <c r="AC27" i="50" s="1"/>
  <c r="AD26" i="50"/>
  <c r="AD27" i="50" s="1"/>
  <c r="AE26" i="50"/>
  <c r="AE27" i="50" s="1"/>
  <c r="AF26" i="50"/>
  <c r="AF27" i="50" s="1"/>
  <c r="AG26" i="50"/>
  <c r="AG27" i="50" s="1"/>
  <c r="AH26" i="50"/>
  <c r="AH27" i="50" s="1"/>
  <c r="AI26" i="50"/>
  <c r="AI27" i="50" s="1"/>
  <c r="AJ26" i="50"/>
  <c r="AJ27" i="50" s="1"/>
  <c r="AK26" i="50"/>
  <c r="AK27" i="50" s="1"/>
  <c r="AL26" i="50"/>
  <c r="AL27" i="50" s="1"/>
  <c r="AM26" i="50"/>
  <c r="AM27" i="50" s="1"/>
  <c r="AN26" i="50"/>
  <c r="AN27" i="50" s="1"/>
  <c r="AO26" i="50"/>
  <c r="AO27" i="50" s="1"/>
  <c r="AP26" i="50"/>
  <c r="AP27" i="50" s="1"/>
  <c r="AQ26" i="50"/>
  <c r="AQ27" i="50" s="1"/>
  <c r="AR26" i="50"/>
  <c r="AR27" i="50" s="1"/>
  <c r="AS26" i="50"/>
  <c r="AS27" i="50" s="1"/>
  <c r="AT26" i="50"/>
  <c r="AT27" i="50" s="1"/>
  <c r="AU26" i="50"/>
  <c r="AU27" i="50" s="1"/>
  <c r="AV26" i="50"/>
  <c r="AV27" i="50" s="1"/>
  <c r="AW26" i="50"/>
  <c r="AW27" i="50" s="1"/>
  <c r="AX26" i="50"/>
  <c r="AX27" i="50" s="1"/>
  <c r="AY26" i="50"/>
  <c r="AY27" i="50" s="1"/>
  <c r="AZ26" i="50"/>
  <c r="AZ27" i="50" s="1"/>
  <c r="BA26" i="50"/>
  <c r="BA27" i="50" s="1"/>
  <c r="Q28" i="50"/>
  <c r="AH28" i="50"/>
  <c r="AW28" i="50"/>
  <c r="H28" i="50"/>
  <c r="I28" i="50"/>
  <c r="J28" i="50"/>
  <c r="K28" i="50"/>
  <c r="L28" i="50"/>
  <c r="M28" i="50"/>
  <c r="N28" i="50"/>
  <c r="O28" i="50"/>
  <c r="P28" i="50"/>
  <c r="R28" i="50"/>
  <c r="S28" i="50"/>
  <c r="T28" i="50"/>
  <c r="U28" i="50"/>
  <c r="V28" i="50"/>
  <c r="W28" i="50"/>
  <c r="X28" i="50"/>
  <c r="Y28" i="50"/>
  <c r="Z28" i="50"/>
  <c r="AA28" i="50"/>
  <c r="AB28" i="50"/>
  <c r="AC28" i="50"/>
  <c r="AD28" i="50"/>
  <c r="AE28" i="50"/>
  <c r="AF28" i="50"/>
  <c r="AG28" i="50"/>
  <c r="AI28" i="50"/>
  <c r="AJ28" i="50"/>
  <c r="AK28" i="50"/>
  <c r="AL28" i="50"/>
  <c r="AM28" i="50"/>
  <c r="AN28" i="50"/>
  <c r="AO28" i="50"/>
  <c r="AP28" i="50"/>
  <c r="AQ28" i="50"/>
  <c r="AR28" i="50"/>
  <c r="AS28" i="50"/>
  <c r="AT28" i="50"/>
  <c r="AU28" i="50"/>
  <c r="AV28" i="50"/>
  <c r="AX28" i="50"/>
  <c r="AY28" i="50"/>
  <c r="AZ28" i="50"/>
  <c r="BA28" i="50"/>
  <c r="H30" i="50"/>
  <c r="H31" i="50" s="1"/>
  <c r="I30" i="50"/>
  <c r="I31" i="50" s="1"/>
  <c r="J30" i="50"/>
  <c r="J31" i="50" s="1"/>
  <c r="K30" i="50"/>
  <c r="K31" i="50" s="1"/>
  <c r="L30" i="50"/>
  <c r="L31" i="50" s="1"/>
  <c r="M30" i="50"/>
  <c r="M31" i="50" s="1"/>
  <c r="N30" i="50"/>
  <c r="N31" i="50" s="1"/>
  <c r="O30" i="50"/>
  <c r="O31" i="50" s="1"/>
  <c r="P30" i="50"/>
  <c r="P31" i="50" s="1"/>
  <c r="Q30" i="50"/>
  <c r="Q31" i="50" s="1"/>
  <c r="R30" i="50"/>
  <c r="R31" i="50" s="1"/>
  <c r="S30" i="50"/>
  <c r="S31" i="50" s="1"/>
  <c r="T30" i="50"/>
  <c r="T31" i="50" s="1"/>
  <c r="U30" i="50"/>
  <c r="U31" i="50" s="1"/>
  <c r="V30" i="50"/>
  <c r="V31" i="50" s="1"/>
  <c r="W30" i="50"/>
  <c r="W31" i="50" s="1"/>
  <c r="X30" i="50"/>
  <c r="X31" i="50" s="1"/>
  <c r="Y30" i="50"/>
  <c r="Y31" i="50" s="1"/>
  <c r="Z30" i="50"/>
  <c r="Z31" i="50" s="1"/>
  <c r="AA30" i="50"/>
  <c r="AA31" i="50" s="1"/>
  <c r="AB30" i="50"/>
  <c r="AB31" i="50" s="1"/>
  <c r="AC30" i="50"/>
  <c r="AC31" i="50" s="1"/>
  <c r="AD30" i="50"/>
  <c r="AD31" i="50" s="1"/>
  <c r="AE30" i="50"/>
  <c r="AE31" i="50" s="1"/>
  <c r="AF30" i="50"/>
  <c r="AF31" i="50" s="1"/>
  <c r="AG30" i="50"/>
  <c r="AG31" i="50" s="1"/>
  <c r="AH30" i="50"/>
  <c r="AH31" i="50" s="1"/>
  <c r="AI30" i="50"/>
  <c r="AI31" i="50" s="1"/>
  <c r="AJ30" i="50"/>
  <c r="AJ31" i="50" s="1"/>
  <c r="AK30" i="50"/>
  <c r="AK31" i="50" s="1"/>
  <c r="AL30" i="50"/>
  <c r="AL31" i="50" s="1"/>
  <c r="AM30" i="50"/>
  <c r="AM31" i="50" s="1"/>
  <c r="AN30" i="50"/>
  <c r="AN31" i="50" s="1"/>
  <c r="AO30" i="50"/>
  <c r="AO31" i="50" s="1"/>
  <c r="AP30" i="50"/>
  <c r="AP31" i="50" s="1"/>
  <c r="AQ30" i="50"/>
  <c r="AQ31" i="50" s="1"/>
  <c r="AR30" i="50"/>
  <c r="AR31" i="50" s="1"/>
  <c r="AS30" i="50"/>
  <c r="AS31" i="50" s="1"/>
  <c r="AT30" i="50"/>
  <c r="AT31" i="50" s="1"/>
  <c r="AU30" i="50"/>
  <c r="AU31" i="50" s="1"/>
  <c r="AV30" i="50"/>
  <c r="AV31" i="50" s="1"/>
  <c r="AW30" i="50"/>
  <c r="AW31" i="50" s="1"/>
  <c r="AX30" i="50"/>
  <c r="AX31" i="50" s="1"/>
  <c r="AY30" i="50"/>
  <c r="AY31" i="50" s="1"/>
  <c r="AZ30" i="50"/>
  <c r="AZ31" i="50" s="1"/>
  <c r="BA30" i="50"/>
  <c r="BA31" i="50" s="1"/>
  <c r="N32" i="50"/>
  <c r="AD32" i="50"/>
  <c r="AT32" i="50"/>
  <c r="H32" i="50"/>
  <c r="I32" i="50"/>
  <c r="J32" i="50"/>
  <c r="K32" i="50"/>
  <c r="L32" i="50"/>
  <c r="M32" i="50"/>
  <c r="O32" i="50"/>
  <c r="P32" i="50"/>
  <c r="Q32" i="50"/>
  <c r="R32" i="50"/>
  <c r="S32" i="50"/>
  <c r="T32" i="50"/>
  <c r="U32" i="50"/>
  <c r="V32" i="50"/>
  <c r="W32" i="50"/>
  <c r="X32" i="50"/>
  <c r="Y32" i="50"/>
  <c r="Z32" i="50"/>
  <c r="AA32" i="50"/>
  <c r="AB32" i="50"/>
  <c r="AC32" i="50"/>
  <c r="AE32" i="50"/>
  <c r="AF32" i="50"/>
  <c r="AG32" i="50"/>
  <c r="AH32" i="50"/>
  <c r="AI32" i="50"/>
  <c r="AJ32" i="50"/>
  <c r="AK32" i="50"/>
  <c r="AL32" i="50"/>
  <c r="AM32" i="50"/>
  <c r="AN32" i="50"/>
  <c r="AO32" i="50"/>
  <c r="AP32" i="50"/>
  <c r="AQ32" i="50"/>
  <c r="AR32" i="50"/>
  <c r="AS32" i="50"/>
  <c r="AU32" i="50"/>
  <c r="AV32" i="50"/>
  <c r="AW32" i="50"/>
  <c r="AX32" i="50"/>
  <c r="AY32" i="50"/>
  <c r="AZ32" i="50"/>
  <c r="BA32" i="50"/>
  <c r="H74" i="50"/>
  <c r="H75" i="50" s="1"/>
  <c r="I74" i="50"/>
  <c r="I75" i="50" s="1"/>
  <c r="J74" i="50"/>
  <c r="J75" i="50" s="1"/>
  <c r="K74" i="50"/>
  <c r="K75" i="50" s="1"/>
  <c r="L74" i="50"/>
  <c r="L75" i="50" s="1"/>
  <c r="M74" i="50"/>
  <c r="M75" i="50" s="1"/>
  <c r="N74" i="50"/>
  <c r="N75" i="50" s="1"/>
  <c r="O74" i="50"/>
  <c r="O75" i="50" s="1"/>
  <c r="P74" i="50"/>
  <c r="P75" i="50" s="1"/>
  <c r="Q74" i="50"/>
  <c r="Q75" i="50" s="1"/>
  <c r="R74" i="50"/>
  <c r="R75" i="50" s="1"/>
  <c r="S74" i="50"/>
  <c r="S75" i="50" s="1"/>
  <c r="T74" i="50"/>
  <c r="T75" i="50" s="1"/>
  <c r="U74" i="50"/>
  <c r="U75" i="50" s="1"/>
  <c r="V74" i="50"/>
  <c r="V75" i="50" s="1"/>
  <c r="W74" i="50"/>
  <c r="W75" i="50" s="1"/>
  <c r="X74" i="50"/>
  <c r="X75" i="50" s="1"/>
  <c r="Y74" i="50"/>
  <c r="Y75" i="50" s="1"/>
  <c r="Z74" i="50"/>
  <c r="Z75" i="50" s="1"/>
  <c r="AA74" i="50"/>
  <c r="AA75" i="50" s="1"/>
  <c r="AB74" i="50"/>
  <c r="AB75" i="50" s="1"/>
  <c r="AC74" i="50"/>
  <c r="AC75" i="50" s="1"/>
  <c r="AD74" i="50"/>
  <c r="AD75" i="50" s="1"/>
  <c r="AE74" i="50"/>
  <c r="AE75" i="50" s="1"/>
  <c r="AF74" i="50"/>
  <c r="AF75" i="50" s="1"/>
  <c r="AG74" i="50"/>
  <c r="AG75" i="50" s="1"/>
  <c r="AH74" i="50"/>
  <c r="AH75" i="50" s="1"/>
  <c r="AI74" i="50"/>
  <c r="AI75" i="50" s="1"/>
  <c r="AJ74" i="50"/>
  <c r="AJ75" i="50" s="1"/>
  <c r="AK74" i="50"/>
  <c r="AK75" i="50" s="1"/>
  <c r="AL74" i="50"/>
  <c r="AL75" i="50" s="1"/>
  <c r="AM74" i="50"/>
  <c r="AM75" i="50" s="1"/>
  <c r="AN74" i="50"/>
  <c r="AN75" i="50" s="1"/>
  <c r="AO74" i="50"/>
  <c r="AO75" i="50" s="1"/>
  <c r="AP74" i="50"/>
  <c r="AP75" i="50" s="1"/>
  <c r="AQ74" i="50"/>
  <c r="AQ75" i="50" s="1"/>
  <c r="AR74" i="50"/>
  <c r="AR75" i="50" s="1"/>
  <c r="AS74" i="50"/>
  <c r="AS75" i="50" s="1"/>
  <c r="AT74" i="50"/>
  <c r="AT75" i="50" s="1"/>
  <c r="AU74" i="50"/>
  <c r="AU75" i="50" s="1"/>
  <c r="AV74" i="50"/>
  <c r="AV75" i="50" s="1"/>
  <c r="AW74" i="50"/>
  <c r="AW75" i="50" s="1"/>
  <c r="AX74" i="50"/>
  <c r="AX75" i="50" s="1"/>
  <c r="AY74" i="50"/>
  <c r="AY75" i="50" s="1"/>
  <c r="AZ74" i="50"/>
  <c r="AZ75" i="50" s="1"/>
  <c r="BA74" i="50"/>
  <c r="BA75" i="50" s="1"/>
  <c r="P76" i="50"/>
  <c r="Q76" i="50"/>
  <c r="AF76" i="50"/>
  <c r="AG76" i="50"/>
  <c r="AV76" i="50"/>
  <c r="AW76" i="50"/>
  <c r="H76" i="50"/>
  <c r="I76" i="50"/>
  <c r="J76" i="50"/>
  <c r="K76" i="50"/>
  <c r="L76" i="50"/>
  <c r="M76" i="50"/>
  <c r="N76" i="50"/>
  <c r="O76" i="50"/>
  <c r="R76" i="50"/>
  <c r="S76" i="50"/>
  <c r="T76" i="50"/>
  <c r="U76" i="50"/>
  <c r="V76" i="50"/>
  <c r="W76" i="50"/>
  <c r="X76" i="50"/>
  <c r="Y76" i="50"/>
  <c r="Z76" i="50"/>
  <c r="AA76" i="50"/>
  <c r="AB76" i="50"/>
  <c r="AC76" i="50"/>
  <c r="AD76" i="50"/>
  <c r="AE76" i="50"/>
  <c r="AH76" i="50"/>
  <c r="AI76" i="50"/>
  <c r="AJ76" i="50"/>
  <c r="AK76" i="50"/>
  <c r="AL76" i="50"/>
  <c r="AM76" i="50"/>
  <c r="AN76" i="50"/>
  <c r="AO76" i="50"/>
  <c r="AP76" i="50"/>
  <c r="AQ76" i="50"/>
  <c r="AR76" i="50"/>
  <c r="AS76" i="50"/>
  <c r="AT76" i="50"/>
  <c r="AU76" i="50"/>
  <c r="AX76" i="50"/>
  <c r="AY76" i="50"/>
  <c r="AZ76" i="50"/>
  <c r="BA76" i="50"/>
  <c r="H78" i="50"/>
  <c r="H79" i="50" s="1"/>
  <c r="I78" i="50"/>
  <c r="I79" i="50" s="1"/>
  <c r="J78" i="50"/>
  <c r="J79" i="50" s="1"/>
  <c r="K78" i="50"/>
  <c r="K79" i="50" s="1"/>
  <c r="L78" i="50"/>
  <c r="L79" i="50" s="1"/>
  <c r="M78" i="50"/>
  <c r="M79" i="50" s="1"/>
  <c r="N78" i="50"/>
  <c r="N79" i="50" s="1"/>
  <c r="O78" i="50"/>
  <c r="O79" i="50" s="1"/>
  <c r="P78" i="50"/>
  <c r="P79" i="50" s="1"/>
  <c r="Q78" i="50"/>
  <c r="Q79" i="50" s="1"/>
  <c r="R78" i="50"/>
  <c r="R79" i="50" s="1"/>
  <c r="S78" i="50"/>
  <c r="S79" i="50" s="1"/>
  <c r="T78" i="50"/>
  <c r="T79" i="50" s="1"/>
  <c r="U78" i="50"/>
  <c r="U79" i="50" s="1"/>
  <c r="V78" i="50"/>
  <c r="V79" i="50" s="1"/>
  <c r="W78" i="50"/>
  <c r="W79" i="50" s="1"/>
  <c r="X78" i="50"/>
  <c r="X79" i="50" s="1"/>
  <c r="Y78" i="50"/>
  <c r="Y79" i="50" s="1"/>
  <c r="Z78" i="50"/>
  <c r="Z79" i="50" s="1"/>
  <c r="AA78" i="50"/>
  <c r="AA79" i="50" s="1"/>
  <c r="AB78" i="50"/>
  <c r="AB79" i="50" s="1"/>
  <c r="AC78" i="50"/>
  <c r="AC79" i="50" s="1"/>
  <c r="AD78" i="50"/>
  <c r="AD79" i="50" s="1"/>
  <c r="AE78" i="50"/>
  <c r="AE79" i="50" s="1"/>
  <c r="AF78" i="50"/>
  <c r="AF79" i="50" s="1"/>
  <c r="AG78" i="50"/>
  <c r="AG79" i="50" s="1"/>
  <c r="AH78" i="50"/>
  <c r="AH79" i="50" s="1"/>
  <c r="AI78" i="50"/>
  <c r="AI79" i="50" s="1"/>
  <c r="AJ78" i="50"/>
  <c r="AJ79" i="50" s="1"/>
  <c r="AK78" i="50"/>
  <c r="AK79" i="50" s="1"/>
  <c r="AL78" i="50"/>
  <c r="AL79" i="50" s="1"/>
  <c r="AM78" i="50"/>
  <c r="AM79" i="50" s="1"/>
  <c r="AN78" i="50"/>
  <c r="AN79" i="50" s="1"/>
  <c r="AO78" i="50"/>
  <c r="AO79" i="50" s="1"/>
  <c r="AP78" i="50"/>
  <c r="AP79" i="50" s="1"/>
  <c r="AQ78" i="50"/>
  <c r="AQ79" i="50" s="1"/>
  <c r="AR78" i="50"/>
  <c r="AR79" i="50" s="1"/>
  <c r="AS78" i="50"/>
  <c r="AS79" i="50" s="1"/>
  <c r="AT78" i="50"/>
  <c r="AT79" i="50" s="1"/>
  <c r="AU78" i="50"/>
  <c r="AU79" i="50" s="1"/>
  <c r="AV78" i="50"/>
  <c r="AV79" i="50" s="1"/>
  <c r="AW78" i="50"/>
  <c r="AW79" i="50" s="1"/>
  <c r="AX78" i="50"/>
  <c r="AX79" i="50" s="1"/>
  <c r="AY78" i="50"/>
  <c r="AY79" i="50" s="1"/>
  <c r="AZ78" i="50"/>
  <c r="AZ79" i="50" s="1"/>
  <c r="BA78" i="50"/>
  <c r="BA79" i="50" s="1"/>
  <c r="M80" i="50"/>
  <c r="P80" i="50"/>
  <c r="AF80" i="50"/>
  <c r="AH80" i="50"/>
  <c r="AX80" i="50"/>
  <c r="BA80" i="50"/>
  <c r="H80" i="50"/>
  <c r="I80" i="50"/>
  <c r="J80" i="50"/>
  <c r="K80" i="50"/>
  <c r="L80" i="50"/>
  <c r="N80" i="50"/>
  <c r="O80" i="50"/>
  <c r="Q80" i="50"/>
  <c r="R80" i="50"/>
  <c r="S80" i="50"/>
  <c r="T80" i="50"/>
  <c r="U80" i="50"/>
  <c r="V80" i="50"/>
  <c r="W80" i="50"/>
  <c r="X80" i="50"/>
  <c r="Y80" i="50"/>
  <c r="Z80" i="50"/>
  <c r="AA80" i="50"/>
  <c r="AB80" i="50"/>
  <c r="AC80" i="50"/>
  <c r="AD80" i="50"/>
  <c r="AE80" i="50"/>
  <c r="AG80" i="50"/>
  <c r="AI80" i="50"/>
  <c r="AJ80" i="50"/>
  <c r="AK80" i="50"/>
  <c r="AL80" i="50"/>
  <c r="AM80" i="50"/>
  <c r="AN80" i="50"/>
  <c r="AO80" i="50"/>
  <c r="AP80" i="50"/>
  <c r="AQ80" i="50"/>
  <c r="AR80" i="50"/>
  <c r="AS80" i="50"/>
  <c r="AT80" i="50"/>
  <c r="AU80" i="50"/>
  <c r="AV80" i="50"/>
  <c r="AW80" i="50"/>
  <c r="AY80" i="50"/>
  <c r="AZ80" i="50"/>
  <c r="H82" i="50"/>
  <c r="H83" i="50" s="1"/>
  <c r="I82" i="50"/>
  <c r="I83" i="50" s="1"/>
  <c r="J82" i="50"/>
  <c r="J83" i="50" s="1"/>
  <c r="K82" i="50"/>
  <c r="K83" i="50" s="1"/>
  <c r="L82" i="50"/>
  <c r="L83" i="50" s="1"/>
  <c r="M82" i="50"/>
  <c r="M83" i="50" s="1"/>
  <c r="N82" i="50"/>
  <c r="N83" i="50" s="1"/>
  <c r="O82" i="50"/>
  <c r="O83" i="50" s="1"/>
  <c r="P82" i="50"/>
  <c r="P83" i="50" s="1"/>
  <c r="Q82" i="50"/>
  <c r="Q83" i="50" s="1"/>
  <c r="R82" i="50"/>
  <c r="R83" i="50" s="1"/>
  <c r="S82" i="50"/>
  <c r="S83" i="50" s="1"/>
  <c r="T82" i="50"/>
  <c r="T83" i="50" s="1"/>
  <c r="U82" i="50"/>
  <c r="U83" i="50" s="1"/>
  <c r="V82" i="50"/>
  <c r="V83" i="50" s="1"/>
  <c r="W82" i="50"/>
  <c r="W83" i="50" s="1"/>
  <c r="X82" i="50"/>
  <c r="X83" i="50" s="1"/>
  <c r="Y82" i="50"/>
  <c r="Y83" i="50" s="1"/>
  <c r="Z82" i="50"/>
  <c r="Z83" i="50" s="1"/>
  <c r="AA82" i="50"/>
  <c r="AA83" i="50" s="1"/>
  <c r="AB82" i="50"/>
  <c r="AB83" i="50" s="1"/>
  <c r="AC82" i="50"/>
  <c r="AC83" i="50" s="1"/>
  <c r="AD82" i="50"/>
  <c r="AD83" i="50" s="1"/>
  <c r="AE82" i="50"/>
  <c r="AE83" i="50" s="1"/>
  <c r="AF82" i="50"/>
  <c r="AF83" i="50" s="1"/>
  <c r="AG82" i="50"/>
  <c r="AG83" i="50" s="1"/>
  <c r="AH82" i="50"/>
  <c r="AH83" i="50" s="1"/>
  <c r="AI82" i="50"/>
  <c r="AI83" i="50" s="1"/>
  <c r="AJ82" i="50"/>
  <c r="AJ83" i="50" s="1"/>
  <c r="AK82" i="50"/>
  <c r="AK83" i="50" s="1"/>
  <c r="AL82" i="50"/>
  <c r="AL83" i="50" s="1"/>
  <c r="AM82" i="50"/>
  <c r="AM83" i="50" s="1"/>
  <c r="AN82" i="50"/>
  <c r="AN83" i="50" s="1"/>
  <c r="AO82" i="50"/>
  <c r="AO83" i="50" s="1"/>
  <c r="AP82" i="50"/>
  <c r="AP83" i="50" s="1"/>
  <c r="AQ82" i="50"/>
  <c r="AQ83" i="50" s="1"/>
  <c r="AR82" i="50"/>
  <c r="AR83" i="50" s="1"/>
  <c r="AS82" i="50"/>
  <c r="AS83" i="50" s="1"/>
  <c r="AT82" i="50"/>
  <c r="AT83" i="50" s="1"/>
  <c r="AU82" i="50"/>
  <c r="AU83" i="50" s="1"/>
  <c r="AV82" i="50"/>
  <c r="AV83" i="50" s="1"/>
  <c r="AW82" i="50"/>
  <c r="AW83" i="50" s="1"/>
  <c r="AX82" i="50"/>
  <c r="AX83" i="50" s="1"/>
  <c r="AY82" i="50"/>
  <c r="AY83" i="50" s="1"/>
  <c r="AZ82" i="50"/>
  <c r="AZ83" i="50" s="1"/>
  <c r="BA82" i="50"/>
  <c r="BA83" i="50" s="1"/>
  <c r="AG84" i="50"/>
  <c r="BA84" i="50"/>
  <c r="H84" i="50"/>
  <c r="I84" i="50"/>
  <c r="J84" i="50"/>
  <c r="K84" i="50"/>
  <c r="L84" i="50"/>
  <c r="M84" i="50"/>
  <c r="N84" i="50"/>
  <c r="O84" i="50"/>
  <c r="P84" i="50"/>
  <c r="Q84" i="50"/>
  <c r="R84" i="50"/>
  <c r="S84" i="50"/>
  <c r="T84" i="50"/>
  <c r="U84" i="50"/>
  <c r="V84" i="50"/>
  <c r="W84" i="50"/>
  <c r="X84" i="50"/>
  <c r="Y84" i="50"/>
  <c r="Z84" i="50"/>
  <c r="AA84" i="50"/>
  <c r="AB84" i="50"/>
  <c r="AC84" i="50"/>
  <c r="AD84" i="50"/>
  <c r="AE84" i="50"/>
  <c r="AF84" i="50"/>
  <c r="AH84" i="50"/>
  <c r="AI84" i="50"/>
  <c r="AJ84" i="50"/>
  <c r="AK84" i="50"/>
  <c r="AL84" i="50"/>
  <c r="AM84" i="50"/>
  <c r="AN84" i="50"/>
  <c r="AO84" i="50"/>
  <c r="AP84" i="50"/>
  <c r="AQ84" i="50"/>
  <c r="AR84" i="50"/>
  <c r="AS84" i="50"/>
  <c r="AT84" i="50"/>
  <c r="AU84" i="50"/>
  <c r="AV84" i="50"/>
  <c r="AW84" i="50"/>
  <c r="AX84" i="50"/>
  <c r="AY84" i="50"/>
  <c r="AZ84" i="50"/>
  <c r="G5" i="50"/>
  <c r="G6" i="50" s="1"/>
  <c r="G11" i="50"/>
  <c r="G22" i="50"/>
  <c r="G23" i="50" s="1"/>
  <c r="G24" i="50"/>
  <c r="G26" i="50"/>
  <c r="G27" i="50" s="1"/>
  <c r="G28" i="50"/>
  <c r="G30" i="50"/>
  <c r="G31" i="50" s="1"/>
  <c r="G32" i="50"/>
  <c r="G74" i="50"/>
  <c r="G75" i="50" s="1"/>
  <c r="G76" i="50"/>
  <c r="G78" i="50"/>
  <c r="G79" i="50" s="1"/>
  <c r="G80" i="50"/>
  <c r="G82" i="50"/>
  <c r="G83" i="50" s="1"/>
  <c r="G84" i="50"/>
  <c r="F82" i="50"/>
  <c r="F83" i="50" s="1"/>
  <c r="F78" i="50"/>
  <c r="F79" i="50" s="1"/>
  <c r="F74" i="50"/>
  <c r="F75" i="50" s="1"/>
  <c r="F69" i="50"/>
  <c r="F70" i="50" s="1"/>
  <c r="F35" i="50"/>
  <c r="F36" i="50" s="1"/>
  <c r="F30" i="50"/>
  <c r="F31" i="50" s="1"/>
  <c r="F26" i="50"/>
  <c r="F27" i="50" s="1"/>
  <c r="F22" i="50"/>
  <c r="F23" i="50" s="1"/>
  <c r="F5" i="50"/>
  <c r="F6" i="50" s="1"/>
  <c r="F9" i="50"/>
  <c r="F10" i="50" s="1"/>
  <c r="F84" i="50"/>
  <c r="F80" i="50"/>
  <c r="F87" i="50" l="1"/>
  <c r="AU87" i="50"/>
  <c r="W87" i="50"/>
  <c r="AL87" i="50"/>
  <c r="AD87" i="50"/>
  <c r="U87" i="50"/>
  <c r="AZ87" i="50"/>
  <c r="AB87" i="50"/>
  <c r="AY87" i="50"/>
  <c r="AQ87" i="50"/>
  <c r="AI87" i="50"/>
  <c r="AA87" i="50"/>
  <c r="S87" i="50"/>
  <c r="K87" i="50"/>
  <c r="AE87" i="50"/>
  <c r="V87" i="50"/>
  <c r="BA87" i="50"/>
  <c r="AK87" i="50"/>
  <c r="G87" i="50"/>
  <c r="T87" i="50"/>
  <c r="AX87" i="50"/>
  <c r="AP87" i="50"/>
  <c r="AH87" i="50"/>
  <c r="Z87" i="50"/>
  <c r="R87" i="50"/>
  <c r="J87" i="50"/>
  <c r="AM87" i="50"/>
  <c r="O87" i="50"/>
  <c r="AT87" i="50"/>
  <c r="N87" i="50"/>
  <c r="AC87" i="50"/>
  <c r="AR87" i="50"/>
  <c r="AJ87" i="50"/>
  <c r="AW87" i="50"/>
  <c r="AO87" i="50"/>
  <c r="AG87" i="50"/>
  <c r="Y87" i="50"/>
  <c r="Q87" i="50"/>
  <c r="I87" i="50"/>
  <c r="AS87" i="50"/>
  <c r="M87" i="50"/>
  <c r="L87" i="50"/>
  <c r="AV87" i="50"/>
  <c r="AN87" i="50"/>
  <c r="AF87" i="50"/>
  <c r="X87" i="50"/>
  <c r="P87" i="50"/>
  <c r="H87" i="50"/>
  <c r="F76" i="50"/>
  <c r="F71" i="50"/>
  <c r="AR93" i="50" l="1"/>
  <c r="AR89" i="50"/>
  <c r="AR91" i="50" s="1"/>
  <c r="AB93" i="50"/>
  <c r="AB89" i="50"/>
  <c r="AB91" i="50" s="1"/>
  <c r="P93" i="50"/>
  <c r="P89" i="50"/>
  <c r="P91" i="50" s="1"/>
  <c r="I93" i="50"/>
  <c r="I89" i="50"/>
  <c r="I91" i="50" s="1"/>
  <c r="AC93" i="50"/>
  <c r="AC89" i="50"/>
  <c r="AC91" i="50" s="1"/>
  <c r="AH93" i="50"/>
  <c r="AH89" i="50"/>
  <c r="AH91" i="50" s="1"/>
  <c r="AE93" i="50"/>
  <c r="AE89" i="50"/>
  <c r="AE91" i="50" s="1"/>
  <c r="AZ93" i="50"/>
  <c r="AZ89" i="50"/>
  <c r="AZ91" i="50" s="1"/>
  <c r="H89" i="50"/>
  <c r="H91" i="50" s="1"/>
  <c r="X93" i="50"/>
  <c r="X89" i="50"/>
  <c r="X91" i="50" s="1"/>
  <c r="N93" i="50"/>
  <c r="N89" i="50"/>
  <c r="N91" i="50" s="1"/>
  <c r="AF93" i="50"/>
  <c r="AF89" i="50"/>
  <c r="AF91" i="50" s="1"/>
  <c r="AX89" i="50"/>
  <c r="AX91" i="50" s="1"/>
  <c r="AD93" i="50"/>
  <c r="AD89" i="50"/>
  <c r="AD91" i="50" s="1"/>
  <c r="AN93" i="50"/>
  <c r="AN89" i="50"/>
  <c r="AN91" i="50" s="1"/>
  <c r="AG93" i="50"/>
  <c r="AG89" i="50"/>
  <c r="AG91" i="50" s="1"/>
  <c r="O93" i="50"/>
  <c r="O89" i="50"/>
  <c r="O91" i="50" s="1"/>
  <c r="T93" i="50"/>
  <c r="T89" i="50"/>
  <c r="T91" i="50" s="1"/>
  <c r="AA93" i="50"/>
  <c r="AA89" i="50"/>
  <c r="AA91" i="50" s="1"/>
  <c r="AL93" i="50"/>
  <c r="AL89" i="50"/>
  <c r="AL91" i="50" s="1"/>
  <c r="Z93" i="50"/>
  <c r="Z89" i="50"/>
  <c r="Z91" i="50" s="1"/>
  <c r="K93" i="50"/>
  <c r="K89" i="50"/>
  <c r="K91" i="50" s="1"/>
  <c r="S93" i="50"/>
  <c r="S89" i="50"/>
  <c r="S91" i="50" s="1"/>
  <c r="AV93" i="50"/>
  <c r="AV89" i="50"/>
  <c r="AV91" i="50" s="1"/>
  <c r="AO93" i="50"/>
  <c r="AO89" i="50"/>
  <c r="AO91" i="50" s="1"/>
  <c r="AM93" i="50"/>
  <c r="AM89" i="50"/>
  <c r="AM91" i="50" s="1"/>
  <c r="G89" i="50"/>
  <c r="G91" i="50" s="1"/>
  <c r="AI93" i="50"/>
  <c r="AI89" i="50"/>
  <c r="AI91" i="50" s="1"/>
  <c r="W93" i="50"/>
  <c r="W89" i="50"/>
  <c r="W91" i="50" s="1"/>
  <c r="AS93" i="50"/>
  <c r="AS89" i="50"/>
  <c r="AS91" i="50" s="1"/>
  <c r="Q93" i="50"/>
  <c r="Q89" i="50"/>
  <c r="Q91" i="50" s="1"/>
  <c r="U93" i="50"/>
  <c r="U89" i="50"/>
  <c r="U91" i="50" s="1"/>
  <c r="AT93" i="50"/>
  <c r="AT89" i="50"/>
  <c r="AT91" i="50" s="1"/>
  <c r="L93" i="50"/>
  <c r="L89" i="50"/>
  <c r="L91" i="50" s="1"/>
  <c r="AW93" i="50"/>
  <c r="AW89" i="50"/>
  <c r="AW91" i="50" s="1"/>
  <c r="J93" i="50"/>
  <c r="J89" i="50"/>
  <c r="J91" i="50" s="1"/>
  <c r="AK93" i="50"/>
  <c r="AK89" i="50"/>
  <c r="AK91" i="50" s="1"/>
  <c r="AQ93" i="50"/>
  <c r="AQ89" i="50"/>
  <c r="AQ91" i="50" s="1"/>
  <c r="AU93" i="50"/>
  <c r="AU89" i="50"/>
  <c r="AU91" i="50" s="1"/>
  <c r="V93" i="50"/>
  <c r="V89" i="50"/>
  <c r="V91" i="50" s="1"/>
  <c r="AP93" i="50"/>
  <c r="AP89" i="50"/>
  <c r="AP91" i="50" s="1"/>
  <c r="Y93" i="50"/>
  <c r="Y89" i="50"/>
  <c r="Y91" i="50" s="1"/>
  <c r="M93" i="50"/>
  <c r="M89" i="50"/>
  <c r="M91" i="50" s="1"/>
  <c r="AJ93" i="50"/>
  <c r="AJ89" i="50"/>
  <c r="AJ91" i="50" s="1"/>
  <c r="R93" i="50"/>
  <c r="R89" i="50"/>
  <c r="R91" i="50" s="1"/>
  <c r="BA93" i="50"/>
  <c r="BA89" i="50"/>
  <c r="BA91" i="50" s="1"/>
  <c r="AY93" i="50"/>
  <c r="AY89" i="50"/>
  <c r="AY91" i="50" s="1"/>
  <c r="H93" i="50"/>
  <c r="AX93" i="50"/>
  <c r="G93" i="50"/>
  <c r="G7" i="20" l="1"/>
  <c r="H7" i="20"/>
  <c r="K7" i="20" s="1"/>
  <c r="J7" i="20"/>
  <c r="I7" i="20" s="1"/>
  <c r="L7" i="20" s="1"/>
  <c r="G8" i="20"/>
  <c r="H8" i="20"/>
  <c r="K8" i="20" s="1"/>
  <c r="J8" i="20"/>
  <c r="I8" i="20" s="1"/>
  <c r="L8" i="20" s="1"/>
  <c r="G9" i="20"/>
  <c r="H9" i="20"/>
  <c r="K9" i="20" s="1"/>
  <c r="J9" i="20"/>
  <c r="I9" i="20" s="1"/>
  <c r="L9" i="20" s="1"/>
  <c r="G10" i="20"/>
  <c r="H10" i="20"/>
  <c r="K10" i="20" s="1"/>
  <c r="J10" i="20"/>
  <c r="I10" i="20" s="1"/>
  <c r="L10" i="20" s="1"/>
  <c r="G11" i="20"/>
  <c r="H11" i="20"/>
  <c r="K11" i="20" s="1"/>
  <c r="J11" i="20"/>
  <c r="I11" i="20" s="1"/>
  <c r="L11" i="20" s="1"/>
  <c r="G12" i="20"/>
  <c r="H12" i="20"/>
  <c r="K12" i="20" s="1"/>
  <c r="J12" i="20"/>
  <c r="I12" i="20" s="1"/>
  <c r="L12" i="20" s="1"/>
  <c r="G13" i="20"/>
  <c r="H13" i="20"/>
  <c r="K13" i="20" s="1"/>
  <c r="J13" i="20"/>
  <c r="I13" i="20" s="1"/>
  <c r="L13" i="20" s="1"/>
  <c r="J6" i="20"/>
  <c r="I6" i="20" s="1"/>
  <c r="L6" i="20" s="1"/>
  <c r="H6" i="20"/>
  <c r="K6" i="20" s="1"/>
  <c r="G6" i="20"/>
  <c r="E6" i="22"/>
  <c r="M36" i="21"/>
  <c r="M35" i="21"/>
  <c r="E13" i="20"/>
  <c r="E12" i="20"/>
  <c r="E11" i="20"/>
  <c r="E10" i="20"/>
  <c r="E9" i="20"/>
  <c r="E8" i="20"/>
  <c r="E7" i="20"/>
  <c r="E6" i="20"/>
  <c r="G4" i="20"/>
  <c r="B4" i="22" s="1"/>
  <c r="G3" i="20"/>
  <c r="B3" i="22" s="1"/>
  <c r="M12" i="20" l="1"/>
  <c r="M38" i="21"/>
  <c r="M41" i="21" s="1"/>
  <c r="D6" i="22" s="1"/>
  <c r="M10" i="20"/>
  <c r="M11" i="20"/>
  <c r="M7" i="20"/>
  <c r="K14" i="20"/>
  <c r="M9" i="20"/>
  <c r="M8" i="20"/>
  <c r="M13" i="20"/>
  <c r="L14" i="20"/>
  <c r="M16" i="20"/>
  <c r="F6" i="22" s="1"/>
  <c r="M6" i="20"/>
  <c r="F28" i="50" l="1"/>
  <c r="L41" i="21"/>
  <c r="M14" i="20"/>
  <c r="G6" i="22"/>
  <c r="F24" i="50" l="1"/>
  <c r="F37" i="50"/>
  <c r="F32" i="50"/>
  <c r="Z8" i="11"/>
  <c r="E8" i="11"/>
  <c r="F7" i="50" l="1"/>
  <c r="F11" i="50" l="1"/>
  <c r="F96" i="50" l="1"/>
  <c r="F94" i="50"/>
  <c r="F98" i="50" l="1"/>
  <c r="F93" i="50" l="1"/>
  <c r="F89" i="50"/>
  <c r="F91" i="50" s="1"/>
  <c r="F95" i="50" s="1"/>
  <c r="G95" i="50" s="1"/>
  <c r="H95" i="50" s="1"/>
  <c r="I95" i="50" s="1"/>
  <c r="J95" i="50" s="1"/>
  <c r="K95" i="50" s="1"/>
  <c r="L95" i="50" s="1"/>
  <c r="M95" i="50" s="1"/>
  <c r="N95" i="50" s="1"/>
  <c r="O95" i="50" s="1"/>
  <c r="P95" i="50" s="1"/>
  <c r="Q95" i="50" s="1"/>
  <c r="R95" i="50" s="1"/>
  <c r="S95" i="50" s="1"/>
  <c r="T95" i="50" s="1"/>
  <c r="U95" i="50" s="1"/>
  <c r="V95" i="50" s="1"/>
  <c r="W95" i="50" s="1"/>
  <c r="X95" i="50" s="1"/>
  <c r="Y95" i="50" s="1"/>
  <c r="Z95" i="50" s="1"/>
  <c r="AA95" i="50" s="1"/>
  <c r="AB95" i="50" s="1"/>
  <c r="AC95" i="50" s="1"/>
  <c r="AD95" i="50" s="1"/>
  <c r="AE95" i="50" s="1"/>
  <c r="AF95" i="50" s="1"/>
  <c r="AG95" i="50" s="1"/>
  <c r="AH95" i="50" s="1"/>
  <c r="AI95" i="50" s="1"/>
  <c r="AJ95" i="50" s="1"/>
  <c r="AK95" i="50" s="1"/>
  <c r="AL95" i="50" s="1"/>
  <c r="AM95" i="50" s="1"/>
  <c r="AN95" i="50" s="1"/>
  <c r="AO95" i="50" s="1"/>
  <c r="AP95" i="50" s="1"/>
  <c r="AQ95" i="50" s="1"/>
  <c r="AR95" i="50" s="1"/>
  <c r="AS95" i="50" s="1"/>
  <c r="AT95" i="50" s="1"/>
  <c r="AU95" i="50" s="1"/>
  <c r="AV95" i="50" s="1"/>
  <c r="AW95" i="50" s="1"/>
  <c r="AX95" i="50" s="1"/>
  <c r="AY95" i="50" s="1"/>
  <c r="AZ95" i="50" s="1"/>
  <c r="BA95" i="50" s="1"/>
  <c r="G97" i="50" l="1"/>
  <c r="F97" i="50"/>
  <c r="H97" i="50"/>
  <c r="I97" i="50" l="1"/>
  <c r="J97" i="50" l="1"/>
  <c r="K97" i="50" l="1"/>
  <c r="L97" i="50" l="1"/>
  <c r="M97" i="50" l="1"/>
  <c r="N97" i="50" l="1"/>
  <c r="O97" i="50" l="1"/>
  <c r="P97" i="50" l="1"/>
  <c r="Q97" i="50" l="1"/>
  <c r="R97" i="50" l="1"/>
  <c r="S97" i="50" l="1"/>
  <c r="T97" i="50" l="1"/>
  <c r="U97" i="50" l="1"/>
  <c r="V97" i="50" l="1"/>
  <c r="W97" i="50" l="1"/>
  <c r="X97" i="50" l="1"/>
  <c r="Y97" i="50" l="1"/>
  <c r="Z97" i="50" l="1"/>
  <c r="AA97" i="50" l="1"/>
  <c r="AB97" i="50" l="1"/>
  <c r="AC97" i="50" l="1"/>
  <c r="AD97" i="50" l="1"/>
  <c r="AE97" i="50" l="1"/>
  <c r="AF97" i="50" l="1"/>
  <c r="AG97" i="50" l="1"/>
  <c r="AH97" i="50" l="1"/>
  <c r="AI97" i="50" l="1"/>
  <c r="AJ97" i="50" l="1"/>
  <c r="AK97" i="50" l="1"/>
  <c r="AL97" i="50" l="1"/>
  <c r="AM97" i="50" l="1"/>
  <c r="AN97" i="50" l="1"/>
  <c r="AO97" i="50" l="1"/>
  <c r="AP97" i="50" l="1"/>
  <c r="AQ97" i="50" l="1"/>
  <c r="AR97" i="50" l="1"/>
  <c r="AS97" i="50" l="1"/>
  <c r="AT97" i="50" l="1"/>
  <c r="AU97" i="50" l="1"/>
  <c r="AV97" i="50" l="1"/>
  <c r="AW97" i="50" l="1"/>
  <c r="AX97" i="50" l="1"/>
  <c r="AY97" i="50" l="1"/>
  <c r="AZ97" i="50" l="1"/>
  <c r="Y101" i="50" l="1"/>
  <c r="Y100" i="50" s="1"/>
  <c r="AZ101" i="50"/>
  <c r="AZ100" i="50" s="1"/>
  <c r="AG101" i="50"/>
  <c r="AG100" i="50" s="1"/>
  <c r="M101" i="50"/>
  <c r="M100" i="50" s="1"/>
  <c r="AP101" i="50"/>
  <c r="AP100" i="50" s="1"/>
  <c r="V101" i="50"/>
  <c r="V100" i="50" s="1"/>
  <c r="R101" i="50"/>
  <c r="R100" i="50" s="1"/>
  <c r="AO101" i="50"/>
  <c r="AO100" i="50" s="1"/>
  <c r="K101" i="50"/>
  <c r="K100" i="50" s="1"/>
  <c r="AH101" i="50"/>
  <c r="AH100" i="50" s="1"/>
  <c r="BA101" i="50"/>
  <c r="BA100" i="50" s="1"/>
  <c r="AL101" i="50"/>
  <c r="AL100" i="50" s="1"/>
  <c r="AR101" i="50"/>
  <c r="AR100" i="50" s="1"/>
  <c r="AN101" i="50"/>
  <c r="AN100" i="50" s="1"/>
  <c r="AQ101" i="50"/>
  <c r="AQ100" i="50" s="1"/>
  <c r="AK101" i="50"/>
  <c r="AK100" i="50" s="1"/>
  <c r="I101" i="50"/>
  <c r="I100" i="50" s="1"/>
  <c r="W101" i="50"/>
  <c r="W100" i="50" s="1"/>
  <c r="AY101" i="50"/>
  <c r="AY100" i="50" s="1"/>
  <c r="AX101" i="50"/>
  <c r="AX100" i="50" s="1"/>
  <c r="BA97" i="50"/>
  <c r="AI101" i="50"/>
  <c r="AI100" i="50" s="1"/>
  <c r="AE101" i="50"/>
  <c r="AE100" i="50" s="1"/>
  <c r="AT101" i="50"/>
  <c r="AT100" i="50" s="1"/>
  <c r="AU101" i="50"/>
  <c r="AU100" i="50" s="1"/>
  <c r="AD101" i="50"/>
  <c r="AD100" i="50" s="1"/>
  <c r="AJ101" i="50"/>
  <c r="AJ100" i="50" s="1"/>
  <c r="AV101" i="50"/>
  <c r="AV100" i="50" s="1"/>
  <c r="T101" i="50"/>
  <c r="T100" i="50" s="1"/>
  <c r="AB101" i="50"/>
  <c r="AB100" i="50" s="1"/>
  <c r="L101" i="50"/>
  <c r="L100" i="50" s="1"/>
  <c r="J101" i="50"/>
  <c r="J100" i="50" s="1"/>
  <c r="S101" i="50"/>
  <c r="S100" i="50" s="1"/>
  <c r="O101" i="50"/>
  <c r="O100" i="50" s="1"/>
  <c r="AS101" i="50"/>
  <c r="AS100" i="50" s="1"/>
  <c r="H101" i="50"/>
  <c r="H100" i="50" s="1"/>
  <c r="F101" i="50"/>
  <c r="F100" i="50" s="1"/>
  <c r="AM101" i="50"/>
  <c r="AM100" i="50" s="1"/>
  <c r="U101" i="50"/>
  <c r="U100" i="50" s="1"/>
  <c r="AA101" i="50"/>
  <c r="AA100" i="50" s="1"/>
  <c r="Q101" i="50"/>
  <c r="Q100" i="50" s="1"/>
  <c r="P101" i="50"/>
  <c r="P100" i="50" s="1"/>
  <c r="N101" i="50"/>
  <c r="N100" i="50" s="1"/>
  <c r="AW101" i="50"/>
  <c r="AW100" i="50" s="1"/>
  <c r="AF101" i="50"/>
  <c r="AF100" i="50" s="1"/>
  <c r="X101" i="50"/>
  <c r="X100" i="50" s="1"/>
  <c r="AC101" i="50"/>
  <c r="AC100" i="50" s="1"/>
  <c r="G101" i="50"/>
  <c r="G100" i="50" s="1"/>
  <c r="Z101" i="50"/>
  <c r="Z100" i="50" s="1"/>
</calcChain>
</file>

<file path=xl/sharedStrings.xml><?xml version="1.0" encoding="utf-8"?>
<sst xmlns="http://schemas.openxmlformats.org/spreadsheetml/2006/main" count="450" uniqueCount="288">
  <si>
    <t>ID Produto</t>
  </si>
  <si>
    <t>Produto</t>
  </si>
  <si>
    <t>Nome Contratado</t>
  </si>
  <si>
    <t>Engenheiro coordenador</t>
  </si>
  <si>
    <t>Engenheiro de projetos pleno</t>
  </si>
  <si>
    <t>Analista de desenvolvimento de sistemas júnior</t>
  </si>
  <si>
    <t>Profissional Pleno</t>
  </si>
  <si>
    <t>Advogado sênior</t>
  </si>
  <si>
    <t>Engenheiro de projetos júnior</t>
  </si>
  <si>
    <t>Engenheiro agrônomo sênior</t>
  </si>
  <si>
    <t>Engenheiro ambiental júnior</t>
  </si>
  <si>
    <t>Analista de desenvolvimento de sistemas pleno</t>
  </si>
  <si>
    <t>Engenheiro de projetos sênior</t>
  </si>
  <si>
    <t>Administrador pleno</t>
  </si>
  <si>
    <t>Engenheiro ambiental pleno</t>
  </si>
  <si>
    <t>Analista de desenvolvimento de sistemas sênior</t>
  </si>
  <si>
    <t>E-mail</t>
  </si>
  <si>
    <t>Função</t>
  </si>
  <si>
    <t>Nome</t>
  </si>
  <si>
    <t>Produto 05 - MA-GEMRU</t>
  </si>
  <si>
    <t>Ação 1 - Coordenação e Assessoramento Técnico Setorial MA GEMRU</t>
  </si>
  <si>
    <t>SENIORIDADE</t>
  </si>
  <si>
    <t>Senioridade Exigida</t>
  </si>
  <si>
    <t>Senioridade Apresentada</t>
  </si>
  <si>
    <t>TABELA DE CONSULTORIA - DNIT - OUT/2022 - REF. EDITAL</t>
  </si>
  <si>
    <t>Código</t>
  </si>
  <si>
    <t>Categoria</t>
  </si>
  <si>
    <t>Unid.</t>
  </si>
  <si>
    <t>Salário</t>
  </si>
  <si>
    <t>Encargos Sociais</t>
  </si>
  <si>
    <t>Encargos Complementares</t>
  </si>
  <si>
    <t>Encargos Adicionais</t>
  </si>
  <si>
    <t>Encargos Totais</t>
  </si>
  <si>
    <t>Valor Total</t>
  </si>
  <si>
    <t>Alimentação</t>
  </si>
  <si>
    <t>EPI</t>
  </si>
  <si>
    <t>Ferramenta</t>
  </si>
  <si>
    <t>Transporte</t>
  </si>
  <si>
    <t>Exame Ocupacional</t>
  </si>
  <si>
    <t>Cesta Básica</t>
  </si>
  <si>
    <t>Assistência Médica</t>
  </si>
  <si>
    <t>Seguro de Vida</t>
  </si>
  <si>
    <t>R$</t>
  </si>
  <si>
    <t>%</t>
  </si>
  <si>
    <t>P8001</t>
  </si>
  <si>
    <t>Advogado júnior</t>
  </si>
  <si>
    <t>mês</t>
  </si>
  <si>
    <t>P8002</t>
  </si>
  <si>
    <t>Advogado pleno</t>
  </si>
  <si>
    <t>P8003</t>
  </si>
  <si>
    <t>P8007</t>
  </si>
  <si>
    <t>P8008</t>
  </si>
  <si>
    <t>P8009</t>
  </si>
  <si>
    <t>P8013</t>
  </si>
  <si>
    <t>Arquiteto júnior</t>
  </si>
  <si>
    <t>P8014</t>
  </si>
  <si>
    <t>Arquiteto pleno</t>
  </si>
  <si>
    <t>P8015</t>
  </si>
  <si>
    <t>Arquiteto sênior</t>
  </si>
  <si>
    <t>P8019</t>
  </si>
  <si>
    <t>Assistente social júnior</t>
  </si>
  <si>
    <t>P8020</t>
  </si>
  <si>
    <t>Assistente social pleno</t>
  </si>
  <si>
    <t>P8021</t>
  </si>
  <si>
    <t>Assistente social sênior</t>
  </si>
  <si>
    <t>P8025</t>
  </si>
  <si>
    <t>Auxiliar</t>
  </si>
  <si>
    <t>P8026</t>
  </si>
  <si>
    <t>Auxiliar administrativo</t>
  </si>
  <si>
    <t>P8027</t>
  </si>
  <si>
    <t>Auxiliar de laboratório</t>
  </si>
  <si>
    <t>P8028</t>
  </si>
  <si>
    <t>Auxiliar de topografia</t>
  </si>
  <si>
    <t>P8032</t>
  </si>
  <si>
    <t>Biólogo júnior</t>
  </si>
  <si>
    <t>P8033</t>
  </si>
  <si>
    <t>Biólogo pleno</t>
  </si>
  <si>
    <t>P8034</t>
  </si>
  <si>
    <t>Biólogo sênior</t>
  </si>
  <si>
    <t>P8038</t>
  </si>
  <si>
    <t>Chefe de escritório</t>
  </si>
  <si>
    <t>P8040</t>
  </si>
  <si>
    <t>Contador júnior</t>
  </si>
  <si>
    <t>P8041</t>
  </si>
  <si>
    <t>Contador pleno</t>
  </si>
  <si>
    <t>P8042</t>
  </si>
  <si>
    <t>Contador sênior</t>
  </si>
  <si>
    <t>P8044</t>
  </si>
  <si>
    <t xml:space="preserve">Coordenador ambiental </t>
  </si>
  <si>
    <t>P8045</t>
  </si>
  <si>
    <t>Economista júnior</t>
  </si>
  <si>
    <t>P8046</t>
  </si>
  <si>
    <t>Economista pleno</t>
  </si>
  <si>
    <t>P8047</t>
  </si>
  <si>
    <t>Economista sênior</t>
  </si>
  <si>
    <t>P8051</t>
  </si>
  <si>
    <t>Engenheiro agrimensor/Geógrafo júnior</t>
  </si>
  <si>
    <t>P8052</t>
  </si>
  <si>
    <t>Engenheiro agrimensor/Geógrafo pleno</t>
  </si>
  <si>
    <t>P8053</t>
  </si>
  <si>
    <t>Engenheiro agrimensor/Geógrafo sênior</t>
  </si>
  <si>
    <t>P8054</t>
  </si>
  <si>
    <t>Engenheiro agrônomo júnior</t>
  </si>
  <si>
    <t>P8055</t>
  </si>
  <si>
    <t>Engenheiro agrônomo pleno</t>
  </si>
  <si>
    <t>P8056</t>
  </si>
  <si>
    <t>P8057</t>
  </si>
  <si>
    <t>P8058</t>
  </si>
  <si>
    <t>P8059</t>
  </si>
  <si>
    <t>Engenheiro ambiental sênior</t>
  </si>
  <si>
    <t>P8060</t>
  </si>
  <si>
    <t>Engenheiro consultor especial</t>
  </si>
  <si>
    <t>P8061</t>
  </si>
  <si>
    <t>P8062</t>
  </si>
  <si>
    <t>Engenheiro de pesca júnior</t>
  </si>
  <si>
    <t>P8063</t>
  </si>
  <si>
    <t>Engenheiro de pesca pleno</t>
  </si>
  <si>
    <t>P8064</t>
  </si>
  <si>
    <t>Engenheiro de pesca sênior</t>
  </si>
  <si>
    <t>P8065</t>
  </si>
  <si>
    <t>P8066</t>
  </si>
  <si>
    <t>P8067</t>
  </si>
  <si>
    <t>P8068</t>
  </si>
  <si>
    <t>Engenheiro florestal júnior</t>
  </si>
  <si>
    <t>P8069</t>
  </si>
  <si>
    <t>Engenheiro florestal pleno</t>
  </si>
  <si>
    <t>P8070</t>
  </si>
  <si>
    <t>Engenheiro florestal sênior</t>
  </si>
  <si>
    <t>P8080</t>
  </si>
  <si>
    <t>Geólogo júnior</t>
  </si>
  <si>
    <t>P8081</t>
  </si>
  <si>
    <t>Geólogo pleno</t>
  </si>
  <si>
    <t>P8082</t>
  </si>
  <si>
    <t>Geólogo sênior</t>
  </si>
  <si>
    <t>P8086</t>
  </si>
  <si>
    <t>Historiador/Sociólogo júnior</t>
  </si>
  <si>
    <t>P8087</t>
  </si>
  <si>
    <t>Historiador/Sociólogo pleno</t>
  </si>
  <si>
    <t>P8088</t>
  </si>
  <si>
    <t>Historiador/Sociólogo sênior</t>
  </si>
  <si>
    <t>P8092</t>
  </si>
  <si>
    <t>Jornalista júnior</t>
  </si>
  <si>
    <t>P8093</t>
  </si>
  <si>
    <t>Jornalista pleno</t>
  </si>
  <si>
    <t>P8094</t>
  </si>
  <si>
    <t>Jornalista sênior</t>
  </si>
  <si>
    <t>P8098</t>
  </si>
  <si>
    <t>Laboratorista</t>
  </si>
  <si>
    <t>P8102</t>
  </si>
  <si>
    <t>Médico veterinário</t>
  </si>
  <si>
    <t>P8106</t>
  </si>
  <si>
    <t>Meteorologista júnior</t>
  </si>
  <si>
    <t>P8107</t>
  </si>
  <si>
    <t>Meteorologista pleno</t>
  </si>
  <si>
    <t>P8108</t>
  </si>
  <si>
    <t>Meteorologista sênior</t>
  </si>
  <si>
    <t>P8112</t>
  </si>
  <si>
    <t>Motorista de caminhão</t>
  </si>
  <si>
    <t>P8113</t>
  </si>
  <si>
    <t>Motorista de veículo leve</t>
  </si>
  <si>
    <t>P8117</t>
  </si>
  <si>
    <t>Oceanógrafo júnior</t>
  </si>
  <si>
    <t>P8118</t>
  </si>
  <si>
    <t>Oceanógrafo pleno</t>
  </si>
  <si>
    <t>P8119</t>
  </si>
  <si>
    <t>Oceanógrafo sênior</t>
  </si>
  <si>
    <t>P8123</t>
  </si>
  <si>
    <t>Paleontólogo/Arqueólogo/Antropólogo júnior</t>
  </si>
  <si>
    <t>P8124</t>
  </si>
  <si>
    <t>Paleontólogo/Arqueólogo/Antropólogo pleno</t>
  </si>
  <si>
    <t>P8125</t>
  </si>
  <si>
    <t>Paleontólogo/Arqueólogo/Antropólogo sênior</t>
  </si>
  <si>
    <t>P8129</t>
  </si>
  <si>
    <t>Pedagogo júnior</t>
  </si>
  <si>
    <t>P8130</t>
  </si>
  <si>
    <t>Pedagogo pleno</t>
  </si>
  <si>
    <t>P8131</t>
  </si>
  <si>
    <t>Pedagogo sênior</t>
  </si>
  <si>
    <t>P8135</t>
  </si>
  <si>
    <t>Secretária</t>
  </si>
  <si>
    <t>P8139</t>
  </si>
  <si>
    <t>Sondador</t>
  </si>
  <si>
    <t>P8143</t>
  </si>
  <si>
    <t>Técnico ambiental</t>
  </si>
  <si>
    <t>P8147</t>
  </si>
  <si>
    <t>Técnico de obras</t>
  </si>
  <si>
    <t>P8151</t>
  </si>
  <si>
    <t>Técnico de segurança do trabalho</t>
  </si>
  <si>
    <t>P8155</t>
  </si>
  <si>
    <t>Técnico em geoprocessamento</t>
  </si>
  <si>
    <t>P8159</t>
  </si>
  <si>
    <t>Técnico em informática - programador</t>
  </si>
  <si>
    <t>P8163</t>
  </si>
  <si>
    <t>Topógrafo</t>
  </si>
  <si>
    <t>P8167</t>
  </si>
  <si>
    <t>Arquivista júnior</t>
  </si>
  <si>
    <t>P8168</t>
  </si>
  <si>
    <t>Arquivista pleno</t>
  </si>
  <si>
    <t>P8169</t>
  </si>
  <si>
    <t>Arquivista sênior</t>
  </si>
  <si>
    <t>P8173</t>
  </si>
  <si>
    <t>Administrador júnior</t>
  </si>
  <si>
    <t>P8174</t>
  </si>
  <si>
    <t>P8175</t>
  </si>
  <si>
    <t>Administrador sênior</t>
  </si>
  <si>
    <t>% Senioridade</t>
  </si>
  <si>
    <t>Base Apresentada</t>
  </si>
  <si>
    <t>Base Exigida</t>
  </si>
  <si>
    <t>Atividade</t>
  </si>
  <si>
    <t>Sub-Atividade</t>
  </si>
  <si>
    <t>Data da abertura</t>
  </si>
  <si>
    <t>Data da entrega</t>
  </si>
  <si>
    <t>Data de Vencimento</t>
  </si>
  <si>
    <t>Objeto nome</t>
  </si>
  <si>
    <t>Critério de Ponderação</t>
  </si>
  <si>
    <t>Critério de Desempenho</t>
  </si>
  <si>
    <t>Nota Parcial - N.P.
(B*(C+D+E)/n)</t>
  </si>
  <si>
    <t>Avaliado</t>
  </si>
  <si>
    <t>(A)
Criticidade</t>
  </si>
  <si>
    <t>(B)
Peso</t>
  </si>
  <si>
    <t>(C)
Prazo</t>
  </si>
  <si>
    <t>(D)
Forma</t>
  </si>
  <si>
    <t>(E)
Argumento</t>
  </si>
  <si>
    <t>Soma Peso = ∑(S.P.)</t>
  </si>
  <si>
    <t>Soma Nota Parcial = ∑(N.P.)</t>
  </si>
  <si>
    <t>NOTA FINAL DA AÇÃO:</t>
  </si>
  <si>
    <t xml:space="preserve">Nota final NF = ∑(N.P.) / ∑(S.P.) </t>
  </si>
  <si>
    <t>FPS</t>
  </si>
  <si>
    <t>MOBILIZAÇÃO</t>
  </si>
  <si>
    <t>MEDIÇÃO</t>
  </si>
  <si>
    <t>FPA</t>
  </si>
  <si>
    <t>FPD</t>
  </si>
  <si>
    <t>Vo</t>
  </si>
  <si>
    <r>
      <t xml:space="preserve">VFM = 
</t>
    </r>
    <r>
      <rPr>
        <b/>
        <i/>
        <sz val="11"/>
        <rFont val="Calibri"/>
        <family val="2"/>
      </rPr>
      <t>FPD x FPA x FPS x Vo</t>
    </r>
  </si>
  <si>
    <t>Serviço</t>
  </si>
  <si>
    <t>1.1</t>
  </si>
  <si>
    <t>1.2</t>
  </si>
  <si>
    <t>AÇÃO 2 - Assessoria de Controle Externo</t>
  </si>
  <si>
    <t>1.3</t>
  </si>
  <si>
    <t>AÇÃO 1 – Assessoramento Técnico Especializado</t>
  </si>
  <si>
    <t>AÇÃO 2 - Fornecimento de Hospedagem para Execução de Atividades Específicas</t>
  </si>
  <si>
    <t>Valor Etapa</t>
  </si>
  <si>
    <t>Previsto</t>
  </si>
  <si>
    <t>Realizado</t>
  </si>
  <si>
    <t>PARCIAL ( R$ )</t>
  </si>
  <si>
    <t>PERCENTUAL PARCIAL ( % )</t>
  </si>
  <si>
    <t>ACUMULADO ( R$ )</t>
  </si>
  <si>
    <t>PERCENTUAL ACUMULADO ( % )</t>
  </si>
  <si>
    <t>Relizado</t>
  </si>
  <si>
    <t>SALDO</t>
  </si>
  <si>
    <t>PRODUTO 1 - DVS</t>
  </si>
  <si>
    <t>AÇÃO 3 - Segurança viária em trechos ferroviários</t>
  </si>
  <si>
    <t>1.4</t>
  </si>
  <si>
    <t>AÇÃO 4 - Assessoria Técnica para Segurança do Trabalho</t>
  </si>
  <si>
    <t>AÇÃO 1 - Coordenação Geral e Assessoramento Técnico Setorial DSV</t>
  </si>
  <si>
    <t>PRODUTO 2 - GESIN</t>
  </si>
  <si>
    <t>AÇÃO 1 - Coordenação e Assessoramento Técnico Setorial DESIN</t>
  </si>
  <si>
    <t>AÇÃO 2 - Sinalização Viária</t>
  </si>
  <si>
    <t>AÇÃO 3 - Engenharia de Tráfego</t>
  </si>
  <si>
    <t>2.1</t>
  </si>
  <si>
    <t>2.2</t>
  </si>
  <si>
    <t>2.3</t>
  </si>
  <si>
    <t>3.1</t>
  </si>
  <si>
    <t>3.2</t>
  </si>
  <si>
    <t>3.3</t>
  </si>
  <si>
    <t>3.4</t>
  </si>
  <si>
    <t>3.5</t>
  </si>
  <si>
    <t>PRODUTO 3 - GEROP</t>
  </si>
  <si>
    <t>AÇÃO 1 - Coordenação e Assessoramento Técnico Setorial GEROP</t>
  </si>
  <si>
    <t>AÇÃO 2 - Assessoramento ao Monitoramento de Velocidade/Tráfego</t>
  </si>
  <si>
    <t>AÇÃO 3 - Assessoramento ao Programa de Controle de Cargas</t>
  </si>
  <si>
    <t>AÇÃO 4 - Assessoramento aos Processos de Autorizações Especiais de Trânsito</t>
  </si>
  <si>
    <t>AÇÃO 5 - Assessoramento aos Processos de Medições de Contratos</t>
  </si>
  <si>
    <t>PRODUTO 4 - GECODEP</t>
  </si>
  <si>
    <t>AÇÃO 1 - Coordenação e Assessoramento Técnico Setorial GECODEP</t>
  </si>
  <si>
    <t>Ação 3 – Assessoramento Técnico à Gerência de Comissão de Defesa Prévia</t>
  </si>
  <si>
    <t>Ação 2 – Assessoramento Técnico Processual (externos e internos)</t>
  </si>
  <si>
    <t>4.1</t>
  </si>
  <si>
    <t>4.2</t>
  </si>
  <si>
    <t>4.3</t>
  </si>
  <si>
    <t>PRODUTO 5 - ASSESSORAMENTO TÉCNICO ESPECIALIZADO</t>
  </si>
  <si>
    <t>5.1</t>
  </si>
  <si>
    <t>PRODUTO 6 - DESLOCAMENTOS, HOSPEDAGENS E ALIMENTAÇÃO</t>
  </si>
  <si>
    <t>AÇÃO 1A - Fornecimento de Deslocamento para Execução de Atividades Específicas (Aéreo)</t>
  </si>
  <si>
    <t>AÇÃO 1B - Fornecimento de Deslocamento para Execução de Atividades Específicas (Veículo)</t>
  </si>
  <si>
    <t>Cronograma Financeiro DSV</t>
  </si>
  <si>
    <t>BDI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</si>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</sst>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%"/>
    <numFmt numFmtId="165" formatCode="0.0"/>
    <numFmt numFmtId="166" formatCode="_(\$* #,##0.00_);_(\$* \(#,##0.00\);_(\$* &quot;-&quot;??_);_(@_)"/>
    <numFmt numFmtId="167" formatCode="mmmm/yyyy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FFFF"/>
      <name val="Arial"/>
      <family val="2"/>
    </font>
    <font>
      <sz val="11"/>
      <color rgb="FF000000"/>
      <name val="Arial"/>
      <family val="2"/>
    </font>
    <font>
      <b/>
      <sz val="11"/>
      <color theme="0"/>
      <name val="Calibri"/>
      <family val="2"/>
    </font>
    <font>
      <sz val="11"/>
      <color rgb="FF006100"/>
      <name val="Calibri"/>
      <family val="2"/>
      <scheme val="minor"/>
    </font>
    <font>
      <b/>
      <sz val="11"/>
      <name val="Calibri"/>
      <family val="2"/>
    </font>
    <font>
      <b/>
      <i/>
      <sz val="11"/>
      <name val="Calibri"/>
      <family val="2"/>
    </font>
    <font>
      <b/>
      <sz val="8"/>
      <color theme="0"/>
      <name val="Calibri"/>
      <family val="2"/>
    </font>
    <font>
      <sz val="8"/>
      <color rgb="FF000000"/>
      <name val="Calibri"/>
      <family val="2"/>
    </font>
    <font>
      <b/>
      <sz val="8"/>
      <color rgb="FF00B050"/>
      <name val="Calibri"/>
      <family val="2"/>
    </font>
    <font>
      <sz val="8"/>
      <color theme="1"/>
      <name val="Calibri"/>
      <family val="2"/>
      <scheme val="minor"/>
    </font>
    <font>
      <b/>
      <sz val="8"/>
      <name val="Calibri"/>
      <family val="2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9"/>
      <color theme="0"/>
      <name val="Arial"/>
      <family val="2"/>
    </font>
    <font>
      <sz val="10"/>
      <color rgb="FF000000"/>
      <name val="Times New Roman"/>
      <family val="1"/>
    </font>
    <font>
      <b/>
      <sz val="18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indexed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003770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203764"/>
        <bgColor indexed="64"/>
      </patternFill>
    </fill>
    <fill>
      <patternFill patternType="solid">
        <fgColor rgb="FFD6DCE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4" borderId="0" applyNumberFormat="0" applyBorder="0" applyAlignment="0" applyProtection="0"/>
    <xf numFmtId="0" fontId="19" fillId="0" borderId="0"/>
    <xf numFmtId="166" fontId="19" fillId="0" borderId="0"/>
    <xf numFmtId="9" fontId="19" fillId="0" borderId="0"/>
    <xf numFmtId="0" fontId="22" fillId="0" borderId="0"/>
  </cellStyleXfs>
  <cellXfs count="13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5" fillId="0" borderId="0" xfId="0" applyFont="1" applyAlignment="1">
      <alignment horizontal="centerContinuous" vertical="center"/>
    </xf>
    <xf numFmtId="164" fontId="3" fillId="0" borderId="0" xfId="3" applyNumberFormat="1" applyFont="1" applyAlignment="1">
      <alignment horizontal="left" vertical="center"/>
    </xf>
    <xf numFmtId="0" fontId="5" fillId="0" borderId="0" xfId="0" applyFont="1"/>
    <xf numFmtId="43" fontId="0" fillId="0" borderId="0" xfId="1" applyFont="1"/>
    <xf numFmtId="43" fontId="6" fillId="2" borderId="1" xfId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3" fontId="6" fillId="2" borderId="2" xfId="1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43" fontId="7" fillId="0" borderId="1" xfId="1" applyFont="1" applyBorder="1" applyAlignment="1">
      <alignment horizontal="right" vertical="center" wrapText="1"/>
    </xf>
    <xf numFmtId="10" fontId="7" fillId="0" borderId="1" xfId="0" applyNumberFormat="1" applyFont="1" applyBorder="1" applyAlignment="1">
      <alignment horizontal="center" vertical="center" wrapText="1"/>
    </xf>
    <xf numFmtId="43" fontId="7" fillId="0" borderId="2" xfId="1" applyFont="1" applyBorder="1" applyAlignment="1">
      <alignment horizontal="right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43" fontId="7" fillId="3" borderId="1" xfId="1" applyFont="1" applyFill="1" applyBorder="1" applyAlignment="1">
      <alignment horizontal="right" vertical="center" wrapText="1"/>
    </xf>
    <xf numFmtId="10" fontId="7" fillId="3" borderId="1" xfId="0" applyNumberFormat="1" applyFont="1" applyFill="1" applyBorder="1" applyAlignment="1">
      <alignment horizontal="center" vertical="center" wrapText="1"/>
    </xf>
    <xf numFmtId="43" fontId="7" fillId="3" borderId="2" xfId="1" applyFont="1" applyFill="1" applyBorder="1" applyAlignment="1">
      <alignment horizontal="right" vertical="center" wrapText="1"/>
    </xf>
    <xf numFmtId="44" fontId="0" fillId="0" borderId="1" xfId="2" applyFont="1" applyBorder="1" applyAlignment="1">
      <alignment horizontal="left" vertical="center"/>
    </xf>
    <xf numFmtId="9" fontId="0" fillId="0" borderId="1" xfId="3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0" fillId="6" borderId="5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/>
    </xf>
    <xf numFmtId="165" fontId="10" fillId="6" borderId="1" xfId="0" applyNumberFormat="1" applyFont="1" applyFill="1" applyBorder="1" applyAlignment="1">
      <alignment horizontal="center" vertical="center"/>
    </xf>
    <xf numFmtId="4" fontId="0" fillId="0" borderId="1" xfId="1" applyNumberFormat="1" applyFont="1" applyBorder="1" applyAlignment="1">
      <alignment horizontal="center" vertical="center"/>
    </xf>
    <xf numFmtId="44" fontId="0" fillId="0" borderId="1" xfId="0" applyNumberFormat="1" applyBorder="1" applyAlignment="1">
      <alignment horizontal="left" vertical="center"/>
    </xf>
    <xf numFmtId="44" fontId="3" fillId="6" borderId="1" xfId="0" applyNumberFormat="1" applyFont="1" applyFill="1" applyBorder="1" applyAlignment="1">
      <alignment horizontal="center" vertical="center"/>
    </xf>
    <xf numFmtId="9" fontId="3" fillId="6" borderId="1" xfId="3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39" fontId="13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3" fillId="0" borderId="0" xfId="0" applyFont="1"/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165" fontId="16" fillId="6" borderId="1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2" fontId="16" fillId="6" borderId="1" xfId="0" applyNumberFormat="1" applyFont="1" applyFill="1" applyBorder="1" applyAlignment="1">
      <alignment horizontal="center" vertical="center"/>
    </xf>
    <xf numFmtId="165" fontId="17" fillId="4" borderId="1" xfId="4" applyNumberFormat="1" applyFont="1" applyBorder="1" applyAlignment="1">
      <alignment horizontal="center" vertical="center"/>
    </xf>
    <xf numFmtId="44" fontId="0" fillId="0" borderId="0" xfId="2" applyFont="1" applyAlignment="1">
      <alignment vertical="center"/>
    </xf>
    <xf numFmtId="0" fontId="3" fillId="8" borderId="3" xfId="0" applyFont="1" applyFill="1" applyBorder="1" applyAlignment="1">
      <alignment vertical="center"/>
    </xf>
    <xf numFmtId="0" fontId="21" fillId="9" borderId="1" xfId="5" applyFont="1" applyFill="1" applyBorder="1" applyAlignment="1">
      <alignment horizontal="center" vertical="center"/>
    </xf>
    <xf numFmtId="44" fontId="21" fillId="9" borderId="1" xfId="5" applyNumberFormat="1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10" fontId="20" fillId="0" borderId="5" xfId="3" applyNumberFormat="1" applyFont="1" applyBorder="1" applyAlignment="1">
      <alignment horizontal="center" vertical="center"/>
    </xf>
    <xf numFmtId="44" fontId="0" fillId="0" borderId="0" xfId="2" applyFont="1" applyBorder="1" applyAlignment="1">
      <alignment vertical="center"/>
    </xf>
    <xf numFmtId="0" fontId="3" fillId="8" borderId="0" xfId="0" applyFont="1" applyFill="1" applyAlignment="1">
      <alignment vertical="center"/>
    </xf>
    <xf numFmtId="44" fontId="20" fillId="0" borderId="6" xfId="2" applyFont="1" applyBorder="1" applyAlignment="1">
      <alignment vertical="center"/>
    </xf>
    <xf numFmtId="10" fontId="20" fillId="3" borderId="5" xfId="3" applyNumberFormat="1" applyFont="1" applyFill="1" applyBorder="1" applyAlignment="1">
      <alignment horizontal="center" vertical="center"/>
    </xf>
    <xf numFmtId="44" fontId="20" fillId="3" borderId="6" xfId="2" applyFont="1" applyFill="1" applyBorder="1" applyAlignment="1">
      <alignment vertical="center"/>
    </xf>
    <xf numFmtId="44" fontId="21" fillId="0" borderId="14" xfId="5" applyNumberFormat="1" applyFont="1" applyBorder="1" applyAlignment="1">
      <alignment horizontal="center" vertical="center"/>
    </xf>
    <xf numFmtId="167" fontId="2" fillId="9" borderId="1" xfId="0" applyNumberFormat="1" applyFont="1" applyFill="1" applyBorder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44" fontId="0" fillId="0" borderId="0" xfId="2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5" fillId="0" borderId="15" xfId="5" applyFont="1" applyBorder="1" applyAlignment="1">
      <alignment horizontal="center" vertical="center"/>
    </xf>
    <xf numFmtId="44" fontId="19" fillId="0" borderId="15" xfId="3" applyNumberFormat="1" applyFont="1" applyFill="1" applyBorder="1" applyAlignment="1">
      <alignment horizontal="center" vertical="center"/>
    </xf>
    <xf numFmtId="0" fontId="25" fillId="3" borderId="16" xfId="5" applyFont="1" applyFill="1" applyBorder="1" applyAlignment="1">
      <alignment horizontal="center" vertical="center"/>
    </xf>
    <xf numFmtId="44" fontId="19" fillId="3" borderId="16" xfId="3" applyNumberFormat="1" applyFont="1" applyFill="1" applyBorder="1" applyAlignment="1">
      <alignment horizontal="center" vertical="center"/>
    </xf>
    <xf numFmtId="10" fontId="19" fillId="0" borderId="15" xfId="3" applyNumberFormat="1" applyFont="1" applyFill="1" applyBorder="1" applyAlignment="1">
      <alignment horizontal="center" vertical="center"/>
    </xf>
    <xf numFmtId="10" fontId="19" fillId="3" borderId="16" xfId="3" applyNumberFormat="1" applyFont="1" applyFill="1" applyBorder="1" applyAlignment="1">
      <alignment horizontal="center" vertical="center"/>
    </xf>
    <xf numFmtId="44" fontId="24" fillId="7" borderId="1" xfId="2" applyFont="1" applyFill="1" applyBorder="1" applyAlignment="1">
      <alignment vertical="center"/>
    </xf>
    <xf numFmtId="44" fontId="0" fillId="0" borderId="0" xfId="0" applyNumberFormat="1" applyAlignment="1">
      <alignment vertical="center"/>
    </xf>
    <xf numFmtId="44" fontId="19" fillId="3" borderId="16" xfId="2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44" fontId="0" fillId="7" borderId="1" xfId="2" applyFont="1" applyFill="1" applyBorder="1" applyAlignment="1">
      <alignment vertical="center"/>
    </xf>
    <xf numFmtId="10" fontId="24" fillId="7" borderId="2" xfId="5" applyNumberFormat="1" applyFont="1" applyFill="1" applyBorder="1" applyAlignment="1">
      <alignment horizontal="center" vertical="top"/>
    </xf>
    <xf numFmtId="44" fontId="26" fillId="0" borderId="15" xfId="0" applyNumberFormat="1" applyFont="1" applyBorder="1" applyAlignment="1">
      <alignment vertical="center"/>
    </xf>
    <xf numFmtId="44" fontId="26" fillId="0" borderId="23" xfId="0" applyNumberFormat="1" applyFont="1" applyBorder="1" applyAlignment="1">
      <alignment vertical="center"/>
    </xf>
    <xf numFmtId="44" fontId="19" fillId="3" borderId="24" xfId="3" applyNumberFormat="1" applyFont="1" applyFill="1" applyBorder="1" applyAlignment="1">
      <alignment horizontal="center" vertical="center"/>
    </xf>
    <xf numFmtId="44" fontId="27" fillId="0" borderId="15" xfId="3" applyNumberFormat="1" applyFont="1" applyFill="1" applyBorder="1" applyAlignment="1">
      <alignment horizontal="center" vertical="center"/>
    </xf>
    <xf numFmtId="44" fontId="19" fillId="7" borderId="15" xfId="3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left" vertical="center"/>
    </xf>
    <xf numFmtId="0" fontId="2" fillId="5" borderId="2" xfId="0" applyFont="1" applyFill="1" applyBorder="1" applyAlignment="1">
      <alignment horizontal="left" vertical="center"/>
    </xf>
    <xf numFmtId="0" fontId="2" fillId="5" borderId="3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left" vertical="center"/>
    </xf>
    <xf numFmtId="0" fontId="12" fillId="5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2" fillId="5" borderId="5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0" fontId="12" fillId="5" borderId="11" xfId="0" applyFont="1" applyFill="1" applyBorder="1" applyAlignment="1">
      <alignment horizontal="center" vertical="center" wrapText="1"/>
    </xf>
    <xf numFmtId="0" fontId="12" fillId="5" borderId="9" xfId="0" applyFont="1" applyFill="1" applyBorder="1" applyAlignment="1">
      <alignment horizontal="center" vertical="center" wrapText="1"/>
    </xf>
    <xf numFmtId="0" fontId="24" fillId="0" borderId="17" xfId="5" applyFont="1" applyBorder="1" applyAlignment="1">
      <alignment horizontal="right" vertical="center"/>
    </xf>
    <xf numFmtId="0" fontId="24" fillId="0" borderId="18" xfId="5" applyFont="1" applyBorder="1" applyAlignment="1">
      <alignment horizontal="right" vertical="center"/>
    </xf>
    <xf numFmtId="0" fontId="24" fillId="0" borderId="21" xfId="5" applyFont="1" applyBorder="1" applyAlignment="1">
      <alignment horizontal="right" vertical="center"/>
    </xf>
    <xf numFmtId="0" fontId="24" fillId="0" borderId="19" xfId="5" applyFont="1" applyBorder="1" applyAlignment="1">
      <alignment horizontal="right" vertical="center"/>
    </xf>
    <xf numFmtId="0" fontId="24" fillId="0" borderId="20" xfId="5" applyFont="1" applyBorder="1" applyAlignment="1">
      <alignment horizontal="right" vertical="center"/>
    </xf>
    <xf numFmtId="0" fontId="24" fillId="0" borderId="22" xfId="5" applyFont="1" applyBorder="1" applyAlignment="1">
      <alignment horizontal="right" vertical="center"/>
    </xf>
    <xf numFmtId="0" fontId="20" fillId="0" borderId="5" xfId="5" applyFont="1" applyBorder="1" applyAlignment="1">
      <alignment horizontal="center" vertical="center"/>
    </xf>
    <xf numFmtId="0" fontId="20" fillId="0" borderId="10" xfId="5" applyFont="1" applyBorder="1" applyAlignment="1">
      <alignment horizontal="center" vertical="center"/>
    </xf>
    <xf numFmtId="0" fontId="20" fillId="0" borderId="6" xfId="5" applyFont="1" applyBorder="1" applyAlignment="1">
      <alignment horizontal="center" vertical="center"/>
    </xf>
    <xf numFmtId="0" fontId="3" fillId="8" borderId="2" xfId="0" applyFont="1" applyFill="1" applyBorder="1" applyAlignment="1">
      <alignment horizontal="left" vertical="center"/>
    </xf>
    <xf numFmtId="0" fontId="3" fillId="8" borderId="3" xfId="0" applyFont="1" applyFill="1" applyBorder="1" applyAlignment="1">
      <alignment horizontal="left" vertical="center"/>
    </xf>
    <xf numFmtId="0" fontId="20" fillId="0" borderId="5" xfId="5" applyFont="1" applyBorder="1" applyAlignment="1">
      <alignment horizontal="left" vertical="center" wrapText="1"/>
    </xf>
    <xf numFmtId="0" fontId="20" fillId="0" borderId="10" xfId="5" applyFont="1" applyBorder="1" applyAlignment="1">
      <alignment horizontal="left" vertical="center" wrapText="1"/>
    </xf>
    <xf numFmtId="0" fontId="20" fillId="0" borderId="6" xfId="5" applyFont="1" applyBorder="1" applyAlignment="1">
      <alignment horizontal="left" vertical="center" wrapText="1"/>
    </xf>
    <xf numFmtId="44" fontId="20" fillId="0" borderId="5" xfId="2" applyFont="1" applyBorder="1" applyAlignment="1">
      <alignment horizontal="center" vertical="center"/>
    </xf>
    <xf numFmtId="44" fontId="20" fillId="0" borderId="10" xfId="2" applyFont="1" applyBorder="1" applyAlignment="1">
      <alignment horizontal="center" vertical="center"/>
    </xf>
    <xf numFmtId="44" fontId="20" fillId="0" borderId="6" xfId="2" applyFont="1" applyBorder="1" applyAlignment="1">
      <alignment horizontal="center" vertical="center"/>
    </xf>
    <xf numFmtId="44" fontId="20" fillId="0" borderId="1" xfId="2" applyFont="1" applyBorder="1" applyAlignment="1">
      <alignment horizontal="center" vertical="center"/>
    </xf>
    <xf numFmtId="44" fontId="20" fillId="3" borderId="1" xfId="2" applyFont="1" applyFill="1" applyBorder="1" applyAlignment="1">
      <alignment horizontal="center" vertical="center"/>
    </xf>
    <xf numFmtId="0" fontId="20" fillId="0" borderId="1" xfId="5" applyFont="1" applyBorder="1" applyAlignment="1">
      <alignment horizontal="center" vertical="center"/>
    </xf>
    <xf numFmtId="0" fontId="20" fillId="0" borderId="1" xfId="5" applyFont="1" applyBorder="1" applyAlignment="1">
      <alignment horizontal="left" vertical="center" wrapText="1"/>
    </xf>
    <xf numFmtId="0" fontId="24" fillId="7" borderId="2" xfId="5" applyFont="1" applyFill="1" applyBorder="1" applyAlignment="1">
      <alignment horizontal="center" vertical="center"/>
    </xf>
    <xf numFmtId="0" fontId="24" fillId="7" borderId="4" xfId="5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43" fontId="6" fillId="2" borderId="8" xfId="1" applyFont="1" applyFill="1" applyBorder="1" applyAlignment="1">
      <alignment horizontal="center" vertical="center" wrapText="1"/>
    </xf>
    <xf numFmtId="43" fontId="6" fillId="2" borderId="11" xfId="1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43" fontId="6" fillId="2" borderId="5" xfId="1" applyFont="1" applyFill="1" applyBorder="1" applyAlignment="1">
      <alignment horizontal="center" vertical="center" wrapText="1"/>
    </xf>
    <xf numFmtId="43" fontId="6" fillId="2" borderId="6" xfId="1" applyFont="1" applyFill="1" applyBorder="1" applyAlignment="1">
      <alignment horizontal="center" vertical="center" wrapText="1"/>
    </xf>
  </cellXfs>
  <cellStyles count="9">
    <cellStyle name="Bom" xfId="4" builtinId="26"/>
    <cellStyle name="Moeda" xfId="2" builtinId="4"/>
    <cellStyle name="Moeda 2" xfId="6" xr:uid="{CB10CB02-5F82-4216-8D0E-AB67F1ECA06F}"/>
    <cellStyle name="Normal" xfId="0" builtinId="0"/>
    <cellStyle name="Normal 2 3" xfId="5" xr:uid="{575FB8FB-A9F3-4594-9C6F-FC1E4A47B6BD}"/>
    <cellStyle name="Normal 4" xfId="8" xr:uid="{7B74B468-026F-425A-AE85-FACC7FC3C3BB}"/>
    <cellStyle name="Porcentagem" xfId="3" builtinId="5"/>
    <cellStyle name="Porcentagem 2" xfId="7" xr:uid="{EE9C6E22-46FD-422A-BBD5-1B636ACF4024}"/>
    <cellStyle name="Vírgula" xfId="1" builtinId="3"/>
  </cellStyles>
  <dxfs count="3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D6DCE4"/>
      <color rgb="FF2037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1D51B-2BC1-4B62-81DC-B39B2CAF7E57}">
  <sheetPr>
    <tabColor theme="1"/>
  </sheetPr>
  <dimension ref="B1:M16"/>
  <sheetViews>
    <sheetView showGridLines="0" topLeftCell="F1" zoomScaleNormal="100" workbookViewId="0">
      <selection activeCell="L6" sqref="L6"/>
    </sheetView>
  </sheetViews>
  <sheetFormatPr defaultColWidth="8.85546875" defaultRowHeight="15" x14ac:dyDescent="0.25"/>
  <cols>
    <col min="1" max="1" width="0.7109375" style="1" customWidth="1"/>
    <col min="2" max="2" width="16.5703125" style="3" customWidth="1"/>
    <col min="3" max="3" width="49" style="1" customWidth="1"/>
    <col min="4" max="4" width="33" style="1" customWidth="1"/>
    <col min="5" max="5" width="41.28515625" style="1" customWidth="1"/>
    <col min="6" max="6" width="1.85546875" style="2" customWidth="1"/>
    <col min="7" max="7" width="12.7109375" style="2" customWidth="1"/>
    <col min="8" max="8" width="40" style="1" bestFit="1" customWidth="1"/>
    <col min="9" max="9" width="30.140625" style="1" bestFit="1" customWidth="1"/>
    <col min="10" max="10" width="38.7109375" style="1" bestFit="1" customWidth="1"/>
    <col min="11" max="12" width="16.28515625" style="1" customWidth="1"/>
    <col min="13" max="13" width="12.85546875" style="1" bestFit="1" customWidth="1"/>
    <col min="14" max="16384" width="8.85546875" style="1"/>
  </cols>
  <sheetData>
    <row r="1" spans="2:13" ht="18.75" x14ac:dyDescent="0.25">
      <c r="B1" s="7" t="s">
        <v>228</v>
      </c>
      <c r="C1" s="7"/>
      <c r="D1" s="7"/>
      <c r="E1" s="7"/>
      <c r="G1" s="7" t="s">
        <v>21</v>
      </c>
      <c r="H1" s="7"/>
      <c r="I1" s="7"/>
      <c r="J1" s="7"/>
      <c r="K1" s="7"/>
      <c r="L1" s="7"/>
      <c r="M1" s="7"/>
    </row>
    <row r="3" spans="2:13" ht="26.45" customHeight="1" x14ac:dyDescent="0.25">
      <c r="B3" s="84" t="s">
        <v>19</v>
      </c>
      <c r="C3" s="84"/>
      <c r="D3" s="84"/>
      <c r="E3" s="84"/>
      <c r="G3" s="85" t="str">
        <f>B3</f>
        <v>Produto 05 - MA-GEMRU</v>
      </c>
      <c r="H3" s="86"/>
      <c r="I3" s="86"/>
      <c r="J3" s="86"/>
      <c r="K3" s="86"/>
      <c r="L3" s="86"/>
      <c r="M3" s="87"/>
    </row>
    <row r="4" spans="2:13" ht="19.149999999999999" customHeight="1" x14ac:dyDescent="0.25">
      <c r="B4" s="88" t="s">
        <v>20</v>
      </c>
      <c r="C4" s="88"/>
      <c r="D4" s="88"/>
      <c r="E4" s="88"/>
      <c r="G4" s="89" t="str">
        <f>B4</f>
        <v>Ação 1 - Coordenação e Assessoramento Técnico Setorial MA GEMRU</v>
      </c>
      <c r="H4" s="90"/>
      <c r="I4" s="90"/>
      <c r="J4" s="90"/>
      <c r="K4" s="90"/>
      <c r="L4" s="90"/>
      <c r="M4" s="91"/>
    </row>
    <row r="5" spans="2:13" ht="19.149999999999999" customHeight="1" x14ac:dyDescent="0.25">
      <c r="B5" s="30" t="s">
        <v>0</v>
      </c>
      <c r="C5" s="30" t="s">
        <v>17</v>
      </c>
      <c r="D5" s="30" t="s">
        <v>2</v>
      </c>
      <c r="E5" s="30" t="s">
        <v>16</v>
      </c>
      <c r="F5" s="1"/>
      <c r="G5" s="30" t="s">
        <v>0</v>
      </c>
      <c r="H5" s="30" t="s">
        <v>22</v>
      </c>
      <c r="I5" s="30" t="s">
        <v>23</v>
      </c>
      <c r="J5" s="30" t="s">
        <v>18</v>
      </c>
      <c r="K5" s="30" t="s">
        <v>207</v>
      </c>
      <c r="L5" s="30" t="s">
        <v>206</v>
      </c>
      <c r="M5" s="30" t="s">
        <v>205</v>
      </c>
    </row>
    <row r="6" spans="2:13" ht="19.149999999999999" customHeight="1" x14ac:dyDescent="0.25">
      <c r="B6" s="5"/>
      <c r="C6" s="6"/>
      <c r="D6" s="6"/>
      <c r="E6" s="5" t="str">
        <f>IFERROR(INDEX(#REF!,MATCH(D6,#REF!,0)),"")</f>
        <v/>
      </c>
      <c r="F6" s="1"/>
      <c r="G6" s="5">
        <f>B6</f>
        <v>0</v>
      </c>
      <c r="H6" s="6">
        <f>C6</f>
        <v>0</v>
      </c>
      <c r="I6" s="6" t="str">
        <f>IFERROR(INDEX(#REF!,MATCH(J6,#REF!,0)),"")</f>
        <v/>
      </c>
      <c r="J6" s="6" t="str">
        <f>IF(D6="","",D6)</f>
        <v/>
      </c>
      <c r="K6" s="26" t="str">
        <f>IFERROR(INDEX('TC_OUT-2022'!E:E,MATCH(H6,'TC_OUT-2022'!C:C,0)),"")</f>
        <v/>
      </c>
      <c r="L6" s="26" t="str">
        <f>IFERROR(INDEX('TC_OUT-2022'!E:E,MATCH(I6,'TC_OUT-2022'!C:C,0)),"")</f>
        <v/>
      </c>
      <c r="M6" s="27">
        <f>IF(IFERROR(L6/K6,0)&gt;1,1,IFERROR(L6/K6,0))</f>
        <v>0</v>
      </c>
    </row>
    <row r="7" spans="2:13" ht="19.149999999999999" customHeight="1" x14ac:dyDescent="0.25">
      <c r="B7" s="5"/>
      <c r="C7" s="6"/>
      <c r="D7" s="6"/>
      <c r="E7" s="5" t="str">
        <f>IFERROR(INDEX(#REF!,MATCH(D7,#REF!,0)),"")</f>
        <v/>
      </c>
      <c r="F7" s="1"/>
      <c r="G7" s="5">
        <f t="shared" ref="G7:G13" si="0">B7</f>
        <v>0</v>
      </c>
      <c r="H7" s="6">
        <f t="shared" ref="H7:H13" si="1">C7</f>
        <v>0</v>
      </c>
      <c r="I7" s="6" t="str">
        <f>IFERROR(INDEX(#REF!,MATCH(J7,#REF!,0)),"")</f>
        <v/>
      </c>
      <c r="J7" s="6" t="str">
        <f t="shared" ref="J7:J13" si="2">IF(D7="","",D7)</f>
        <v/>
      </c>
      <c r="K7" s="26" t="str">
        <f>IFERROR(INDEX('TC_OUT-2022'!E:E,MATCH(H7,'TC_OUT-2022'!C:C,0)),"")</f>
        <v/>
      </c>
      <c r="L7" s="26" t="str">
        <f>IFERROR(INDEX('TC_OUT-2022'!E:E,MATCH(I7,'TC_OUT-2022'!C:C,0)),"")</f>
        <v/>
      </c>
      <c r="M7" s="27">
        <f t="shared" ref="M7:M14" si="3">IF(IFERROR(L7/K7,0)&gt;1,1,IFERROR(L7/K7,0))</f>
        <v>0</v>
      </c>
    </row>
    <row r="8" spans="2:13" ht="19.149999999999999" customHeight="1" x14ac:dyDescent="0.25">
      <c r="B8" s="5"/>
      <c r="C8" s="6"/>
      <c r="D8" s="6"/>
      <c r="E8" s="5" t="str">
        <f>IFERROR(INDEX(#REF!,MATCH(D8,#REF!,0)),"")</f>
        <v/>
      </c>
      <c r="F8" s="1"/>
      <c r="G8" s="5">
        <f t="shared" si="0"/>
        <v>0</v>
      </c>
      <c r="H8" s="6">
        <f t="shared" si="1"/>
        <v>0</v>
      </c>
      <c r="I8" s="6" t="str">
        <f>IFERROR(INDEX(#REF!,MATCH(J8,#REF!,0)),"")</f>
        <v/>
      </c>
      <c r="J8" s="6" t="str">
        <f t="shared" si="2"/>
        <v/>
      </c>
      <c r="K8" s="26" t="str">
        <f>IFERROR(INDEX('TC_OUT-2022'!E:E,MATCH(H8,'TC_OUT-2022'!C:C,0)),"")</f>
        <v/>
      </c>
      <c r="L8" s="26" t="str">
        <f>IFERROR(INDEX('TC_OUT-2022'!E:E,MATCH(I8,'TC_OUT-2022'!C:C,0)),"")</f>
        <v/>
      </c>
      <c r="M8" s="27">
        <f t="shared" si="3"/>
        <v>0</v>
      </c>
    </row>
    <row r="9" spans="2:13" ht="19.149999999999999" customHeight="1" x14ac:dyDescent="0.25">
      <c r="B9" s="5"/>
      <c r="C9" s="6"/>
      <c r="D9" s="6"/>
      <c r="E9" s="5" t="str">
        <f>IFERROR(INDEX(#REF!,MATCH(D9,#REF!,0)),"")</f>
        <v/>
      </c>
      <c r="F9" s="1"/>
      <c r="G9" s="5">
        <f t="shared" si="0"/>
        <v>0</v>
      </c>
      <c r="H9" s="6">
        <f t="shared" si="1"/>
        <v>0</v>
      </c>
      <c r="I9" s="6" t="str">
        <f>IFERROR(INDEX(#REF!,MATCH(J9,#REF!,0)),"")</f>
        <v/>
      </c>
      <c r="J9" s="6" t="str">
        <f t="shared" si="2"/>
        <v/>
      </c>
      <c r="K9" s="26" t="str">
        <f>IFERROR(INDEX('TC_OUT-2022'!E:E,MATCH(H9,'TC_OUT-2022'!C:C,0)),"")</f>
        <v/>
      </c>
      <c r="L9" s="26" t="str">
        <f>IFERROR(INDEX('TC_OUT-2022'!E:E,MATCH(I9,'TC_OUT-2022'!C:C,0)),"")</f>
        <v/>
      </c>
      <c r="M9" s="27">
        <f t="shared" si="3"/>
        <v>0</v>
      </c>
    </row>
    <row r="10" spans="2:13" ht="19.149999999999999" customHeight="1" x14ac:dyDescent="0.25">
      <c r="B10" s="5"/>
      <c r="C10" s="6"/>
      <c r="D10" s="6"/>
      <c r="E10" s="5" t="str">
        <f>IFERROR(INDEX(#REF!,MATCH(D10,#REF!,0)),"")</f>
        <v/>
      </c>
      <c r="F10" s="1"/>
      <c r="G10" s="5">
        <f t="shared" si="0"/>
        <v>0</v>
      </c>
      <c r="H10" s="6">
        <f t="shared" si="1"/>
        <v>0</v>
      </c>
      <c r="I10" s="6" t="str">
        <f>IFERROR(INDEX(#REF!,MATCH(J10,#REF!,0)),"")</f>
        <v/>
      </c>
      <c r="J10" s="6" t="str">
        <f t="shared" si="2"/>
        <v/>
      </c>
      <c r="K10" s="26" t="str">
        <f>IFERROR(INDEX('TC_OUT-2022'!E:E,MATCH(H10,'TC_OUT-2022'!C:C,0)),"")</f>
        <v/>
      </c>
      <c r="L10" s="26" t="str">
        <f>IFERROR(INDEX('TC_OUT-2022'!E:E,MATCH(I10,'TC_OUT-2022'!C:C,0)),"")</f>
        <v/>
      </c>
      <c r="M10" s="27">
        <f t="shared" si="3"/>
        <v>0</v>
      </c>
    </row>
    <row r="11" spans="2:13" ht="19.149999999999999" customHeight="1" x14ac:dyDescent="0.25">
      <c r="B11" s="5"/>
      <c r="C11" s="6"/>
      <c r="D11" s="6"/>
      <c r="E11" s="5" t="str">
        <f>IFERROR(INDEX(#REF!,MATCH(D11,#REF!,0)),"")</f>
        <v/>
      </c>
      <c r="F11" s="1"/>
      <c r="G11" s="5">
        <f t="shared" si="0"/>
        <v>0</v>
      </c>
      <c r="H11" s="6">
        <f t="shared" si="1"/>
        <v>0</v>
      </c>
      <c r="I11" s="6" t="str">
        <f>IFERROR(INDEX(#REF!,MATCH(J11,#REF!,0)),"")</f>
        <v/>
      </c>
      <c r="J11" s="6" t="str">
        <f t="shared" si="2"/>
        <v/>
      </c>
      <c r="K11" s="26" t="str">
        <f>IFERROR(INDEX('TC_OUT-2022'!E:E,MATCH(H11,'TC_OUT-2022'!C:C,0)),"")</f>
        <v/>
      </c>
      <c r="L11" s="26" t="str">
        <f>IFERROR(INDEX('TC_OUT-2022'!E:E,MATCH(I11,'TC_OUT-2022'!C:C,0)),"")</f>
        <v/>
      </c>
      <c r="M11" s="27">
        <f t="shared" si="3"/>
        <v>0</v>
      </c>
    </row>
    <row r="12" spans="2:13" ht="19.149999999999999" customHeight="1" x14ac:dyDescent="0.25">
      <c r="B12" s="5"/>
      <c r="C12" s="6"/>
      <c r="D12" s="6"/>
      <c r="E12" s="5" t="str">
        <f>IFERROR(INDEX(#REF!,MATCH(D12,#REF!,0)),"")</f>
        <v/>
      </c>
      <c r="F12" s="1"/>
      <c r="G12" s="5">
        <f t="shared" si="0"/>
        <v>0</v>
      </c>
      <c r="H12" s="6">
        <f t="shared" si="1"/>
        <v>0</v>
      </c>
      <c r="I12" s="6" t="str">
        <f>IFERROR(INDEX(#REF!,MATCH(J12,#REF!,0)),"")</f>
        <v/>
      </c>
      <c r="J12" s="6" t="str">
        <f t="shared" si="2"/>
        <v/>
      </c>
      <c r="K12" s="26" t="str">
        <f>IFERROR(INDEX('TC_OUT-2022'!E:E,MATCH(H12,'TC_OUT-2022'!C:C,0)),"")</f>
        <v/>
      </c>
      <c r="L12" s="26" t="str">
        <f>IFERROR(INDEX('TC_OUT-2022'!E:E,MATCH(I12,'TC_OUT-2022'!C:C,0)),"")</f>
        <v/>
      </c>
      <c r="M12" s="27">
        <f t="shared" si="3"/>
        <v>0</v>
      </c>
    </row>
    <row r="13" spans="2:13" ht="19.149999999999999" customHeight="1" x14ac:dyDescent="0.25">
      <c r="B13" s="5"/>
      <c r="C13" s="6"/>
      <c r="D13" s="6"/>
      <c r="E13" s="5" t="str">
        <f>IFERROR(INDEX(#REF!,MATCH(D13,#REF!,0)),"")</f>
        <v/>
      </c>
      <c r="F13" s="1"/>
      <c r="G13" s="5">
        <f t="shared" si="0"/>
        <v>0</v>
      </c>
      <c r="H13" s="6">
        <f t="shared" si="1"/>
        <v>0</v>
      </c>
      <c r="I13" s="6" t="str">
        <f>IFERROR(INDEX(#REF!,MATCH(J13,#REF!,0)),"")</f>
        <v/>
      </c>
      <c r="J13" s="6" t="str">
        <f t="shared" si="2"/>
        <v/>
      </c>
      <c r="K13" s="26" t="str">
        <f>IFERROR(INDEX('TC_OUT-2022'!E:E,MATCH(H13,'TC_OUT-2022'!C:C,0)),"")</f>
        <v/>
      </c>
      <c r="L13" s="26" t="str">
        <f>IFERROR(INDEX('TC_OUT-2022'!E:E,MATCH(I13,'TC_OUT-2022'!C:C,0)),"")</f>
        <v/>
      </c>
      <c r="M13" s="27">
        <f t="shared" si="3"/>
        <v>0</v>
      </c>
    </row>
    <row r="14" spans="2:13" x14ac:dyDescent="0.25">
      <c r="K14" s="35">
        <f>SUM(K6:K13)</f>
        <v>0</v>
      </c>
      <c r="L14" s="35">
        <f>SUM(L6:L13)</f>
        <v>0</v>
      </c>
      <c r="M14" s="36">
        <f t="shared" si="3"/>
        <v>0</v>
      </c>
    </row>
    <row r="16" spans="2:13" x14ac:dyDescent="0.25">
      <c r="L16" s="31" t="s">
        <v>227</v>
      </c>
      <c r="M16" s="32" t="e">
        <f>IF(SUM(L6:L13)/SUM(K6:K13)&gt;1,1,SUM(L6:L13)/SUM(K6:K13))</f>
        <v>#DIV/0!</v>
      </c>
    </row>
  </sheetData>
  <mergeCells count="4">
    <mergeCell ref="B3:E3"/>
    <mergeCell ref="G3:M3"/>
    <mergeCell ref="B4:E4"/>
    <mergeCell ref="G4:M4"/>
  </mergeCells>
  <phoneticPr fontId="18" type="noConversion"/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5FF11-9852-43E3-AF73-4C51C52C925E}">
  <sheetPr>
    <tabColor theme="1"/>
  </sheetPr>
  <dimension ref="B2:O41"/>
  <sheetViews>
    <sheetView showGridLines="0" zoomScaleNormal="100" workbookViewId="0">
      <selection activeCell="L6" sqref="L6"/>
    </sheetView>
  </sheetViews>
  <sheetFormatPr defaultColWidth="8.85546875" defaultRowHeight="15" x14ac:dyDescent="0.25"/>
  <cols>
    <col min="1" max="1" width="1.5703125" style="29" customWidth="1"/>
    <col min="2" max="2" width="20.5703125" style="28" customWidth="1"/>
    <col min="3" max="3" width="30" style="29" customWidth="1"/>
    <col min="4" max="4" width="15.7109375" style="29" customWidth="1"/>
    <col min="5" max="7" width="12.7109375" style="29" customWidth="1"/>
    <col min="8" max="8" width="20.7109375" style="29" customWidth="1"/>
    <col min="9" max="15" width="10.28515625" style="29" customWidth="1"/>
    <col min="16" max="16384" width="8.85546875" style="29"/>
  </cols>
  <sheetData>
    <row r="2" spans="2:15" x14ac:dyDescent="0.25">
      <c r="B2" s="94" t="s">
        <v>1</v>
      </c>
      <c r="C2" s="94" t="s">
        <v>208</v>
      </c>
      <c r="D2" s="94" t="s">
        <v>209</v>
      </c>
      <c r="E2" s="94" t="s">
        <v>210</v>
      </c>
      <c r="F2" s="94" t="s">
        <v>211</v>
      </c>
      <c r="G2" s="94" t="s">
        <v>212</v>
      </c>
      <c r="H2" s="94" t="s">
        <v>213</v>
      </c>
      <c r="I2" s="92" t="s">
        <v>215</v>
      </c>
      <c r="J2" s="92"/>
      <c r="K2" s="92"/>
      <c r="L2" s="92" t="s">
        <v>214</v>
      </c>
      <c r="M2" s="92"/>
      <c r="N2" s="96" t="s">
        <v>216</v>
      </c>
      <c r="O2" s="97" t="s">
        <v>217</v>
      </c>
    </row>
    <row r="3" spans="2:15" ht="22.5" x14ac:dyDescent="0.25">
      <c r="B3" s="95"/>
      <c r="C3" s="95"/>
      <c r="D3" s="95"/>
      <c r="E3" s="95"/>
      <c r="F3" s="95"/>
      <c r="G3" s="95"/>
      <c r="H3" s="95"/>
      <c r="I3" s="38" t="s">
        <v>220</v>
      </c>
      <c r="J3" s="38" t="s">
        <v>221</v>
      </c>
      <c r="K3" s="38" t="s">
        <v>222</v>
      </c>
      <c r="L3" s="38" t="s">
        <v>218</v>
      </c>
      <c r="M3" s="38" t="s">
        <v>219</v>
      </c>
      <c r="N3" s="96"/>
      <c r="O3" s="98"/>
    </row>
    <row r="4" spans="2:15" x14ac:dyDescent="0.25">
      <c r="B4" s="39"/>
      <c r="C4" s="39"/>
      <c r="D4" s="39"/>
      <c r="E4" s="40"/>
      <c r="F4" s="40"/>
      <c r="G4" s="40"/>
      <c r="H4" s="39"/>
      <c r="I4" s="41"/>
      <c r="J4" s="41"/>
      <c r="K4" s="41"/>
      <c r="L4" s="41"/>
      <c r="M4" s="41"/>
      <c r="N4" s="41"/>
      <c r="O4" s="42"/>
    </row>
    <row r="5" spans="2:15" x14ac:dyDescent="0.25">
      <c r="B5" s="39"/>
      <c r="C5" s="39"/>
      <c r="D5" s="39"/>
      <c r="E5" s="40"/>
      <c r="F5" s="40"/>
      <c r="G5" s="40"/>
      <c r="H5" s="39"/>
      <c r="I5" s="41"/>
      <c r="J5" s="41"/>
      <c r="K5" s="41"/>
      <c r="L5" s="41"/>
      <c r="M5" s="41"/>
      <c r="N5" s="41"/>
      <c r="O5" s="42"/>
    </row>
    <row r="6" spans="2:15" x14ac:dyDescent="0.25">
      <c r="B6" s="39"/>
      <c r="C6" s="39"/>
      <c r="D6" s="39"/>
      <c r="E6" s="40"/>
      <c r="F6" s="40"/>
      <c r="G6" s="40"/>
      <c r="H6" s="39"/>
      <c r="I6" s="41"/>
      <c r="J6" s="41"/>
      <c r="K6" s="41"/>
      <c r="L6" s="41"/>
      <c r="M6" s="41"/>
      <c r="N6" s="41"/>
      <c r="O6" s="42"/>
    </row>
    <row r="7" spans="2:15" x14ac:dyDescent="0.25">
      <c r="B7" s="39"/>
      <c r="C7" s="39"/>
      <c r="D7" s="39"/>
      <c r="E7" s="40"/>
      <c r="F7" s="40"/>
      <c r="G7" s="40"/>
      <c r="H7" s="39"/>
      <c r="I7" s="41"/>
      <c r="J7" s="41"/>
      <c r="K7" s="41"/>
      <c r="L7" s="41"/>
      <c r="M7" s="41"/>
      <c r="N7" s="41"/>
      <c r="O7" s="42"/>
    </row>
    <row r="8" spans="2:15" x14ac:dyDescent="0.25">
      <c r="B8" s="39"/>
      <c r="C8" s="39"/>
      <c r="D8" s="39"/>
      <c r="E8" s="40"/>
      <c r="F8" s="40"/>
      <c r="G8" s="40"/>
      <c r="H8" s="39"/>
      <c r="I8" s="41"/>
      <c r="J8" s="41"/>
      <c r="K8" s="41"/>
      <c r="L8" s="41"/>
      <c r="M8" s="41"/>
      <c r="N8" s="41"/>
      <c r="O8" s="42"/>
    </row>
    <row r="9" spans="2:15" x14ac:dyDescent="0.25">
      <c r="B9" s="39"/>
      <c r="C9" s="39"/>
      <c r="D9" s="39"/>
      <c r="E9" s="40"/>
      <c r="F9" s="40"/>
      <c r="G9" s="40"/>
      <c r="H9" s="39"/>
      <c r="I9" s="41"/>
      <c r="J9" s="41"/>
      <c r="K9" s="41"/>
      <c r="L9" s="41"/>
      <c r="M9" s="41"/>
      <c r="N9" s="41"/>
      <c r="O9" s="42"/>
    </row>
    <row r="10" spans="2:15" x14ac:dyDescent="0.25">
      <c r="B10" s="39"/>
      <c r="C10" s="39"/>
      <c r="D10" s="39"/>
      <c r="E10" s="40"/>
      <c r="F10" s="40"/>
      <c r="G10" s="40"/>
      <c r="H10" s="39"/>
      <c r="I10" s="41"/>
      <c r="J10" s="41"/>
      <c r="K10" s="41"/>
      <c r="L10" s="41"/>
      <c r="M10" s="41"/>
      <c r="N10" s="41"/>
      <c r="O10" s="42"/>
    </row>
    <row r="11" spans="2:15" x14ac:dyDescent="0.25">
      <c r="B11" s="39"/>
      <c r="C11" s="39"/>
      <c r="D11" s="39"/>
      <c r="E11" s="40"/>
      <c r="F11" s="40"/>
      <c r="G11" s="40"/>
      <c r="H11" s="39"/>
      <c r="I11" s="41"/>
      <c r="J11" s="41"/>
      <c r="K11" s="41"/>
      <c r="L11" s="41"/>
      <c r="M11" s="41"/>
      <c r="N11" s="41"/>
      <c r="O11" s="42"/>
    </row>
    <row r="12" spans="2:15" x14ac:dyDescent="0.25">
      <c r="B12" s="39"/>
      <c r="C12" s="39"/>
      <c r="D12" s="39"/>
      <c r="E12" s="40"/>
      <c r="F12" s="40"/>
      <c r="G12" s="40"/>
      <c r="H12" s="39"/>
      <c r="I12" s="41"/>
      <c r="J12" s="41"/>
      <c r="K12" s="41"/>
      <c r="L12" s="41"/>
      <c r="M12" s="41"/>
      <c r="N12" s="41"/>
      <c r="O12" s="42"/>
    </row>
    <row r="13" spans="2:15" x14ac:dyDescent="0.25">
      <c r="B13" s="39"/>
      <c r="C13" s="39"/>
      <c r="D13" s="39"/>
      <c r="E13" s="40"/>
      <c r="F13" s="40"/>
      <c r="G13" s="40"/>
      <c r="H13" s="39"/>
      <c r="I13" s="41"/>
      <c r="J13" s="41"/>
      <c r="K13" s="41"/>
      <c r="L13" s="41"/>
      <c r="M13" s="41"/>
      <c r="N13" s="41"/>
      <c r="O13" s="42"/>
    </row>
    <row r="14" spans="2:15" x14ac:dyDescent="0.25">
      <c r="B14" s="39"/>
      <c r="C14" s="39"/>
      <c r="D14" s="39"/>
      <c r="E14" s="40"/>
      <c r="F14" s="40"/>
      <c r="G14" s="40"/>
      <c r="H14" s="39"/>
      <c r="I14" s="41"/>
      <c r="J14" s="41"/>
      <c r="K14" s="41"/>
      <c r="L14" s="41"/>
      <c r="M14" s="41"/>
      <c r="N14" s="41"/>
      <c r="O14" s="42"/>
    </row>
    <row r="15" spans="2:15" x14ac:dyDescent="0.25">
      <c r="B15" s="39"/>
      <c r="C15" s="39"/>
      <c r="D15" s="39"/>
      <c r="E15" s="40"/>
      <c r="F15" s="40"/>
      <c r="G15" s="40"/>
      <c r="H15" s="39"/>
      <c r="I15" s="41"/>
      <c r="J15" s="41"/>
      <c r="K15" s="41"/>
      <c r="L15" s="41"/>
      <c r="M15" s="41"/>
      <c r="N15" s="41"/>
      <c r="O15" s="42"/>
    </row>
    <row r="16" spans="2:15" x14ac:dyDescent="0.25">
      <c r="B16" s="39"/>
      <c r="C16" s="39"/>
      <c r="D16" s="39"/>
      <c r="E16" s="40"/>
      <c r="F16" s="40"/>
      <c r="G16" s="40"/>
      <c r="H16" s="39"/>
      <c r="I16" s="41"/>
      <c r="J16" s="41"/>
      <c r="K16" s="41"/>
      <c r="L16" s="41"/>
      <c r="M16" s="41"/>
      <c r="N16" s="41"/>
      <c r="O16" s="42"/>
    </row>
    <row r="17" spans="2:15" x14ac:dyDescent="0.25">
      <c r="B17" s="39"/>
      <c r="C17" s="39"/>
      <c r="D17" s="39"/>
      <c r="E17" s="40"/>
      <c r="F17" s="40"/>
      <c r="G17" s="40"/>
      <c r="H17" s="39"/>
      <c r="I17" s="41"/>
      <c r="J17" s="41"/>
      <c r="K17" s="41"/>
      <c r="L17" s="41"/>
      <c r="M17" s="41"/>
      <c r="N17" s="41"/>
      <c r="O17" s="42"/>
    </row>
    <row r="18" spans="2:15" x14ac:dyDescent="0.25">
      <c r="B18" s="39"/>
      <c r="C18" s="39"/>
      <c r="D18" s="39"/>
      <c r="E18" s="40"/>
      <c r="F18" s="40"/>
      <c r="G18" s="40"/>
      <c r="H18" s="39"/>
      <c r="I18" s="41"/>
      <c r="J18" s="41"/>
      <c r="K18" s="41"/>
      <c r="L18" s="41"/>
      <c r="M18" s="41"/>
      <c r="N18" s="41"/>
      <c r="O18" s="42"/>
    </row>
    <row r="19" spans="2:15" x14ac:dyDescent="0.25">
      <c r="B19" s="39"/>
      <c r="C19" s="39"/>
      <c r="D19" s="39"/>
      <c r="E19" s="40"/>
      <c r="F19" s="40"/>
      <c r="G19" s="40"/>
      <c r="H19" s="39"/>
      <c r="I19" s="41"/>
      <c r="J19" s="41"/>
      <c r="K19" s="41"/>
      <c r="L19" s="41"/>
      <c r="M19" s="41"/>
      <c r="N19" s="41"/>
      <c r="O19" s="42"/>
    </row>
    <row r="20" spans="2:15" x14ac:dyDescent="0.25">
      <c r="B20" s="39"/>
      <c r="C20" s="39"/>
      <c r="D20" s="39"/>
      <c r="E20" s="40"/>
      <c r="F20" s="40"/>
      <c r="G20" s="40"/>
      <c r="H20" s="39"/>
      <c r="I20" s="41"/>
      <c r="J20" s="41"/>
      <c r="K20" s="41"/>
      <c r="L20" s="41"/>
      <c r="M20" s="41"/>
      <c r="N20" s="41"/>
      <c r="O20" s="42"/>
    </row>
    <row r="21" spans="2:15" x14ac:dyDescent="0.25">
      <c r="B21" s="39"/>
      <c r="C21" s="39"/>
      <c r="D21" s="39"/>
      <c r="E21" s="40"/>
      <c r="F21" s="40"/>
      <c r="G21" s="40"/>
      <c r="H21" s="39"/>
      <c r="I21" s="41"/>
      <c r="J21" s="41"/>
      <c r="K21" s="41"/>
      <c r="L21" s="41"/>
      <c r="M21" s="41"/>
      <c r="N21" s="41"/>
      <c r="O21" s="42"/>
    </row>
    <row r="22" spans="2:15" x14ac:dyDescent="0.25">
      <c r="B22" s="39"/>
      <c r="C22" s="39"/>
      <c r="D22" s="39"/>
      <c r="E22" s="40"/>
      <c r="F22" s="40"/>
      <c r="G22" s="40"/>
      <c r="H22" s="39"/>
      <c r="I22" s="41"/>
      <c r="J22" s="41"/>
      <c r="K22" s="41"/>
      <c r="L22" s="41"/>
      <c r="M22" s="41"/>
      <c r="N22" s="41"/>
      <c r="O22" s="42"/>
    </row>
    <row r="23" spans="2:15" x14ac:dyDescent="0.25">
      <c r="B23" s="39"/>
      <c r="C23" s="39"/>
      <c r="D23" s="39"/>
      <c r="E23" s="40"/>
      <c r="F23" s="40"/>
      <c r="G23" s="40"/>
      <c r="H23" s="39"/>
      <c r="I23" s="41"/>
      <c r="J23" s="41"/>
      <c r="K23" s="41"/>
      <c r="L23" s="41"/>
      <c r="M23" s="41"/>
      <c r="N23" s="41"/>
      <c r="O23" s="42"/>
    </row>
    <row r="24" spans="2:15" x14ac:dyDescent="0.25">
      <c r="B24" s="39"/>
      <c r="C24" s="39"/>
      <c r="D24" s="39"/>
      <c r="E24" s="40"/>
      <c r="F24" s="40"/>
      <c r="G24" s="40"/>
      <c r="H24" s="39"/>
      <c r="I24" s="41"/>
      <c r="J24" s="41"/>
      <c r="K24" s="41"/>
      <c r="L24" s="41"/>
      <c r="M24" s="41"/>
      <c r="N24" s="41"/>
      <c r="O24" s="42"/>
    </row>
    <row r="25" spans="2:15" x14ac:dyDescent="0.25">
      <c r="B25" s="39"/>
      <c r="C25" s="39"/>
      <c r="D25" s="39"/>
      <c r="E25" s="40"/>
      <c r="F25" s="40"/>
      <c r="G25" s="40"/>
      <c r="H25" s="39"/>
      <c r="I25" s="41"/>
      <c r="J25" s="41"/>
      <c r="K25" s="41"/>
      <c r="L25" s="41"/>
      <c r="M25" s="41"/>
      <c r="N25" s="41"/>
      <c r="O25" s="42"/>
    </row>
    <row r="26" spans="2:15" x14ac:dyDescent="0.25">
      <c r="B26" s="39"/>
      <c r="C26" s="39"/>
      <c r="D26" s="39"/>
      <c r="E26" s="40"/>
      <c r="F26" s="40"/>
      <c r="G26" s="40"/>
      <c r="H26" s="39"/>
      <c r="I26" s="41"/>
      <c r="J26" s="41"/>
      <c r="K26" s="41"/>
      <c r="L26" s="41"/>
      <c r="M26" s="41"/>
      <c r="N26" s="41"/>
      <c r="O26" s="42"/>
    </row>
    <row r="27" spans="2:15" x14ac:dyDescent="0.25">
      <c r="B27" s="39"/>
      <c r="C27" s="39"/>
      <c r="D27" s="39"/>
      <c r="E27" s="40"/>
      <c r="F27" s="40"/>
      <c r="G27" s="40"/>
      <c r="H27" s="39"/>
      <c r="I27" s="41"/>
      <c r="J27" s="41"/>
      <c r="K27" s="41"/>
      <c r="L27" s="41"/>
      <c r="M27" s="41"/>
      <c r="N27" s="41"/>
      <c r="O27" s="42"/>
    </row>
    <row r="28" spans="2:15" x14ac:dyDescent="0.25">
      <c r="B28" s="39"/>
      <c r="C28" s="39"/>
      <c r="D28" s="39"/>
      <c r="E28" s="40"/>
      <c r="F28" s="40"/>
      <c r="G28" s="40"/>
      <c r="H28" s="39"/>
      <c r="I28" s="41"/>
      <c r="J28" s="41"/>
      <c r="K28" s="41"/>
      <c r="L28" s="41"/>
      <c r="M28" s="41"/>
      <c r="N28" s="41"/>
      <c r="O28" s="42"/>
    </row>
    <row r="29" spans="2:15" x14ac:dyDescent="0.25">
      <c r="B29" s="39"/>
      <c r="C29" s="39"/>
      <c r="D29" s="39"/>
      <c r="E29" s="40"/>
      <c r="F29" s="40"/>
      <c r="G29" s="40"/>
      <c r="H29" s="39"/>
      <c r="I29" s="41"/>
      <c r="J29" s="41"/>
      <c r="K29" s="41"/>
      <c r="L29" s="41"/>
      <c r="M29" s="41"/>
      <c r="N29" s="41"/>
      <c r="O29" s="42"/>
    </row>
    <row r="30" spans="2:15" x14ac:dyDescent="0.25">
      <c r="B30" s="39"/>
      <c r="C30" s="39"/>
      <c r="D30" s="39"/>
      <c r="E30" s="40"/>
      <c r="F30" s="40"/>
      <c r="G30" s="40"/>
      <c r="H30" s="39"/>
      <c r="I30" s="41"/>
      <c r="J30" s="41"/>
      <c r="K30" s="41"/>
      <c r="L30" s="41"/>
      <c r="M30" s="41"/>
      <c r="N30" s="41"/>
      <c r="O30" s="42"/>
    </row>
    <row r="31" spans="2:15" x14ac:dyDescent="0.25">
      <c r="B31" s="39"/>
      <c r="C31" s="39"/>
      <c r="D31" s="39"/>
      <c r="E31" s="40"/>
      <c r="F31" s="40"/>
      <c r="G31" s="40"/>
      <c r="H31" s="39"/>
      <c r="I31" s="41"/>
      <c r="J31" s="41"/>
      <c r="K31" s="41"/>
      <c r="L31" s="41"/>
      <c r="M31" s="41"/>
      <c r="N31" s="41"/>
      <c r="O31" s="42"/>
    </row>
    <row r="32" spans="2:15" x14ac:dyDescent="0.25">
      <c r="B32" s="39"/>
      <c r="C32" s="39"/>
      <c r="D32" s="39"/>
      <c r="E32" s="40"/>
      <c r="F32" s="40"/>
      <c r="G32" s="40"/>
      <c r="H32" s="39"/>
      <c r="I32" s="41"/>
      <c r="J32" s="41"/>
      <c r="K32" s="41"/>
      <c r="L32" s="41"/>
      <c r="M32" s="41"/>
      <c r="N32" s="41"/>
      <c r="O32" s="42"/>
    </row>
    <row r="33" spans="2:15" x14ac:dyDescent="0.25">
      <c r="B33" s="39"/>
      <c r="C33" s="39"/>
      <c r="D33" s="39"/>
      <c r="E33" s="40"/>
      <c r="F33" s="40"/>
      <c r="G33" s="40"/>
      <c r="H33" s="39"/>
      <c r="I33" s="41"/>
      <c r="J33" s="41"/>
      <c r="K33" s="41"/>
      <c r="L33" s="41"/>
      <c r="M33" s="41"/>
      <c r="N33" s="41"/>
      <c r="O33" s="42"/>
    </row>
    <row r="34" spans="2:15" x14ac:dyDescent="0.2">
      <c r="B34" s="43"/>
      <c r="C34" s="43"/>
      <c r="D34" s="44"/>
      <c r="E34" s="44"/>
      <c r="F34" s="44"/>
      <c r="G34" s="44"/>
      <c r="H34" s="44"/>
      <c r="I34" s="44"/>
      <c r="J34" s="44"/>
      <c r="K34" s="45"/>
      <c r="L34" s="45"/>
      <c r="M34" s="45"/>
      <c r="N34" s="44"/>
      <c r="O34" s="45"/>
    </row>
    <row r="35" spans="2:15" x14ac:dyDescent="0.25">
      <c r="B35" s="46"/>
      <c r="C35" s="45"/>
      <c r="D35" s="45"/>
      <c r="E35" s="45"/>
      <c r="F35" s="45"/>
      <c r="G35" s="45"/>
      <c r="H35" s="45"/>
      <c r="I35" s="45"/>
      <c r="J35" s="45"/>
      <c r="K35" s="97" t="s">
        <v>223</v>
      </c>
      <c r="L35" s="99"/>
      <c r="M35" s="47">
        <f>SUM(M4:M33)</f>
        <v>0</v>
      </c>
      <c r="N35" s="45"/>
      <c r="O35" s="45"/>
    </row>
    <row r="36" spans="2:15" x14ac:dyDescent="0.25">
      <c r="B36" s="48"/>
      <c r="C36" s="45"/>
      <c r="D36" s="45"/>
      <c r="E36" s="45"/>
      <c r="F36" s="45"/>
      <c r="G36" s="45"/>
      <c r="H36" s="45"/>
      <c r="I36" s="45"/>
      <c r="J36" s="45"/>
      <c r="K36" s="92" t="s">
        <v>224</v>
      </c>
      <c r="L36" s="92"/>
      <c r="M36" s="47">
        <f>SUM(N4:N33)</f>
        <v>0</v>
      </c>
      <c r="N36" s="45"/>
      <c r="O36" s="45"/>
    </row>
    <row r="37" spans="2:15" x14ac:dyDescent="0.25">
      <c r="B37" s="46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</row>
    <row r="38" spans="2:15" x14ac:dyDescent="0.25">
      <c r="B38" s="46"/>
      <c r="C38" s="45"/>
      <c r="D38" s="45"/>
      <c r="E38" s="45"/>
      <c r="F38" s="45"/>
      <c r="G38" s="45"/>
      <c r="H38" s="45"/>
      <c r="I38" s="45"/>
      <c r="J38" s="45"/>
      <c r="K38" s="92" t="s">
        <v>225</v>
      </c>
      <c r="L38" s="92"/>
      <c r="M38" s="49" t="e">
        <f>M36/M35</f>
        <v>#DIV/0!</v>
      </c>
      <c r="N38" s="45"/>
      <c r="O38" s="45"/>
    </row>
    <row r="39" spans="2:15" x14ac:dyDescent="0.2">
      <c r="B39" s="46"/>
      <c r="C39" s="45"/>
      <c r="D39" s="45"/>
      <c r="E39" s="45"/>
      <c r="F39" s="45"/>
      <c r="G39" s="45"/>
      <c r="H39" s="45"/>
      <c r="I39" s="45"/>
      <c r="J39" s="45"/>
      <c r="K39" s="93" t="s">
        <v>226</v>
      </c>
      <c r="L39" s="93"/>
      <c r="M39" s="93"/>
      <c r="N39" s="45"/>
      <c r="O39" s="45"/>
    </row>
    <row r="40" spans="2:15" x14ac:dyDescent="0.25">
      <c r="B40" s="46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</row>
    <row r="41" spans="2:15" x14ac:dyDescent="0.25">
      <c r="B41" s="46"/>
      <c r="C41" s="45"/>
      <c r="D41" s="45"/>
      <c r="E41" s="45"/>
      <c r="F41" s="45"/>
      <c r="G41" s="45"/>
      <c r="H41" s="45"/>
      <c r="I41" s="45"/>
      <c r="J41" s="45"/>
      <c r="K41" s="37" t="s">
        <v>231</v>
      </c>
      <c r="L41" s="50" t="e">
        <f>IF(M41=1,"ALTO",IF(M41=0.8,"MÉDIO",IF(M41=0.3,"BAIXO","")))</f>
        <v>#DIV/0!</v>
      </c>
      <c r="M41" s="47" t="e">
        <f>IF(M38&gt;0.7,1,IF(M38&gt;0.5,0.8,0.3))</f>
        <v>#DIV/0!</v>
      </c>
      <c r="N41" s="45"/>
      <c r="O41" s="45"/>
    </row>
  </sheetData>
  <mergeCells count="15">
    <mergeCell ref="N2:N3"/>
    <mergeCell ref="O2:O3"/>
    <mergeCell ref="K35:L35"/>
    <mergeCell ref="B2:B3"/>
    <mergeCell ref="C2:C3"/>
    <mergeCell ref="D2:D3"/>
    <mergeCell ref="E2:E3"/>
    <mergeCell ref="F2:F3"/>
    <mergeCell ref="G2:G3"/>
    <mergeCell ref="K36:L36"/>
    <mergeCell ref="K38:L38"/>
    <mergeCell ref="K39:M39"/>
    <mergeCell ref="H2:H3"/>
    <mergeCell ref="I2:K2"/>
    <mergeCell ref="L2:M2"/>
  </mergeCells>
  <conditionalFormatting sqref="L41">
    <cfRule type="cellIs" dxfId="2" priority="1" operator="equal">
      <formula>"MÉDIO"</formula>
    </cfRule>
    <cfRule type="cellIs" dxfId="1" priority="2" operator="equal">
      <formula>"BAIXO"</formula>
    </cfRule>
    <cfRule type="cellIs" dxfId="0" priority="3" operator="equal">
      <formula>"ALTO"</formula>
    </cfRule>
  </conditionalFormatting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A1707-7EF9-437E-9AF9-9196C3FE38F4}">
  <sheetPr>
    <tabColor theme="1"/>
  </sheetPr>
  <dimension ref="A1:G8"/>
  <sheetViews>
    <sheetView showGridLines="0" zoomScaleNormal="100" workbookViewId="0">
      <selection activeCell="L6" sqref="L6"/>
    </sheetView>
  </sheetViews>
  <sheetFormatPr defaultColWidth="8.85546875" defaultRowHeight="15" x14ac:dyDescent="0.25"/>
  <cols>
    <col min="1" max="1" width="1.85546875" style="2" customWidth="1"/>
    <col min="2" max="2" width="12.7109375" style="2" customWidth="1"/>
    <col min="3" max="3" width="16.7109375" style="1" customWidth="1"/>
    <col min="4" max="6" width="11.5703125" style="1" customWidth="1"/>
    <col min="7" max="7" width="20.42578125" style="1" customWidth="1"/>
    <col min="8" max="16384" width="8.85546875" style="1"/>
  </cols>
  <sheetData>
    <row r="1" spans="1:7" ht="18.75" x14ac:dyDescent="0.25">
      <c r="B1" s="7" t="s">
        <v>229</v>
      </c>
      <c r="C1" s="7"/>
      <c r="D1" s="7"/>
      <c r="E1" s="7"/>
      <c r="F1" s="7"/>
      <c r="G1" s="7"/>
    </row>
    <row r="3" spans="1:7" ht="26.45" customHeight="1" x14ac:dyDescent="0.25">
      <c r="B3" s="85" t="str">
        <f>'MOB E SENIORIDADE'!G3</f>
        <v>Produto 05 - MA-GEMRU</v>
      </c>
      <c r="C3" s="86"/>
      <c r="D3" s="86"/>
      <c r="E3" s="86"/>
      <c r="F3" s="86"/>
      <c r="G3" s="86"/>
    </row>
    <row r="4" spans="1:7" ht="19.149999999999999" customHeight="1" x14ac:dyDescent="0.25">
      <c r="B4" s="89" t="str">
        <f>'MOB E SENIORIDADE'!G4</f>
        <v>Ação 1 - Coordenação e Assessoramento Técnico Setorial MA GEMRU</v>
      </c>
      <c r="C4" s="90"/>
      <c r="D4" s="90"/>
      <c r="E4" s="90"/>
      <c r="F4" s="90"/>
      <c r="G4" s="90"/>
    </row>
    <row r="5" spans="1:7" ht="31.9" customHeight="1" x14ac:dyDescent="0.25">
      <c r="A5" s="1"/>
      <c r="B5" s="30" t="s">
        <v>0</v>
      </c>
      <c r="C5" s="30" t="s">
        <v>232</v>
      </c>
      <c r="D5" s="30" t="s">
        <v>231</v>
      </c>
      <c r="E5" s="30" t="s">
        <v>230</v>
      </c>
      <c r="F5" s="30" t="s">
        <v>227</v>
      </c>
      <c r="G5" s="30" t="s">
        <v>233</v>
      </c>
    </row>
    <row r="6" spans="1:7" ht="19.149999999999999" customHeight="1" x14ac:dyDescent="0.25">
      <c r="A6" s="1"/>
      <c r="B6" s="5"/>
      <c r="C6" s="26"/>
      <c r="D6" s="33">
        <f>IFERROR(DESEMPENHO!M41,0)</f>
        <v>0</v>
      </c>
      <c r="E6" s="33">
        <f>1</f>
        <v>1</v>
      </c>
      <c r="F6" s="33">
        <f>IFERROR('MOB E SENIORIDADE'!M16,0)</f>
        <v>0</v>
      </c>
      <c r="G6" s="34">
        <f>F6*E6*D6*C6</f>
        <v>0</v>
      </c>
    </row>
    <row r="8" spans="1:7" x14ac:dyDescent="0.25">
      <c r="B8" s="4"/>
      <c r="C8" s="8"/>
      <c r="D8" s="8"/>
      <c r="E8" s="8"/>
      <c r="F8" s="8"/>
    </row>
  </sheetData>
  <mergeCells count="2">
    <mergeCell ref="B3:G3"/>
    <mergeCell ref="B4:G4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1221F-DF29-4FB1-9A35-242D78123129}">
  <dimension ref="B1:BA108"/>
  <sheetViews>
    <sheetView showGridLines="0" tabSelected="1" workbookViewId="0">
      <pane ySplit="3" topLeftCell="A4" activePane="bottomLeft" state="frozen"/>
      <selection activeCell="O15" sqref="O15"/>
      <selection pane="bottomLeft" activeCell="E2" sqref="E2"/>
    </sheetView>
  </sheetViews>
  <sheetFormatPr defaultColWidth="8.85546875" defaultRowHeight="15" x14ac:dyDescent="0.25"/>
  <cols>
    <col min="1" max="1" width="3.7109375" style="3" customWidth="1"/>
    <col min="2" max="2" width="6.42578125" style="1" bestFit="1" customWidth="1"/>
    <col min="3" max="3" width="57.140625" style="3" bestFit="1" customWidth="1"/>
    <col min="4" max="4" width="17" style="3" bestFit="1" customWidth="1"/>
    <col min="5" max="5" width="15.28515625" style="1" customWidth="1"/>
    <col min="6" max="53" width="16.85546875" style="3" bestFit="1" customWidth="1"/>
    <col min="54" max="16384" width="8.85546875" style="3"/>
  </cols>
  <sheetData>
    <row r="1" spans="2:53" ht="23.25" x14ac:dyDescent="0.25">
      <c r="B1" s="123" t="s">
        <v>285</v>
      </c>
      <c r="C1" s="123"/>
      <c r="D1" s="123"/>
      <c r="E1" s="64"/>
    </row>
    <row r="3" spans="2:53" s="1" customFormat="1" x14ac:dyDescent="0.25">
      <c r="B3" s="53" t="s">
        <v>25</v>
      </c>
      <c r="C3" s="53" t="s">
        <v>234</v>
      </c>
      <c r="D3" s="54" t="s">
        <v>241</v>
      </c>
      <c r="E3" s="62"/>
      <c r="F3" s="63">
        <v>44927</v>
      </c>
      <c r="G3" s="63">
        <v>44958</v>
      </c>
      <c r="H3" s="63">
        <v>44986</v>
      </c>
      <c r="I3" s="63">
        <v>45017</v>
      </c>
      <c r="J3" s="63">
        <v>45047</v>
      </c>
      <c r="K3" s="63">
        <v>45078</v>
      </c>
      <c r="L3" s="63">
        <v>45108</v>
      </c>
      <c r="M3" s="63">
        <v>45139</v>
      </c>
      <c r="N3" s="63">
        <v>45170</v>
      </c>
      <c r="O3" s="63">
        <v>45200</v>
      </c>
      <c r="P3" s="63">
        <v>45231</v>
      </c>
      <c r="Q3" s="63">
        <v>45261</v>
      </c>
      <c r="R3" s="63">
        <v>45292</v>
      </c>
      <c r="S3" s="63">
        <v>45323</v>
      </c>
      <c r="T3" s="63">
        <v>45352</v>
      </c>
      <c r="U3" s="63">
        <v>45383</v>
      </c>
      <c r="V3" s="63">
        <v>45413</v>
      </c>
      <c r="W3" s="63">
        <v>45444</v>
      </c>
      <c r="X3" s="63">
        <v>45474</v>
      </c>
      <c r="Y3" s="63">
        <v>45505</v>
      </c>
      <c r="Z3" s="63">
        <v>45536</v>
      </c>
      <c r="AA3" s="63">
        <v>45566</v>
      </c>
      <c r="AB3" s="63">
        <v>45597</v>
      </c>
      <c r="AC3" s="63">
        <v>45627</v>
      </c>
      <c r="AD3" s="63">
        <v>45658</v>
      </c>
      <c r="AE3" s="63">
        <v>45689</v>
      </c>
      <c r="AF3" s="63">
        <v>45717</v>
      </c>
      <c r="AG3" s="63">
        <v>45748</v>
      </c>
      <c r="AH3" s="63">
        <v>45778</v>
      </c>
      <c r="AI3" s="63">
        <v>45809</v>
      </c>
      <c r="AJ3" s="63">
        <v>45839</v>
      </c>
      <c r="AK3" s="63">
        <v>45870</v>
      </c>
      <c r="AL3" s="63">
        <v>45901</v>
      </c>
      <c r="AM3" s="63">
        <v>45931</v>
      </c>
      <c r="AN3" s="63">
        <v>45962</v>
      </c>
      <c r="AO3" s="63">
        <v>45992</v>
      </c>
      <c r="AP3" s="63">
        <v>46023</v>
      </c>
      <c r="AQ3" s="63">
        <v>46054</v>
      </c>
      <c r="AR3" s="63">
        <v>46082</v>
      </c>
      <c r="AS3" s="63">
        <v>46113</v>
      </c>
      <c r="AT3" s="63">
        <v>46143</v>
      </c>
      <c r="AU3" s="63">
        <v>46174</v>
      </c>
      <c r="AV3" s="63">
        <v>46204</v>
      </c>
      <c r="AW3" s="63">
        <v>46235</v>
      </c>
      <c r="AX3" s="63">
        <v>46266</v>
      </c>
      <c r="AY3" s="63">
        <v>46296</v>
      </c>
      <c r="AZ3" s="63">
        <v>46327</v>
      </c>
      <c r="BA3" s="63">
        <v>46357</v>
      </c>
    </row>
    <row r="4" spans="2:53" x14ac:dyDescent="0.25">
      <c r="B4" s="109" t="s">
        <v>250</v>
      </c>
      <c r="C4" s="110"/>
      <c r="D4" s="52"/>
      <c r="E4" s="55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</row>
    <row r="5" spans="2:53" x14ac:dyDescent="0.25">
      <c r="B5" s="106" t="s">
        <v>235</v>
      </c>
      <c r="C5" s="111" t="s">
        <v>254</v>
      </c>
      <c r="D5" s="114">
        <v>5967180.4800000004</v>
      </c>
      <c r="E5" s="117" t="s">
        <v>242</v>
      </c>
      <c r="F5" s="56">
        <f>($D$5/48)/$D$5</f>
        <v>2.0833333333333332E-2</v>
      </c>
      <c r="G5" s="56">
        <f>($D$5/48)/$D$5</f>
        <v>2.0833333333333332E-2</v>
      </c>
      <c r="H5" s="56">
        <f t="shared" ref="H5:BA5" si="0">($D$5/48)/$D$5</f>
        <v>2.0833333333333332E-2</v>
      </c>
      <c r="I5" s="56">
        <f t="shared" si="0"/>
        <v>2.0833333333333332E-2</v>
      </c>
      <c r="J5" s="56">
        <f t="shared" si="0"/>
        <v>2.0833333333333332E-2</v>
      </c>
      <c r="K5" s="56">
        <f t="shared" si="0"/>
        <v>2.0833333333333332E-2</v>
      </c>
      <c r="L5" s="56">
        <f t="shared" si="0"/>
        <v>2.0833333333333332E-2</v>
      </c>
      <c r="M5" s="56">
        <f t="shared" si="0"/>
        <v>2.0833333333333332E-2</v>
      </c>
      <c r="N5" s="56">
        <f t="shared" si="0"/>
        <v>2.0833333333333332E-2</v>
      </c>
      <c r="O5" s="56">
        <f t="shared" si="0"/>
        <v>2.0833333333333332E-2</v>
      </c>
      <c r="P5" s="56">
        <f t="shared" si="0"/>
        <v>2.0833333333333332E-2</v>
      </c>
      <c r="Q5" s="56">
        <f t="shared" si="0"/>
        <v>2.0833333333333332E-2</v>
      </c>
      <c r="R5" s="56">
        <f t="shared" si="0"/>
        <v>2.0833333333333332E-2</v>
      </c>
      <c r="S5" s="56">
        <f t="shared" si="0"/>
        <v>2.0833333333333332E-2</v>
      </c>
      <c r="T5" s="56">
        <f t="shared" si="0"/>
        <v>2.0833333333333332E-2</v>
      </c>
      <c r="U5" s="56">
        <f t="shared" si="0"/>
        <v>2.0833333333333332E-2</v>
      </c>
      <c r="V5" s="56">
        <f t="shared" si="0"/>
        <v>2.0833333333333332E-2</v>
      </c>
      <c r="W5" s="56">
        <f t="shared" si="0"/>
        <v>2.0833333333333332E-2</v>
      </c>
      <c r="X5" s="56">
        <f t="shared" si="0"/>
        <v>2.0833333333333332E-2</v>
      </c>
      <c r="Y5" s="56">
        <f t="shared" si="0"/>
        <v>2.0833333333333332E-2</v>
      </c>
      <c r="Z5" s="56">
        <f t="shared" si="0"/>
        <v>2.0833333333333332E-2</v>
      </c>
      <c r="AA5" s="56">
        <f t="shared" si="0"/>
        <v>2.0833333333333332E-2</v>
      </c>
      <c r="AB5" s="56">
        <f t="shared" si="0"/>
        <v>2.0833333333333332E-2</v>
      </c>
      <c r="AC5" s="56">
        <f t="shared" si="0"/>
        <v>2.0833333333333332E-2</v>
      </c>
      <c r="AD5" s="56">
        <f t="shared" si="0"/>
        <v>2.0833333333333332E-2</v>
      </c>
      <c r="AE5" s="56">
        <f t="shared" si="0"/>
        <v>2.0833333333333332E-2</v>
      </c>
      <c r="AF5" s="56">
        <f t="shared" si="0"/>
        <v>2.0833333333333332E-2</v>
      </c>
      <c r="AG5" s="56">
        <f t="shared" si="0"/>
        <v>2.0833333333333332E-2</v>
      </c>
      <c r="AH5" s="56">
        <f t="shared" si="0"/>
        <v>2.0833333333333332E-2</v>
      </c>
      <c r="AI5" s="56">
        <f t="shared" si="0"/>
        <v>2.0833333333333332E-2</v>
      </c>
      <c r="AJ5" s="56">
        <f t="shared" si="0"/>
        <v>2.0833333333333332E-2</v>
      </c>
      <c r="AK5" s="56">
        <f t="shared" si="0"/>
        <v>2.0833333333333332E-2</v>
      </c>
      <c r="AL5" s="56">
        <f t="shared" si="0"/>
        <v>2.0833333333333332E-2</v>
      </c>
      <c r="AM5" s="56">
        <f t="shared" si="0"/>
        <v>2.0833333333333332E-2</v>
      </c>
      <c r="AN5" s="56">
        <f t="shared" si="0"/>
        <v>2.0833333333333332E-2</v>
      </c>
      <c r="AO5" s="56">
        <f t="shared" si="0"/>
        <v>2.0833333333333332E-2</v>
      </c>
      <c r="AP5" s="56">
        <f t="shared" si="0"/>
        <v>2.0833333333333332E-2</v>
      </c>
      <c r="AQ5" s="56">
        <f t="shared" si="0"/>
        <v>2.0833333333333332E-2</v>
      </c>
      <c r="AR5" s="56">
        <f t="shared" si="0"/>
        <v>2.0833333333333332E-2</v>
      </c>
      <c r="AS5" s="56">
        <f t="shared" si="0"/>
        <v>2.0833333333333332E-2</v>
      </c>
      <c r="AT5" s="56">
        <f t="shared" si="0"/>
        <v>2.0833333333333332E-2</v>
      </c>
      <c r="AU5" s="56">
        <f t="shared" si="0"/>
        <v>2.0833333333333332E-2</v>
      </c>
      <c r="AV5" s="56">
        <f t="shared" si="0"/>
        <v>2.0833333333333332E-2</v>
      </c>
      <c r="AW5" s="56">
        <f t="shared" si="0"/>
        <v>2.0833333333333332E-2</v>
      </c>
      <c r="AX5" s="56">
        <f t="shared" si="0"/>
        <v>2.0833333333333332E-2</v>
      </c>
      <c r="AY5" s="56">
        <f t="shared" si="0"/>
        <v>2.0833333333333332E-2</v>
      </c>
      <c r="AZ5" s="56">
        <f t="shared" si="0"/>
        <v>2.0833333333333332E-2</v>
      </c>
      <c r="BA5" s="56">
        <f t="shared" si="0"/>
        <v>2.0833333333333332E-2</v>
      </c>
    </row>
    <row r="6" spans="2:53" x14ac:dyDescent="0.25">
      <c r="B6" s="107"/>
      <c r="C6" s="112"/>
      <c r="D6" s="115"/>
      <c r="E6" s="117"/>
      <c r="F6" s="59">
        <f>ROUND($D$5*F5,2)</f>
        <v>124316.26</v>
      </c>
      <c r="G6" s="59">
        <f t="shared" ref="G6:BA6" si="1">ROUND($D$5*G5,2)</f>
        <v>124316.26</v>
      </c>
      <c r="H6" s="59">
        <f t="shared" si="1"/>
        <v>124316.26</v>
      </c>
      <c r="I6" s="59">
        <f t="shared" si="1"/>
        <v>124316.26</v>
      </c>
      <c r="J6" s="59">
        <f t="shared" si="1"/>
        <v>124316.26</v>
      </c>
      <c r="K6" s="59">
        <f t="shared" si="1"/>
        <v>124316.26</v>
      </c>
      <c r="L6" s="59">
        <f t="shared" si="1"/>
        <v>124316.26</v>
      </c>
      <c r="M6" s="59">
        <f t="shared" si="1"/>
        <v>124316.26</v>
      </c>
      <c r="N6" s="59">
        <f t="shared" si="1"/>
        <v>124316.26</v>
      </c>
      <c r="O6" s="59">
        <f t="shared" si="1"/>
        <v>124316.26</v>
      </c>
      <c r="P6" s="59">
        <f t="shared" si="1"/>
        <v>124316.26</v>
      </c>
      <c r="Q6" s="59">
        <f t="shared" si="1"/>
        <v>124316.26</v>
      </c>
      <c r="R6" s="59">
        <f t="shared" si="1"/>
        <v>124316.26</v>
      </c>
      <c r="S6" s="59">
        <f t="shared" si="1"/>
        <v>124316.26</v>
      </c>
      <c r="T6" s="59">
        <f t="shared" si="1"/>
        <v>124316.26</v>
      </c>
      <c r="U6" s="59">
        <f t="shared" si="1"/>
        <v>124316.26</v>
      </c>
      <c r="V6" s="59">
        <f t="shared" si="1"/>
        <v>124316.26</v>
      </c>
      <c r="W6" s="59">
        <f t="shared" si="1"/>
        <v>124316.26</v>
      </c>
      <c r="X6" s="59">
        <f t="shared" si="1"/>
        <v>124316.26</v>
      </c>
      <c r="Y6" s="59">
        <f t="shared" si="1"/>
        <v>124316.26</v>
      </c>
      <c r="Z6" s="59">
        <f t="shared" si="1"/>
        <v>124316.26</v>
      </c>
      <c r="AA6" s="59">
        <f t="shared" si="1"/>
        <v>124316.26</v>
      </c>
      <c r="AB6" s="59">
        <f t="shared" si="1"/>
        <v>124316.26</v>
      </c>
      <c r="AC6" s="59">
        <f t="shared" si="1"/>
        <v>124316.26</v>
      </c>
      <c r="AD6" s="59">
        <f t="shared" si="1"/>
        <v>124316.26</v>
      </c>
      <c r="AE6" s="59">
        <f t="shared" si="1"/>
        <v>124316.26</v>
      </c>
      <c r="AF6" s="59">
        <f t="shared" si="1"/>
        <v>124316.26</v>
      </c>
      <c r="AG6" s="59">
        <f t="shared" si="1"/>
        <v>124316.26</v>
      </c>
      <c r="AH6" s="59">
        <f t="shared" si="1"/>
        <v>124316.26</v>
      </c>
      <c r="AI6" s="59">
        <f t="shared" si="1"/>
        <v>124316.26</v>
      </c>
      <c r="AJ6" s="59">
        <f t="shared" si="1"/>
        <v>124316.26</v>
      </c>
      <c r="AK6" s="59">
        <f t="shared" si="1"/>
        <v>124316.26</v>
      </c>
      <c r="AL6" s="59">
        <f t="shared" si="1"/>
        <v>124316.26</v>
      </c>
      <c r="AM6" s="59">
        <f t="shared" si="1"/>
        <v>124316.26</v>
      </c>
      <c r="AN6" s="59">
        <f t="shared" si="1"/>
        <v>124316.26</v>
      </c>
      <c r="AO6" s="59">
        <f t="shared" si="1"/>
        <v>124316.26</v>
      </c>
      <c r="AP6" s="59">
        <f t="shared" si="1"/>
        <v>124316.26</v>
      </c>
      <c r="AQ6" s="59">
        <f t="shared" si="1"/>
        <v>124316.26</v>
      </c>
      <c r="AR6" s="59">
        <f t="shared" si="1"/>
        <v>124316.26</v>
      </c>
      <c r="AS6" s="59">
        <f t="shared" si="1"/>
        <v>124316.26</v>
      </c>
      <c r="AT6" s="59">
        <f t="shared" si="1"/>
        <v>124316.26</v>
      </c>
      <c r="AU6" s="59">
        <f t="shared" si="1"/>
        <v>124316.26</v>
      </c>
      <c r="AV6" s="59">
        <f t="shared" si="1"/>
        <v>124316.26</v>
      </c>
      <c r="AW6" s="59">
        <f t="shared" si="1"/>
        <v>124316.26</v>
      </c>
      <c r="AX6" s="59">
        <f t="shared" si="1"/>
        <v>124316.26</v>
      </c>
      <c r="AY6" s="59">
        <f t="shared" si="1"/>
        <v>124316.26</v>
      </c>
      <c r="AZ6" s="59">
        <f t="shared" si="1"/>
        <v>124316.26</v>
      </c>
      <c r="BA6" s="59">
        <f t="shared" si="1"/>
        <v>124316.26</v>
      </c>
    </row>
    <row r="7" spans="2:53" x14ac:dyDescent="0.25">
      <c r="B7" s="107"/>
      <c r="C7" s="112"/>
      <c r="D7" s="115"/>
      <c r="E7" s="118" t="s">
        <v>243</v>
      </c>
      <c r="F7" s="60">
        <f>IFERROR(F8/$D$5,0)</f>
        <v>0</v>
      </c>
      <c r="G7" s="60">
        <f>IFERROR(G8/$D$5,0)</f>
        <v>0</v>
      </c>
      <c r="H7" s="60">
        <f t="shared" ref="H7:BA7" si="2">IFERROR(H8/$D$5,0)</f>
        <v>0</v>
      </c>
      <c r="I7" s="60">
        <f t="shared" si="2"/>
        <v>0</v>
      </c>
      <c r="J7" s="60">
        <f t="shared" si="2"/>
        <v>0</v>
      </c>
      <c r="K7" s="60">
        <f t="shared" si="2"/>
        <v>0</v>
      </c>
      <c r="L7" s="60">
        <f t="shared" si="2"/>
        <v>0</v>
      </c>
      <c r="M7" s="60">
        <f t="shared" si="2"/>
        <v>0</v>
      </c>
      <c r="N7" s="60">
        <f t="shared" si="2"/>
        <v>0</v>
      </c>
      <c r="O7" s="60">
        <f t="shared" si="2"/>
        <v>0</v>
      </c>
      <c r="P7" s="60">
        <f t="shared" si="2"/>
        <v>0</v>
      </c>
      <c r="Q7" s="60">
        <f t="shared" si="2"/>
        <v>0</v>
      </c>
      <c r="R7" s="60">
        <f t="shared" si="2"/>
        <v>0</v>
      </c>
      <c r="S7" s="60">
        <f t="shared" si="2"/>
        <v>0</v>
      </c>
      <c r="T7" s="60">
        <f t="shared" si="2"/>
        <v>0</v>
      </c>
      <c r="U7" s="60">
        <f t="shared" si="2"/>
        <v>0</v>
      </c>
      <c r="V7" s="60">
        <f t="shared" si="2"/>
        <v>0</v>
      </c>
      <c r="W7" s="60">
        <f t="shared" si="2"/>
        <v>0</v>
      </c>
      <c r="X7" s="60">
        <f t="shared" si="2"/>
        <v>0</v>
      </c>
      <c r="Y7" s="60">
        <f t="shared" si="2"/>
        <v>0</v>
      </c>
      <c r="Z7" s="60">
        <f t="shared" si="2"/>
        <v>0</v>
      </c>
      <c r="AA7" s="60">
        <f t="shared" si="2"/>
        <v>0</v>
      </c>
      <c r="AB7" s="60">
        <f t="shared" si="2"/>
        <v>0</v>
      </c>
      <c r="AC7" s="60">
        <f t="shared" si="2"/>
        <v>0</v>
      </c>
      <c r="AD7" s="60">
        <f t="shared" si="2"/>
        <v>0</v>
      </c>
      <c r="AE7" s="60">
        <f t="shared" si="2"/>
        <v>0</v>
      </c>
      <c r="AF7" s="60">
        <f t="shared" si="2"/>
        <v>0</v>
      </c>
      <c r="AG7" s="60">
        <f t="shared" si="2"/>
        <v>0</v>
      </c>
      <c r="AH7" s="60">
        <f t="shared" si="2"/>
        <v>0</v>
      </c>
      <c r="AI7" s="60">
        <f t="shared" si="2"/>
        <v>0</v>
      </c>
      <c r="AJ7" s="60">
        <f t="shared" si="2"/>
        <v>0</v>
      </c>
      <c r="AK7" s="60">
        <f t="shared" si="2"/>
        <v>0</v>
      </c>
      <c r="AL7" s="60">
        <f t="shared" si="2"/>
        <v>0</v>
      </c>
      <c r="AM7" s="60">
        <f t="shared" si="2"/>
        <v>0</v>
      </c>
      <c r="AN7" s="60">
        <f t="shared" si="2"/>
        <v>0</v>
      </c>
      <c r="AO7" s="60">
        <f t="shared" si="2"/>
        <v>0</v>
      </c>
      <c r="AP7" s="60">
        <f t="shared" si="2"/>
        <v>0</v>
      </c>
      <c r="AQ7" s="60">
        <f t="shared" si="2"/>
        <v>0</v>
      </c>
      <c r="AR7" s="60">
        <f t="shared" si="2"/>
        <v>0</v>
      </c>
      <c r="AS7" s="60">
        <f t="shared" si="2"/>
        <v>0</v>
      </c>
      <c r="AT7" s="60">
        <f t="shared" si="2"/>
        <v>0</v>
      </c>
      <c r="AU7" s="60">
        <f t="shared" si="2"/>
        <v>0</v>
      </c>
      <c r="AV7" s="60">
        <f t="shared" si="2"/>
        <v>0</v>
      </c>
      <c r="AW7" s="60">
        <f t="shared" si="2"/>
        <v>0</v>
      </c>
      <c r="AX7" s="60">
        <f t="shared" si="2"/>
        <v>0</v>
      </c>
      <c r="AY7" s="60">
        <f t="shared" si="2"/>
        <v>0</v>
      </c>
      <c r="AZ7" s="60">
        <f t="shared" si="2"/>
        <v>0</v>
      </c>
      <c r="BA7" s="60">
        <f t="shared" si="2"/>
        <v>0</v>
      </c>
    </row>
    <row r="8" spans="2:53" x14ac:dyDescent="0.25">
      <c r="B8" s="108"/>
      <c r="C8" s="112"/>
      <c r="D8" s="116"/>
      <c r="E8" s="118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</row>
    <row r="9" spans="2:53" x14ac:dyDescent="0.25">
      <c r="B9" s="106" t="s">
        <v>236</v>
      </c>
      <c r="C9" s="111" t="s">
        <v>237</v>
      </c>
      <c r="D9" s="114">
        <v>3357647.04</v>
      </c>
      <c r="E9" s="117" t="s">
        <v>242</v>
      </c>
      <c r="F9" s="56">
        <f>($D$9/48)/$D$9</f>
        <v>2.0833333333333332E-2</v>
      </c>
      <c r="G9" s="56">
        <f>($D$9/48)/$D$9</f>
        <v>2.0833333333333332E-2</v>
      </c>
      <c r="H9" s="56">
        <f t="shared" ref="H9:BA9" si="3">($D$9/48)/$D$9</f>
        <v>2.0833333333333332E-2</v>
      </c>
      <c r="I9" s="56">
        <f t="shared" si="3"/>
        <v>2.0833333333333332E-2</v>
      </c>
      <c r="J9" s="56">
        <f t="shared" si="3"/>
        <v>2.0833333333333332E-2</v>
      </c>
      <c r="K9" s="56">
        <f t="shared" si="3"/>
        <v>2.0833333333333332E-2</v>
      </c>
      <c r="L9" s="56">
        <f t="shared" si="3"/>
        <v>2.0833333333333332E-2</v>
      </c>
      <c r="M9" s="56">
        <f t="shared" si="3"/>
        <v>2.0833333333333332E-2</v>
      </c>
      <c r="N9" s="56">
        <f t="shared" si="3"/>
        <v>2.0833333333333332E-2</v>
      </c>
      <c r="O9" s="56">
        <f t="shared" si="3"/>
        <v>2.0833333333333332E-2</v>
      </c>
      <c r="P9" s="56">
        <f t="shared" si="3"/>
        <v>2.0833333333333332E-2</v>
      </c>
      <c r="Q9" s="56">
        <f t="shared" si="3"/>
        <v>2.0833333333333332E-2</v>
      </c>
      <c r="R9" s="56">
        <f t="shared" si="3"/>
        <v>2.0833333333333332E-2</v>
      </c>
      <c r="S9" s="56">
        <f t="shared" si="3"/>
        <v>2.0833333333333332E-2</v>
      </c>
      <c r="T9" s="56">
        <f t="shared" si="3"/>
        <v>2.0833333333333332E-2</v>
      </c>
      <c r="U9" s="56">
        <f t="shared" si="3"/>
        <v>2.0833333333333332E-2</v>
      </c>
      <c r="V9" s="56">
        <f t="shared" si="3"/>
        <v>2.0833333333333332E-2</v>
      </c>
      <c r="W9" s="56">
        <f t="shared" si="3"/>
        <v>2.0833333333333332E-2</v>
      </c>
      <c r="X9" s="56">
        <f t="shared" si="3"/>
        <v>2.0833333333333332E-2</v>
      </c>
      <c r="Y9" s="56">
        <f t="shared" si="3"/>
        <v>2.0833333333333332E-2</v>
      </c>
      <c r="Z9" s="56">
        <f t="shared" si="3"/>
        <v>2.0833333333333332E-2</v>
      </c>
      <c r="AA9" s="56">
        <f t="shared" si="3"/>
        <v>2.0833333333333332E-2</v>
      </c>
      <c r="AB9" s="56">
        <f t="shared" si="3"/>
        <v>2.0833333333333332E-2</v>
      </c>
      <c r="AC9" s="56">
        <f t="shared" si="3"/>
        <v>2.0833333333333332E-2</v>
      </c>
      <c r="AD9" s="56">
        <f t="shared" si="3"/>
        <v>2.0833333333333332E-2</v>
      </c>
      <c r="AE9" s="56">
        <f t="shared" si="3"/>
        <v>2.0833333333333332E-2</v>
      </c>
      <c r="AF9" s="56">
        <f t="shared" si="3"/>
        <v>2.0833333333333332E-2</v>
      </c>
      <c r="AG9" s="56">
        <f t="shared" si="3"/>
        <v>2.0833333333333332E-2</v>
      </c>
      <c r="AH9" s="56">
        <f t="shared" si="3"/>
        <v>2.0833333333333332E-2</v>
      </c>
      <c r="AI9" s="56">
        <f t="shared" si="3"/>
        <v>2.0833333333333332E-2</v>
      </c>
      <c r="AJ9" s="56">
        <f t="shared" si="3"/>
        <v>2.0833333333333332E-2</v>
      </c>
      <c r="AK9" s="56">
        <f t="shared" si="3"/>
        <v>2.0833333333333332E-2</v>
      </c>
      <c r="AL9" s="56">
        <f t="shared" si="3"/>
        <v>2.0833333333333332E-2</v>
      </c>
      <c r="AM9" s="56">
        <f t="shared" si="3"/>
        <v>2.0833333333333332E-2</v>
      </c>
      <c r="AN9" s="56">
        <f t="shared" si="3"/>
        <v>2.0833333333333332E-2</v>
      </c>
      <c r="AO9" s="56">
        <f t="shared" si="3"/>
        <v>2.0833333333333332E-2</v>
      </c>
      <c r="AP9" s="56">
        <f t="shared" si="3"/>
        <v>2.0833333333333332E-2</v>
      </c>
      <c r="AQ9" s="56">
        <f t="shared" si="3"/>
        <v>2.0833333333333332E-2</v>
      </c>
      <c r="AR9" s="56">
        <f t="shared" si="3"/>
        <v>2.0833333333333332E-2</v>
      </c>
      <c r="AS9" s="56">
        <f t="shared" si="3"/>
        <v>2.0833333333333332E-2</v>
      </c>
      <c r="AT9" s="56">
        <f t="shared" si="3"/>
        <v>2.0833333333333332E-2</v>
      </c>
      <c r="AU9" s="56">
        <f t="shared" si="3"/>
        <v>2.0833333333333332E-2</v>
      </c>
      <c r="AV9" s="56">
        <f t="shared" si="3"/>
        <v>2.0833333333333332E-2</v>
      </c>
      <c r="AW9" s="56">
        <f t="shared" si="3"/>
        <v>2.0833333333333332E-2</v>
      </c>
      <c r="AX9" s="56">
        <f t="shared" si="3"/>
        <v>2.0833333333333332E-2</v>
      </c>
      <c r="AY9" s="56">
        <f t="shared" si="3"/>
        <v>2.0833333333333332E-2</v>
      </c>
      <c r="AZ9" s="56">
        <f t="shared" si="3"/>
        <v>2.0833333333333332E-2</v>
      </c>
      <c r="BA9" s="56">
        <f t="shared" si="3"/>
        <v>2.0833333333333332E-2</v>
      </c>
    </row>
    <row r="10" spans="2:53" x14ac:dyDescent="0.25">
      <c r="B10" s="107"/>
      <c r="C10" s="112"/>
      <c r="D10" s="115"/>
      <c r="E10" s="117"/>
      <c r="F10" s="59">
        <f>ROUND($D$9*F9,2)</f>
        <v>69950.98</v>
      </c>
      <c r="G10" s="59">
        <f t="shared" ref="G10:BA10" si="4">ROUND($D$9*G9,2)</f>
        <v>69950.98</v>
      </c>
      <c r="H10" s="59">
        <f t="shared" si="4"/>
        <v>69950.98</v>
      </c>
      <c r="I10" s="59">
        <f t="shared" si="4"/>
        <v>69950.98</v>
      </c>
      <c r="J10" s="59">
        <f t="shared" si="4"/>
        <v>69950.98</v>
      </c>
      <c r="K10" s="59">
        <f t="shared" si="4"/>
        <v>69950.98</v>
      </c>
      <c r="L10" s="59">
        <f t="shared" si="4"/>
        <v>69950.98</v>
      </c>
      <c r="M10" s="59">
        <f t="shared" si="4"/>
        <v>69950.98</v>
      </c>
      <c r="N10" s="59">
        <f t="shared" si="4"/>
        <v>69950.98</v>
      </c>
      <c r="O10" s="59">
        <f t="shared" si="4"/>
        <v>69950.98</v>
      </c>
      <c r="P10" s="59">
        <f t="shared" si="4"/>
        <v>69950.98</v>
      </c>
      <c r="Q10" s="59">
        <f t="shared" si="4"/>
        <v>69950.98</v>
      </c>
      <c r="R10" s="59">
        <f t="shared" si="4"/>
        <v>69950.98</v>
      </c>
      <c r="S10" s="59">
        <f t="shared" si="4"/>
        <v>69950.98</v>
      </c>
      <c r="T10" s="59">
        <f t="shared" si="4"/>
        <v>69950.98</v>
      </c>
      <c r="U10" s="59">
        <f t="shared" si="4"/>
        <v>69950.98</v>
      </c>
      <c r="V10" s="59">
        <f t="shared" si="4"/>
        <v>69950.98</v>
      </c>
      <c r="W10" s="59">
        <f t="shared" si="4"/>
        <v>69950.98</v>
      </c>
      <c r="X10" s="59">
        <f t="shared" si="4"/>
        <v>69950.98</v>
      </c>
      <c r="Y10" s="59">
        <f t="shared" si="4"/>
        <v>69950.98</v>
      </c>
      <c r="Z10" s="59">
        <f t="shared" si="4"/>
        <v>69950.98</v>
      </c>
      <c r="AA10" s="59">
        <f t="shared" si="4"/>
        <v>69950.98</v>
      </c>
      <c r="AB10" s="59">
        <f t="shared" si="4"/>
        <v>69950.98</v>
      </c>
      <c r="AC10" s="59">
        <f t="shared" si="4"/>
        <v>69950.98</v>
      </c>
      <c r="AD10" s="59">
        <f t="shared" si="4"/>
        <v>69950.98</v>
      </c>
      <c r="AE10" s="59">
        <f t="shared" si="4"/>
        <v>69950.98</v>
      </c>
      <c r="AF10" s="59">
        <f t="shared" si="4"/>
        <v>69950.98</v>
      </c>
      <c r="AG10" s="59">
        <f t="shared" si="4"/>
        <v>69950.98</v>
      </c>
      <c r="AH10" s="59">
        <f t="shared" si="4"/>
        <v>69950.98</v>
      </c>
      <c r="AI10" s="59">
        <f t="shared" si="4"/>
        <v>69950.98</v>
      </c>
      <c r="AJ10" s="59">
        <f t="shared" si="4"/>
        <v>69950.98</v>
      </c>
      <c r="AK10" s="59">
        <f t="shared" si="4"/>
        <v>69950.98</v>
      </c>
      <c r="AL10" s="59">
        <f t="shared" si="4"/>
        <v>69950.98</v>
      </c>
      <c r="AM10" s="59">
        <f t="shared" si="4"/>
        <v>69950.98</v>
      </c>
      <c r="AN10" s="59">
        <f t="shared" si="4"/>
        <v>69950.98</v>
      </c>
      <c r="AO10" s="59">
        <f t="shared" si="4"/>
        <v>69950.98</v>
      </c>
      <c r="AP10" s="59">
        <f t="shared" si="4"/>
        <v>69950.98</v>
      </c>
      <c r="AQ10" s="59">
        <f t="shared" si="4"/>
        <v>69950.98</v>
      </c>
      <c r="AR10" s="59">
        <f t="shared" si="4"/>
        <v>69950.98</v>
      </c>
      <c r="AS10" s="59">
        <f t="shared" si="4"/>
        <v>69950.98</v>
      </c>
      <c r="AT10" s="59">
        <f t="shared" si="4"/>
        <v>69950.98</v>
      </c>
      <c r="AU10" s="59">
        <f t="shared" si="4"/>
        <v>69950.98</v>
      </c>
      <c r="AV10" s="59">
        <f t="shared" si="4"/>
        <v>69950.98</v>
      </c>
      <c r="AW10" s="59">
        <f t="shared" si="4"/>
        <v>69950.98</v>
      </c>
      <c r="AX10" s="59">
        <f t="shared" si="4"/>
        <v>69950.98</v>
      </c>
      <c r="AY10" s="59">
        <f t="shared" si="4"/>
        <v>69950.98</v>
      </c>
      <c r="AZ10" s="59">
        <f t="shared" si="4"/>
        <v>69950.98</v>
      </c>
      <c r="BA10" s="59">
        <f t="shared" si="4"/>
        <v>69950.98</v>
      </c>
    </row>
    <row r="11" spans="2:53" x14ac:dyDescent="0.25">
      <c r="B11" s="107"/>
      <c r="C11" s="112"/>
      <c r="D11" s="115"/>
      <c r="E11" s="118" t="s">
        <v>243</v>
      </c>
      <c r="F11" s="60">
        <f>F12/$D$9</f>
        <v>0</v>
      </c>
      <c r="G11" s="60">
        <f>G12/$D$9</f>
        <v>0</v>
      </c>
      <c r="H11" s="60">
        <f t="shared" ref="H11:BA11" si="5">H12/$D$9</f>
        <v>0</v>
      </c>
      <c r="I11" s="60">
        <f t="shared" si="5"/>
        <v>0</v>
      </c>
      <c r="J11" s="60">
        <f t="shared" si="5"/>
        <v>0</v>
      </c>
      <c r="K11" s="60">
        <f t="shared" si="5"/>
        <v>0</v>
      </c>
      <c r="L11" s="60">
        <f t="shared" si="5"/>
        <v>0</v>
      </c>
      <c r="M11" s="60">
        <f t="shared" si="5"/>
        <v>0</v>
      </c>
      <c r="N11" s="60">
        <f t="shared" si="5"/>
        <v>0</v>
      </c>
      <c r="O11" s="60">
        <f t="shared" si="5"/>
        <v>0</v>
      </c>
      <c r="P11" s="60">
        <f t="shared" si="5"/>
        <v>0</v>
      </c>
      <c r="Q11" s="60">
        <f t="shared" si="5"/>
        <v>0</v>
      </c>
      <c r="R11" s="60">
        <f t="shared" si="5"/>
        <v>0</v>
      </c>
      <c r="S11" s="60">
        <f t="shared" si="5"/>
        <v>0</v>
      </c>
      <c r="T11" s="60">
        <f t="shared" si="5"/>
        <v>0</v>
      </c>
      <c r="U11" s="60">
        <f t="shared" si="5"/>
        <v>0</v>
      </c>
      <c r="V11" s="60">
        <f t="shared" si="5"/>
        <v>0</v>
      </c>
      <c r="W11" s="60">
        <f t="shared" si="5"/>
        <v>0</v>
      </c>
      <c r="X11" s="60">
        <f t="shared" si="5"/>
        <v>0</v>
      </c>
      <c r="Y11" s="60">
        <f t="shared" si="5"/>
        <v>0</v>
      </c>
      <c r="Z11" s="60">
        <f t="shared" si="5"/>
        <v>0</v>
      </c>
      <c r="AA11" s="60">
        <f t="shared" si="5"/>
        <v>0</v>
      </c>
      <c r="AB11" s="60">
        <f t="shared" si="5"/>
        <v>0</v>
      </c>
      <c r="AC11" s="60">
        <f t="shared" si="5"/>
        <v>0</v>
      </c>
      <c r="AD11" s="60">
        <f t="shared" si="5"/>
        <v>0</v>
      </c>
      <c r="AE11" s="60">
        <f t="shared" si="5"/>
        <v>0</v>
      </c>
      <c r="AF11" s="60">
        <f t="shared" si="5"/>
        <v>0</v>
      </c>
      <c r="AG11" s="60">
        <f t="shared" si="5"/>
        <v>0</v>
      </c>
      <c r="AH11" s="60">
        <f t="shared" si="5"/>
        <v>0</v>
      </c>
      <c r="AI11" s="60">
        <f t="shared" si="5"/>
        <v>0</v>
      </c>
      <c r="AJ11" s="60">
        <f t="shared" si="5"/>
        <v>0</v>
      </c>
      <c r="AK11" s="60">
        <f t="shared" si="5"/>
        <v>0</v>
      </c>
      <c r="AL11" s="60">
        <f t="shared" si="5"/>
        <v>0</v>
      </c>
      <c r="AM11" s="60">
        <f t="shared" si="5"/>
        <v>0</v>
      </c>
      <c r="AN11" s="60">
        <f t="shared" si="5"/>
        <v>0</v>
      </c>
      <c r="AO11" s="60">
        <f t="shared" si="5"/>
        <v>0</v>
      </c>
      <c r="AP11" s="60">
        <f t="shared" si="5"/>
        <v>0</v>
      </c>
      <c r="AQ11" s="60">
        <f t="shared" si="5"/>
        <v>0</v>
      </c>
      <c r="AR11" s="60">
        <f t="shared" si="5"/>
        <v>0</v>
      </c>
      <c r="AS11" s="60">
        <f t="shared" si="5"/>
        <v>0</v>
      </c>
      <c r="AT11" s="60">
        <f t="shared" si="5"/>
        <v>0</v>
      </c>
      <c r="AU11" s="60">
        <f t="shared" si="5"/>
        <v>0</v>
      </c>
      <c r="AV11" s="60">
        <f t="shared" si="5"/>
        <v>0</v>
      </c>
      <c r="AW11" s="60">
        <f t="shared" si="5"/>
        <v>0</v>
      </c>
      <c r="AX11" s="60">
        <f t="shared" si="5"/>
        <v>0</v>
      </c>
      <c r="AY11" s="60">
        <f t="shared" si="5"/>
        <v>0</v>
      </c>
      <c r="AZ11" s="60">
        <f t="shared" si="5"/>
        <v>0</v>
      </c>
      <c r="BA11" s="60">
        <f t="shared" si="5"/>
        <v>0</v>
      </c>
    </row>
    <row r="12" spans="2:53" x14ac:dyDescent="0.25">
      <c r="B12" s="108"/>
      <c r="C12" s="112"/>
      <c r="D12" s="116"/>
      <c r="E12" s="118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</row>
    <row r="13" spans="2:53" x14ac:dyDescent="0.25">
      <c r="B13" s="119" t="s">
        <v>238</v>
      </c>
      <c r="C13" s="120" t="s">
        <v>251</v>
      </c>
      <c r="D13" s="114">
        <v>3163559.04</v>
      </c>
      <c r="E13" s="117" t="s">
        <v>242</v>
      </c>
      <c r="F13" s="56">
        <f>($D$13/48)/$D$13</f>
        <v>2.0833333333333332E-2</v>
      </c>
      <c r="G13" s="56">
        <f t="shared" ref="G13:BA13" si="6">($D$13/48)/$D$13</f>
        <v>2.0833333333333332E-2</v>
      </c>
      <c r="H13" s="56">
        <f t="shared" si="6"/>
        <v>2.0833333333333332E-2</v>
      </c>
      <c r="I13" s="56">
        <f t="shared" si="6"/>
        <v>2.0833333333333332E-2</v>
      </c>
      <c r="J13" s="56">
        <f t="shared" si="6"/>
        <v>2.0833333333333332E-2</v>
      </c>
      <c r="K13" s="56">
        <f t="shared" si="6"/>
        <v>2.0833333333333332E-2</v>
      </c>
      <c r="L13" s="56">
        <f t="shared" si="6"/>
        <v>2.0833333333333332E-2</v>
      </c>
      <c r="M13" s="56">
        <f t="shared" si="6"/>
        <v>2.0833333333333332E-2</v>
      </c>
      <c r="N13" s="56">
        <f t="shared" si="6"/>
        <v>2.0833333333333332E-2</v>
      </c>
      <c r="O13" s="56">
        <f t="shared" si="6"/>
        <v>2.0833333333333332E-2</v>
      </c>
      <c r="P13" s="56">
        <f t="shared" si="6"/>
        <v>2.0833333333333332E-2</v>
      </c>
      <c r="Q13" s="56">
        <f t="shared" si="6"/>
        <v>2.0833333333333332E-2</v>
      </c>
      <c r="R13" s="56">
        <f t="shared" si="6"/>
        <v>2.0833333333333332E-2</v>
      </c>
      <c r="S13" s="56">
        <f t="shared" si="6"/>
        <v>2.0833333333333332E-2</v>
      </c>
      <c r="T13" s="56">
        <f t="shared" si="6"/>
        <v>2.0833333333333332E-2</v>
      </c>
      <c r="U13" s="56">
        <f t="shared" si="6"/>
        <v>2.0833333333333332E-2</v>
      </c>
      <c r="V13" s="56">
        <f t="shared" si="6"/>
        <v>2.0833333333333332E-2</v>
      </c>
      <c r="W13" s="56">
        <f t="shared" si="6"/>
        <v>2.0833333333333332E-2</v>
      </c>
      <c r="X13" s="56">
        <f t="shared" si="6"/>
        <v>2.0833333333333332E-2</v>
      </c>
      <c r="Y13" s="56">
        <f t="shared" si="6"/>
        <v>2.0833333333333332E-2</v>
      </c>
      <c r="Z13" s="56">
        <f t="shared" si="6"/>
        <v>2.0833333333333332E-2</v>
      </c>
      <c r="AA13" s="56">
        <f t="shared" si="6"/>
        <v>2.0833333333333332E-2</v>
      </c>
      <c r="AB13" s="56">
        <f t="shared" si="6"/>
        <v>2.0833333333333332E-2</v>
      </c>
      <c r="AC13" s="56">
        <f t="shared" si="6"/>
        <v>2.0833333333333332E-2</v>
      </c>
      <c r="AD13" s="56">
        <f t="shared" si="6"/>
        <v>2.0833333333333332E-2</v>
      </c>
      <c r="AE13" s="56">
        <f t="shared" si="6"/>
        <v>2.0833333333333332E-2</v>
      </c>
      <c r="AF13" s="56">
        <f t="shared" si="6"/>
        <v>2.0833333333333332E-2</v>
      </c>
      <c r="AG13" s="56">
        <f t="shared" si="6"/>
        <v>2.0833333333333332E-2</v>
      </c>
      <c r="AH13" s="56">
        <f t="shared" si="6"/>
        <v>2.0833333333333332E-2</v>
      </c>
      <c r="AI13" s="56">
        <f t="shared" si="6"/>
        <v>2.0833333333333332E-2</v>
      </c>
      <c r="AJ13" s="56">
        <f t="shared" si="6"/>
        <v>2.0833333333333332E-2</v>
      </c>
      <c r="AK13" s="56">
        <f t="shared" si="6"/>
        <v>2.0833333333333332E-2</v>
      </c>
      <c r="AL13" s="56">
        <f t="shared" si="6"/>
        <v>2.0833333333333332E-2</v>
      </c>
      <c r="AM13" s="56">
        <f t="shared" si="6"/>
        <v>2.0833333333333332E-2</v>
      </c>
      <c r="AN13" s="56">
        <f t="shared" si="6"/>
        <v>2.0833333333333332E-2</v>
      </c>
      <c r="AO13" s="56">
        <f t="shared" si="6"/>
        <v>2.0833333333333332E-2</v>
      </c>
      <c r="AP13" s="56">
        <f t="shared" si="6"/>
        <v>2.0833333333333332E-2</v>
      </c>
      <c r="AQ13" s="56">
        <f t="shared" si="6"/>
        <v>2.0833333333333332E-2</v>
      </c>
      <c r="AR13" s="56">
        <f t="shared" si="6"/>
        <v>2.0833333333333332E-2</v>
      </c>
      <c r="AS13" s="56">
        <f t="shared" si="6"/>
        <v>2.0833333333333332E-2</v>
      </c>
      <c r="AT13" s="56">
        <f t="shared" si="6"/>
        <v>2.0833333333333332E-2</v>
      </c>
      <c r="AU13" s="56">
        <f t="shared" si="6"/>
        <v>2.0833333333333332E-2</v>
      </c>
      <c r="AV13" s="56">
        <f t="shared" si="6"/>
        <v>2.0833333333333332E-2</v>
      </c>
      <c r="AW13" s="56">
        <f t="shared" si="6"/>
        <v>2.0833333333333332E-2</v>
      </c>
      <c r="AX13" s="56">
        <f t="shared" si="6"/>
        <v>2.0833333333333332E-2</v>
      </c>
      <c r="AY13" s="56">
        <f t="shared" si="6"/>
        <v>2.0833333333333332E-2</v>
      </c>
      <c r="AZ13" s="56">
        <f t="shared" si="6"/>
        <v>2.0833333333333332E-2</v>
      </c>
      <c r="BA13" s="56">
        <f t="shared" si="6"/>
        <v>2.0833333333333332E-2</v>
      </c>
    </row>
    <row r="14" spans="2:53" x14ac:dyDescent="0.25">
      <c r="B14" s="119"/>
      <c r="C14" s="120"/>
      <c r="D14" s="115"/>
      <c r="E14" s="117"/>
      <c r="F14" s="59">
        <f>ROUND($D$13*F13,2)</f>
        <v>65907.48</v>
      </c>
      <c r="G14" s="59">
        <f t="shared" ref="G14:BA14" si="7">ROUND($D$13*G13,2)</f>
        <v>65907.48</v>
      </c>
      <c r="H14" s="59">
        <f t="shared" si="7"/>
        <v>65907.48</v>
      </c>
      <c r="I14" s="59">
        <f t="shared" si="7"/>
        <v>65907.48</v>
      </c>
      <c r="J14" s="59">
        <f t="shared" si="7"/>
        <v>65907.48</v>
      </c>
      <c r="K14" s="59">
        <f t="shared" si="7"/>
        <v>65907.48</v>
      </c>
      <c r="L14" s="59">
        <f t="shared" si="7"/>
        <v>65907.48</v>
      </c>
      <c r="M14" s="59">
        <f t="shared" si="7"/>
        <v>65907.48</v>
      </c>
      <c r="N14" s="59">
        <f t="shared" si="7"/>
        <v>65907.48</v>
      </c>
      <c r="O14" s="59">
        <f t="shared" si="7"/>
        <v>65907.48</v>
      </c>
      <c r="P14" s="59">
        <f t="shared" si="7"/>
        <v>65907.48</v>
      </c>
      <c r="Q14" s="59">
        <f t="shared" si="7"/>
        <v>65907.48</v>
      </c>
      <c r="R14" s="59">
        <f t="shared" si="7"/>
        <v>65907.48</v>
      </c>
      <c r="S14" s="59">
        <f t="shared" si="7"/>
        <v>65907.48</v>
      </c>
      <c r="T14" s="59">
        <f t="shared" si="7"/>
        <v>65907.48</v>
      </c>
      <c r="U14" s="59">
        <f t="shared" si="7"/>
        <v>65907.48</v>
      </c>
      <c r="V14" s="59">
        <f t="shared" si="7"/>
        <v>65907.48</v>
      </c>
      <c r="W14" s="59">
        <f t="shared" si="7"/>
        <v>65907.48</v>
      </c>
      <c r="X14" s="59">
        <f t="shared" si="7"/>
        <v>65907.48</v>
      </c>
      <c r="Y14" s="59">
        <f t="shared" si="7"/>
        <v>65907.48</v>
      </c>
      <c r="Z14" s="59">
        <f t="shared" si="7"/>
        <v>65907.48</v>
      </c>
      <c r="AA14" s="59">
        <f t="shared" si="7"/>
        <v>65907.48</v>
      </c>
      <c r="AB14" s="59">
        <f t="shared" si="7"/>
        <v>65907.48</v>
      </c>
      <c r="AC14" s="59">
        <f t="shared" si="7"/>
        <v>65907.48</v>
      </c>
      <c r="AD14" s="59">
        <f t="shared" si="7"/>
        <v>65907.48</v>
      </c>
      <c r="AE14" s="59">
        <f t="shared" si="7"/>
        <v>65907.48</v>
      </c>
      <c r="AF14" s="59">
        <f t="shared" si="7"/>
        <v>65907.48</v>
      </c>
      <c r="AG14" s="59">
        <f t="shared" si="7"/>
        <v>65907.48</v>
      </c>
      <c r="AH14" s="59">
        <f t="shared" si="7"/>
        <v>65907.48</v>
      </c>
      <c r="AI14" s="59">
        <f t="shared" si="7"/>
        <v>65907.48</v>
      </c>
      <c r="AJ14" s="59">
        <f t="shared" si="7"/>
        <v>65907.48</v>
      </c>
      <c r="AK14" s="59">
        <f t="shared" si="7"/>
        <v>65907.48</v>
      </c>
      <c r="AL14" s="59">
        <f t="shared" si="7"/>
        <v>65907.48</v>
      </c>
      <c r="AM14" s="59">
        <f t="shared" si="7"/>
        <v>65907.48</v>
      </c>
      <c r="AN14" s="59">
        <f t="shared" si="7"/>
        <v>65907.48</v>
      </c>
      <c r="AO14" s="59">
        <f t="shared" si="7"/>
        <v>65907.48</v>
      </c>
      <c r="AP14" s="59">
        <f t="shared" si="7"/>
        <v>65907.48</v>
      </c>
      <c r="AQ14" s="59">
        <f t="shared" si="7"/>
        <v>65907.48</v>
      </c>
      <c r="AR14" s="59">
        <f t="shared" si="7"/>
        <v>65907.48</v>
      </c>
      <c r="AS14" s="59">
        <f t="shared" si="7"/>
        <v>65907.48</v>
      </c>
      <c r="AT14" s="59">
        <f t="shared" si="7"/>
        <v>65907.48</v>
      </c>
      <c r="AU14" s="59">
        <f t="shared" si="7"/>
        <v>65907.48</v>
      </c>
      <c r="AV14" s="59">
        <f t="shared" si="7"/>
        <v>65907.48</v>
      </c>
      <c r="AW14" s="59">
        <f t="shared" si="7"/>
        <v>65907.48</v>
      </c>
      <c r="AX14" s="59">
        <f t="shared" si="7"/>
        <v>65907.48</v>
      </c>
      <c r="AY14" s="59">
        <f t="shared" si="7"/>
        <v>65907.48</v>
      </c>
      <c r="AZ14" s="59">
        <f t="shared" si="7"/>
        <v>65907.48</v>
      </c>
      <c r="BA14" s="59">
        <f t="shared" si="7"/>
        <v>65907.48</v>
      </c>
    </row>
    <row r="15" spans="2:53" x14ac:dyDescent="0.25">
      <c r="B15" s="119"/>
      <c r="C15" s="120"/>
      <c r="D15" s="115"/>
      <c r="E15" s="118" t="s">
        <v>243</v>
      </c>
      <c r="F15" s="60">
        <f>F16/$D$13</f>
        <v>0</v>
      </c>
      <c r="G15" s="60">
        <f t="shared" ref="G15:BA15" si="8">G16/$D$13</f>
        <v>0</v>
      </c>
      <c r="H15" s="60">
        <f t="shared" si="8"/>
        <v>0</v>
      </c>
      <c r="I15" s="60">
        <f t="shared" si="8"/>
        <v>0</v>
      </c>
      <c r="J15" s="60">
        <f t="shared" si="8"/>
        <v>0</v>
      </c>
      <c r="K15" s="60">
        <f t="shared" si="8"/>
        <v>0</v>
      </c>
      <c r="L15" s="60">
        <f t="shared" si="8"/>
        <v>0</v>
      </c>
      <c r="M15" s="60">
        <f t="shared" si="8"/>
        <v>0</v>
      </c>
      <c r="N15" s="60">
        <f t="shared" si="8"/>
        <v>0</v>
      </c>
      <c r="O15" s="60">
        <f t="shared" si="8"/>
        <v>0</v>
      </c>
      <c r="P15" s="60">
        <f t="shared" si="8"/>
        <v>0</v>
      </c>
      <c r="Q15" s="60">
        <f t="shared" si="8"/>
        <v>0</v>
      </c>
      <c r="R15" s="60">
        <f t="shared" si="8"/>
        <v>0</v>
      </c>
      <c r="S15" s="60">
        <f t="shared" si="8"/>
        <v>0</v>
      </c>
      <c r="T15" s="60">
        <f t="shared" si="8"/>
        <v>0</v>
      </c>
      <c r="U15" s="60">
        <f t="shared" si="8"/>
        <v>0</v>
      </c>
      <c r="V15" s="60">
        <f t="shared" si="8"/>
        <v>0</v>
      </c>
      <c r="W15" s="60">
        <f t="shared" si="8"/>
        <v>0</v>
      </c>
      <c r="X15" s="60">
        <f t="shared" si="8"/>
        <v>0</v>
      </c>
      <c r="Y15" s="60">
        <f t="shared" si="8"/>
        <v>0</v>
      </c>
      <c r="Z15" s="60">
        <f t="shared" si="8"/>
        <v>0</v>
      </c>
      <c r="AA15" s="60">
        <f t="shared" si="8"/>
        <v>0</v>
      </c>
      <c r="AB15" s="60">
        <f t="shared" si="8"/>
        <v>0</v>
      </c>
      <c r="AC15" s="60">
        <f t="shared" si="8"/>
        <v>0</v>
      </c>
      <c r="AD15" s="60">
        <f t="shared" si="8"/>
        <v>0</v>
      </c>
      <c r="AE15" s="60">
        <f t="shared" si="8"/>
        <v>0</v>
      </c>
      <c r="AF15" s="60">
        <f t="shared" si="8"/>
        <v>0</v>
      </c>
      <c r="AG15" s="60">
        <f t="shared" si="8"/>
        <v>0</v>
      </c>
      <c r="AH15" s="60">
        <f t="shared" si="8"/>
        <v>0</v>
      </c>
      <c r="AI15" s="60">
        <f t="shared" si="8"/>
        <v>0</v>
      </c>
      <c r="AJ15" s="60">
        <f t="shared" si="8"/>
        <v>0</v>
      </c>
      <c r="AK15" s="60">
        <f t="shared" si="8"/>
        <v>0</v>
      </c>
      <c r="AL15" s="60">
        <f t="shared" si="8"/>
        <v>0</v>
      </c>
      <c r="AM15" s="60">
        <f t="shared" si="8"/>
        <v>0</v>
      </c>
      <c r="AN15" s="60">
        <f t="shared" si="8"/>
        <v>0</v>
      </c>
      <c r="AO15" s="60">
        <f t="shared" si="8"/>
        <v>0</v>
      </c>
      <c r="AP15" s="60">
        <f t="shared" si="8"/>
        <v>0</v>
      </c>
      <c r="AQ15" s="60">
        <f t="shared" si="8"/>
        <v>0</v>
      </c>
      <c r="AR15" s="60">
        <f t="shared" si="8"/>
        <v>0</v>
      </c>
      <c r="AS15" s="60">
        <f t="shared" si="8"/>
        <v>0</v>
      </c>
      <c r="AT15" s="60">
        <f t="shared" si="8"/>
        <v>0</v>
      </c>
      <c r="AU15" s="60">
        <f t="shared" si="8"/>
        <v>0</v>
      </c>
      <c r="AV15" s="60">
        <f t="shared" si="8"/>
        <v>0</v>
      </c>
      <c r="AW15" s="60">
        <f t="shared" si="8"/>
        <v>0</v>
      </c>
      <c r="AX15" s="60">
        <f t="shared" si="8"/>
        <v>0</v>
      </c>
      <c r="AY15" s="60">
        <f t="shared" si="8"/>
        <v>0</v>
      </c>
      <c r="AZ15" s="60">
        <f t="shared" si="8"/>
        <v>0</v>
      </c>
      <c r="BA15" s="60">
        <f t="shared" si="8"/>
        <v>0</v>
      </c>
    </row>
    <row r="16" spans="2:53" x14ac:dyDescent="0.25">
      <c r="B16" s="119"/>
      <c r="C16" s="120"/>
      <c r="D16" s="116"/>
      <c r="E16" s="118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</row>
    <row r="17" spans="2:53" x14ac:dyDescent="0.25">
      <c r="B17" s="106" t="s">
        <v>252</v>
      </c>
      <c r="C17" s="120" t="s">
        <v>253</v>
      </c>
      <c r="D17" s="114">
        <v>1054519.68</v>
      </c>
      <c r="E17" s="117" t="s">
        <v>242</v>
      </c>
      <c r="F17" s="56">
        <f>($D$17/48)/$D$17</f>
        <v>2.0833333333333336E-2</v>
      </c>
      <c r="G17" s="56">
        <f t="shared" ref="G17:BA17" si="9">($D$17/48)/$D$17</f>
        <v>2.0833333333333336E-2</v>
      </c>
      <c r="H17" s="56">
        <f t="shared" si="9"/>
        <v>2.0833333333333336E-2</v>
      </c>
      <c r="I17" s="56">
        <f t="shared" si="9"/>
        <v>2.0833333333333336E-2</v>
      </c>
      <c r="J17" s="56">
        <f t="shared" si="9"/>
        <v>2.0833333333333336E-2</v>
      </c>
      <c r="K17" s="56">
        <f t="shared" si="9"/>
        <v>2.0833333333333336E-2</v>
      </c>
      <c r="L17" s="56">
        <f t="shared" si="9"/>
        <v>2.0833333333333336E-2</v>
      </c>
      <c r="M17" s="56">
        <f t="shared" si="9"/>
        <v>2.0833333333333336E-2</v>
      </c>
      <c r="N17" s="56">
        <f t="shared" si="9"/>
        <v>2.0833333333333336E-2</v>
      </c>
      <c r="O17" s="56">
        <f t="shared" si="9"/>
        <v>2.0833333333333336E-2</v>
      </c>
      <c r="P17" s="56">
        <f t="shared" si="9"/>
        <v>2.0833333333333336E-2</v>
      </c>
      <c r="Q17" s="56">
        <f t="shared" si="9"/>
        <v>2.0833333333333336E-2</v>
      </c>
      <c r="R17" s="56">
        <f t="shared" si="9"/>
        <v>2.0833333333333336E-2</v>
      </c>
      <c r="S17" s="56">
        <f t="shared" si="9"/>
        <v>2.0833333333333336E-2</v>
      </c>
      <c r="T17" s="56">
        <f t="shared" si="9"/>
        <v>2.0833333333333336E-2</v>
      </c>
      <c r="U17" s="56">
        <f t="shared" si="9"/>
        <v>2.0833333333333336E-2</v>
      </c>
      <c r="V17" s="56">
        <f t="shared" si="9"/>
        <v>2.0833333333333336E-2</v>
      </c>
      <c r="W17" s="56">
        <f t="shared" si="9"/>
        <v>2.0833333333333336E-2</v>
      </c>
      <c r="X17" s="56">
        <f t="shared" si="9"/>
        <v>2.0833333333333336E-2</v>
      </c>
      <c r="Y17" s="56">
        <f t="shared" si="9"/>
        <v>2.0833333333333336E-2</v>
      </c>
      <c r="Z17" s="56">
        <f t="shared" si="9"/>
        <v>2.0833333333333336E-2</v>
      </c>
      <c r="AA17" s="56">
        <f t="shared" si="9"/>
        <v>2.0833333333333336E-2</v>
      </c>
      <c r="AB17" s="56">
        <f t="shared" si="9"/>
        <v>2.0833333333333336E-2</v>
      </c>
      <c r="AC17" s="56">
        <f t="shared" si="9"/>
        <v>2.0833333333333336E-2</v>
      </c>
      <c r="AD17" s="56">
        <f t="shared" si="9"/>
        <v>2.0833333333333336E-2</v>
      </c>
      <c r="AE17" s="56">
        <f t="shared" si="9"/>
        <v>2.0833333333333336E-2</v>
      </c>
      <c r="AF17" s="56">
        <f t="shared" si="9"/>
        <v>2.0833333333333336E-2</v>
      </c>
      <c r="AG17" s="56">
        <f t="shared" si="9"/>
        <v>2.0833333333333336E-2</v>
      </c>
      <c r="AH17" s="56">
        <f t="shared" si="9"/>
        <v>2.0833333333333336E-2</v>
      </c>
      <c r="AI17" s="56">
        <f t="shared" si="9"/>
        <v>2.0833333333333336E-2</v>
      </c>
      <c r="AJ17" s="56">
        <f t="shared" si="9"/>
        <v>2.0833333333333336E-2</v>
      </c>
      <c r="AK17" s="56">
        <f t="shared" si="9"/>
        <v>2.0833333333333336E-2</v>
      </c>
      <c r="AL17" s="56">
        <f t="shared" si="9"/>
        <v>2.0833333333333336E-2</v>
      </c>
      <c r="AM17" s="56">
        <f t="shared" si="9"/>
        <v>2.0833333333333336E-2</v>
      </c>
      <c r="AN17" s="56">
        <f t="shared" si="9"/>
        <v>2.0833333333333336E-2</v>
      </c>
      <c r="AO17" s="56">
        <f t="shared" si="9"/>
        <v>2.0833333333333336E-2</v>
      </c>
      <c r="AP17" s="56">
        <f t="shared" si="9"/>
        <v>2.0833333333333336E-2</v>
      </c>
      <c r="AQ17" s="56">
        <f t="shared" si="9"/>
        <v>2.0833333333333336E-2</v>
      </c>
      <c r="AR17" s="56">
        <f t="shared" si="9"/>
        <v>2.0833333333333336E-2</v>
      </c>
      <c r="AS17" s="56">
        <f t="shared" si="9"/>
        <v>2.0833333333333336E-2</v>
      </c>
      <c r="AT17" s="56">
        <f t="shared" si="9"/>
        <v>2.0833333333333336E-2</v>
      </c>
      <c r="AU17" s="56">
        <f t="shared" si="9"/>
        <v>2.0833333333333336E-2</v>
      </c>
      <c r="AV17" s="56">
        <f t="shared" si="9"/>
        <v>2.0833333333333336E-2</v>
      </c>
      <c r="AW17" s="56">
        <f t="shared" si="9"/>
        <v>2.0833333333333336E-2</v>
      </c>
      <c r="AX17" s="56">
        <f t="shared" si="9"/>
        <v>2.0833333333333336E-2</v>
      </c>
      <c r="AY17" s="56">
        <f t="shared" si="9"/>
        <v>2.0833333333333336E-2</v>
      </c>
      <c r="AZ17" s="56">
        <f t="shared" si="9"/>
        <v>2.0833333333333336E-2</v>
      </c>
      <c r="BA17" s="56">
        <f t="shared" si="9"/>
        <v>2.0833333333333336E-2</v>
      </c>
    </row>
    <row r="18" spans="2:53" x14ac:dyDescent="0.25">
      <c r="B18" s="107"/>
      <c r="C18" s="120"/>
      <c r="D18" s="115"/>
      <c r="E18" s="117"/>
      <c r="F18" s="59">
        <f>ROUND($D$17*F17,2)</f>
        <v>21969.16</v>
      </c>
      <c r="G18" s="59">
        <f t="shared" ref="G18:BA18" si="10">ROUND($D$17*G17,2)</f>
        <v>21969.16</v>
      </c>
      <c r="H18" s="59">
        <f t="shared" si="10"/>
        <v>21969.16</v>
      </c>
      <c r="I18" s="59">
        <f t="shared" si="10"/>
        <v>21969.16</v>
      </c>
      <c r="J18" s="59">
        <f t="shared" si="10"/>
        <v>21969.16</v>
      </c>
      <c r="K18" s="59">
        <f t="shared" si="10"/>
        <v>21969.16</v>
      </c>
      <c r="L18" s="59">
        <f t="shared" si="10"/>
        <v>21969.16</v>
      </c>
      <c r="M18" s="59">
        <f t="shared" si="10"/>
        <v>21969.16</v>
      </c>
      <c r="N18" s="59">
        <f t="shared" si="10"/>
        <v>21969.16</v>
      </c>
      <c r="O18" s="59">
        <f t="shared" si="10"/>
        <v>21969.16</v>
      </c>
      <c r="P18" s="59">
        <f t="shared" si="10"/>
        <v>21969.16</v>
      </c>
      <c r="Q18" s="59">
        <f t="shared" si="10"/>
        <v>21969.16</v>
      </c>
      <c r="R18" s="59">
        <f t="shared" si="10"/>
        <v>21969.16</v>
      </c>
      <c r="S18" s="59">
        <f t="shared" si="10"/>
        <v>21969.16</v>
      </c>
      <c r="T18" s="59">
        <f t="shared" si="10"/>
        <v>21969.16</v>
      </c>
      <c r="U18" s="59">
        <f t="shared" si="10"/>
        <v>21969.16</v>
      </c>
      <c r="V18" s="59">
        <f t="shared" si="10"/>
        <v>21969.16</v>
      </c>
      <c r="W18" s="59">
        <f t="shared" si="10"/>
        <v>21969.16</v>
      </c>
      <c r="X18" s="59">
        <f t="shared" si="10"/>
        <v>21969.16</v>
      </c>
      <c r="Y18" s="59">
        <f t="shared" si="10"/>
        <v>21969.16</v>
      </c>
      <c r="Z18" s="59">
        <f t="shared" si="10"/>
        <v>21969.16</v>
      </c>
      <c r="AA18" s="59">
        <f t="shared" si="10"/>
        <v>21969.16</v>
      </c>
      <c r="AB18" s="59">
        <f t="shared" si="10"/>
        <v>21969.16</v>
      </c>
      <c r="AC18" s="59">
        <f t="shared" si="10"/>
        <v>21969.16</v>
      </c>
      <c r="AD18" s="59">
        <f t="shared" si="10"/>
        <v>21969.16</v>
      </c>
      <c r="AE18" s="59">
        <f t="shared" si="10"/>
        <v>21969.16</v>
      </c>
      <c r="AF18" s="59">
        <f t="shared" si="10"/>
        <v>21969.16</v>
      </c>
      <c r="AG18" s="59">
        <f t="shared" si="10"/>
        <v>21969.16</v>
      </c>
      <c r="AH18" s="59">
        <f t="shared" si="10"/>
        <v>21969.16</v>
      </c>
      <c r="AI18" s="59">
        <f t="shared" si="10"/>
        <v>21969.16</v>
      </c>
      <c r="AJ18" s="59">
        <f t="shared" si="10"/>
        <v>21969.16</v>
      </c>
      <c r="AK18" s="59">
        <f t="shared" si="10"/>
        <v>21969.16</v>
      </c>
      <c r="AL18" s="59">
        <f t="shared" si="10"/>
        <v>21969.16</v>
      </c>
      <c r="AM18" s="59">
        <f t="shared" si="10"/>
        <v>21969.16</v>
      </c>
      <c r="AN18" s="59">
        <f t="shared" si="10"/>
        <v>21969.16</v>
      </c>
      <c r="AO18" s="59">
        <f t="shared" si="10"/>
        <v>21969.16</v>
      </c>
      <c r="AP18" s="59">
        <f t="shared" si="10"/>
        <v>21969.16</v>
      </c>
      <c r="AQ18" s="59">
        <f t="shared" si="10"/>
        <v>21969.16</v>
      </c>
      <c r="AR18" s="59">
        <f t="shared" si="10"/>
        <v>21969.16</v>
      </c>
      <c r="AS18" s="59">
        <f t="shared" si="10"/>
        <v>21969.16</v>
      </c>
      <c r="AT18" s="59">
        <f t="shared" si="10"/>
        <v>21969.16</v>
      </c>
      <c r="AU18" s="59">
        <f t="shared" si="10"/>
        <v>21969.16</v>
      </c>
      <c r="AV18" s="59">
        <f t="shared" si="10"/>
        <v>21969.16</v>
      </c>
      <c r="AW18" s="59">
        <f t="shared" si="10"/>
        <v>21969.16</v>
      </c>
      <c r="AX18" s="59">
        <f t="shared" si="10"/>
        <v>21969.16</v>
      </c>
      <c r="AY18" s="59">
        <f t="shared" si="10"/>
        <v>21969.16</v>
      </c>
      <c r="AZ18" s="59">
        <f t="shared" si="10"/>
        <v>21969.16</v>
      </c>
      <c r="BA18" s="59">
        <f t="shared" si="10"/>
        <v>21969.16</v>
      </c>
    </row>
    <row r="19" spans="2:53" x14ac:dyDescent="0.25">
      <c r="B19" s="107"/>
      <c r="C19" s="120"/>
      <c r="D19" s="115"/>
      <c r="E19" s="118" t="s">
        <v>243</v>
      </c>
      <c r="F19" s="60">
        <f>F20/$D$17</f>
        <v>0</v>
      </c>
      <c r="G19" s="60">
        <f t="shared" ref="G19:BA19" si="11">G20/$D$17</f>
        <v>0</v>
      </c>
      <c r="H19" s="60">
        <f t="shared" si="11"/>
        <v>0</v>
      </c>
      <c r="I19" s="60">
        <f t="shared" si="11"/>
        <v>0</v>
      </c>
      <c r="J19" s="60">
        <f t="shared" si="11"/>
        <v>0</v>
      </c>
      <c r="K19" s="60">
        <f t="shared" si="11"/>
        <v>0</v>
      </c>
      <c r="L19" s="60">
        <f t="shared" si="11"/>
        <v>0</v>
      </c>
      <c r="M19" s="60">
        <f t="shared" si="11"/>
        <v>0</v>
      </c>
      <c r="N19" s="60">
        <f t="shared" si="11"/>
        <v>0</v>
      </c>
      <c r="O19" s="60">
        <f t="shared" si="11"/>
        <v>0</v>
      </c>
      <c r="P19" s="60">
        <f t="shared" si="11"/>
        <v>0</v>
      </c>
      <c r="Q19" s="60">
        <f t="shared" si="11"/>
        <v>0</v>
      </c>
      <c r="R19" s="60">
        <f t="shared" si="11"/>
        <v>0</v>
      </c>
      <c r="S19" s="60">
        <f t="shared" si="11"/>
        <v>0</v>
      </c>
      <c r="T19" s="60">
        <f t="shared" si="11"/>
        <v>0</v>
      </c>
      <c r="U19" s="60">
        <f t="shared" si="11"/>
        <v>0</v>
      </c>
      <c r="V19" s="60">
        <f t="shared" si="11"/>
        <v>0</v>
      </c>
      <c r="W19" s="60">
        <f t="shared" si="11"/>
        <v>0</v>
      </c>
      <c r="X19" s="60">
        <f t="shared" si="11"/>
        <v>0</v>
      </c>
      <c r="Y19" s="60">
        <f t="shared" si="11"/>
        <v>0</v>
      </c>
      <c r="Z19" s="60">
        <f t="shared" si="11"/>
        <v>0</v>
      </c>
      <c r="AA19" s="60">
        <f t="shared" si="11"/>
        <v>0</v>
      </c>
      <c r="AB19" s="60">
        <f t="shared" si="11"/>
        <v>0</v>
      </c>
      <c r="AC19" s="60">
        <f t="shared" si="11"/>
        <v>0</v>
      </c>
      <c r="AD19" s="60">
        <f t="shared" si="11"/>
        <v>0</v>
      </c>
      <c r="AE19" s="60">
        <f t="shared" si="11"/>
        <v>0</v>
      </c>
      <c r="AF19" s="60">
        <f t="shared" si="11"/>
        <v>0</v>
      </c>
      <c r="AG19" s="60">
        <f t="shared" si="11"/>
        <v>0</v>
      </c>
      <c r="AH19" s="60">
        <f t="shared" si="11"/>
        <v>0</v>
      </c>
      <c r="AI19" s="60">
        <f t="shared" si="11"/>
        <v>0</v>
      </c>
      <c r="AJ19" s="60">
        <f t="shared" si="11"/>
        <v>0</v>
      </c>
      <c r="AK19" s="60">
        <f t="shared" si="11"/>
        <v>0</v>
      </c>
      <c r="AL19" s="60">
        <f t="shared" si="11"/>
        <v>0</v>
      </c>
      <c r="AM19" s="60">
        <f t="shared" si="11"/>
        <v>0</v>
      </c>
      <c r="AN19" s="60">
        <f t="shared" si="11"/>
        <v>0</v>
      </c>
      <c r="AO19" s="60">
        <f t="shared" si="11"/>
        <v>0</v>
      </c>
      <c r="AP19" s="60">
        <f t="shared" si="11"/>
        <v>0</v>
      </c>
      <c r="AQ19" s="60">
        <f t="shared" si="11"/>
        <v>0</v>
      </c>
      <c r="AR19" s="60">
        <f t="shared" si="11"/>
        <v>0</v>
      </c>
      <c r="AS19" s="60">
        <f t="shared" si="11"/>
        <v>0</v>
      </c>
      <c r="AT19" s="60">
        <f t="shared" si="11"/>
        <v>0</v>
      </c>
      <c r="AU19" s="60">
        <f t="shared" si="11"/>
        <v>0</v>
      </c>
      <c r="AV19" s="60">
        <f t="shared" si="11"/>
        <v>0</v>
      </c>
      <c r="AW19" s="60">
        <f t="shared" si="11"/>
        <v>0</v>
      </c>
      <c r="AX19" s="60">
        <f t="shared" si="11"/>
        <v>0</v>
      </c>
      <c r="AY19" s="60">
        <f t="shared" si="11"/>
        <v>0</v>
      </c>
      <c r="AZ19" s="60">
        <f t="shared" si="11"/>
        <v>0</v>
      </c>
      <c r="BA19" s="60">
        <f t="shared" si="11"/>
        <v>0</v>
      </c>
    </row>
    <row r="20" spans="2:53" x14ac:dyDescent="0.25">
      <c r="B20" s="108"/>
      <c r="C20" s="120"/>
      <c r="D20" s="116"/>
      <c r="E20" s="118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</row>
    <row r="21" spans="2:53" x14ac:dyDescent="0.25">
      <c r="B21" s="109" t="s">
        <v>255</v>
      </c>
      <c r="C21" s="110"/>
      <c r="D21" s="52"/>
      <c r="E21" s="55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</row>
    <row r="22" spans="2:53" x14ac:dyDescent="0.25">
      <c r="B22" s="106" t="s">
        <v>259</v>
      </c>
      <c r="C22" s="111" t="s">
        <v>256</v>
      </c>
      <c r="D22" s="114">
        <v>5665148.1600000001</v>
      </c>
      <c r="E22" s="117" t="s">
        <v>242</v>
      </c>
      <c r="F22" s="56">
        <f>($D$22/48)/$D$22</f>
        <v>2.0833333333333332E-2</v>
      </c>
      <c r="G22" s="56">
        <f>($D$22/48)/$D$22</f>
        <v>2.0833333333333332E-2</v>
      </c>
      <c r="H22" s="56">
        <f t="shared" ref="H22:BA22" si="12">($D$22/48)/$D$22</f>
        <v>2.0833333333333332E-2</v>
      </c>
      <c r="I22" s="56">
        <f t="shared" si="12"/>
        <v>2.0833333333333332E-2</v>
      </c>
      <c r="J22" s="56">
        <f t="shared" si="12"/>
        <v>2.0833333333333332E-2</v>
      </c>
      <c r="K22" s="56">
        <f t="shared" si="12"/>
        <v>2.0833333333333332E-2</v>
      </c>
      <c r="L22" s="56">
        <f t="shared" si="12"/>
        <v>2.0833333333333332E-2</v>
      </c>
      <c r="M22" s="56">
        <f t="shared" si="12"/>
        <v>2.0833333333333332E-2</v>
      </c>
      <c r="N22" s="56">
        <f t="shared" si="12"/>
        <v>2.0833333333333332E-2</v>
      </c>
      <c r="O22" s="56">
        <f t="shared" si="12"/>
        <v>2.0833333333333332E-2</v>
      </c>
      <c r="P22" s="56">
        <f t="shared" si="12"/>
        <v>2.0833333333333332E-2</v>
      </c>
      <c r="Q22" s="56">
        <f t="shared" si="12"/>
        <v>2.0833333333333332E-2</v>
      </c>
      <c r="R22" s="56">
        <f t="shared" si="12"/>
        <v>2.0833333333333332E-2</v>
      </c>
      <c r="S22" s="56">
        <f t="shared" si="12"/>
        <v>2.0833333333333332E-2</v>
      </c>
      <c r="T22" s="56">
        <f t="shared" si="12"/>
        <v>2.0833333333333332E-2</v>
      </c>
      <c r="U22" s="56">
        <f t="shared" si="12"/>
        <v>2.0833333333333332E-2</v>
      </c>
      <c r="V22" s="56">
        <f t="shared" si="12"/>
        <v>2.0833333333333332E-2</v>
      </c>
      <c r="W22" s="56">
        <f t="shared" si="12"/>
        <v>2.0833333333333332E-2</v>
      </c>
      <c r="X22" s="56">
        <f t="shared" si="12"/>
        <v>2.0833333333333332E-2</v>
      </c>
      <c r="Y22" s="56">
        <f t="shared" si="12"/>
        <v>2.0833333333333332E-2</v>
      </c>
      <c r="Z22" s="56">
        <f t="shared" si="12"/>
        <v>2.0833333333333332E-2</v>
      </c>
      <c r="AA22" s="56">
        <f t="shared" si="12"/>
        <v>2.0833333333333332E-2</v>
      </c>
      <c r="AB22" s="56">
        <f t="shared" si="12"/>
        <v>2.0833333333333332E-2</v>
      </c>
      <c r="AC22" s="56">
        <f t="shared" si="12"/>
        <v>2.0833333333333332E-2</v>
      </c>
      <c r="AD22" s="56">
        <f t="shared" si="12"/>
        <v>2.0833333333333332E-2</v>
      </c>
      <c r="AE22" s="56">
        <f t="shared" si="12"/>
        <v>2.0833333333333332E-2</v>
      </c>
      <c r="AF22" s="56">
        <f t="shared" si="12"/>
        <v>2.0833333333333332E-2</v>
      </c>
      <c r="AG22" s="56">
        <f t="shared" si="12"/>
        <v>2.0833333333333332E-2</v>
      </c>
      <c r="AH22" s="56">
        <f t="shared" si="12"/>
        <v>2.0833333333333332E-2</v>
      </c>
      <c r="AI22" s="56">
        <f t="shared" si="12"/>
        <v>2.0833333333333332E-2</v>
      </c>
      <c r="AJ22" s="56">
        <f t="shared" si="12"/>
        <v>2.0833333333333332E-2</v>
      </c>
      <c r="AK22" s="56">
        <f t="shared" si="12"/>
        <v>2.0833333333333332E-2</v>
      </c>
      <c r="AL22" s="56">
        <f t="shared" si="12"/>
        <v>2.0833333333333332E-2</v>
      </c>
      <c r="AM22" s="56">
        <f t="shared" si="12"/>
        <v>2.0833333333333332E-2</v>
      </c>
      <c r="AN22" s="56">
        <f t="shared" si="12"/>
        <v>2.0833333333333332E-2</v>
      </c>
      <c r="AO22" s="56">
        <f t="shared" si="12"/>
        <v>2.0833333333333332E-2</v>
      </c>
      <c r="AP22" s="56">
        <f t="shared" si="12"/>
        <v>2.0833333333333332E-2</v>
      </c>
      <c r="AQ22" s="56">
        <f t="shared" si="12"/>
        <v>2.0833333333333332E-2</v>
      </c>
      <c r="AR22" s="56">
        <f t="shared" si="12"/>
        <v>2.0833333333333332E-2</v>
      </c>
      <c r="AS22" s="56">
        <f t="shared" si="12"/>
        <v>2.0833333333333332E-2</v>
      </c>
      <c r="AT22" s="56">
        <f t="shared" si="12"/>
        <v>2.0833333333333332E-2</v>
      </c>
      <c r="AU22" s="56">
        <f t="shared" si="12"/>
        <v>2.0833333333333332E-2</v>
      </c>
      <c r="AV22" s="56">
        <f t="shared" si="12"/>
        <v>2.0833333333333332E-2</v>
      </c>
      <c r="AW22" s="56">
        <f t="shared" si="12"/>
        <v>2.0833333333333332E-2</v>
      </c>
      <c r="AX22" s="56">
        <f t="shared" si="12"/>
        <v>2.0833333333333332E-2</v>
      </c>
      <c r="AY22" s="56">
        <f t="shared" si="12"/>
        <v>2.0833333333333332E-2</v>
      </c>
      <c r="AZ22" s="56">
        <f t="shared" si="12"/>
        <v>2.0833333333333332E-2</v>
      </c>
      <c r="BA22" s="56">
        <f t="shared" si="12"/>
        <v>2.0833333333333332E-2</v>
      </c>
    </row>
    <row r="23" spans="2:53" x14ac:dyDescent="0.25">
      <c r="B23" s="107"/>
      <c r="C23" s="112"/>
      <c r="D23" s="115"/>
      <c r="E23" s="117"/>
      <c r="F23" s="59">
        <f>ROUND($D$22*F22,2)</f>
        <v>118023.92</v>
      </c>
      <c r="G23" s="59">
        <f t="shared" ref="G23:AZ23" si="13">ROUND($D$22*G22,2)</f>
        <v>118023.92</v>
      </c>
      <c r="H23" s="59">
        <f t="shared" si="13"/>
        <v>118023.92</v>
      </c>
      <c r="I23" s="59">
        <f t="shared" si="13"/>
        <v>118023.92</v>
      </c>
      <c r="J23" s="59">
        <f t="shared" si="13"/>
        <v>118023.92</v>
      </c>
      <c r="K23" s="59">
        <f t="shared" si="13"/>
        <v>118023.92</v>
      </c>
      <c r="L23" s="59">
        <f t="shared" si="13"/>
        <v>118023.92</v>
      </c>
      <c r="M23" s="59">
        <f t="shared" si="13"/>
        <v>118023.92</v>
      </c>
      <c r="N23" s="59">
        <f t="shared" si="13"/>
        <v>118023.92</v>
      </c>
      <c r="O23" s="59">
        <f t="shared" si="13"/>
        <v>118023.92</v>
      </c>
      <c r="P23" s="59">
        <f t="shared" si="13"/>
        <v>118023.92</v>
      </c>
      <c r="Q23" s="59">
        <f t="shared" si="13"/>
        <v>118023.92</v>
      </c>
      <c r="R23" s="59">
        <f t="shared" si="13"/>
        <v>118023.92</v>
      </c>
      <c r="S23" s="59">
        <f t="shared" si="13"/>
        <v>118023.92</v>
      </c>
      <c r="T23" s="59">
        <f t="shared" si="13"/>
        <v>118023.92</v>
      </c>
      <c r="U23" s="59">
        <f t="shared" si="13"/>
        <v>118023.92</v>
      </c>
      <c r="V23" s="59">
        <f t="shared" si="13"/>
        <v>118023.92</v>
      </c>
      <c r="W23" s="59">
        <f t="shared" si="13"/>
        <v>118023.92</v>
      </c>
      <c r="X23" s="59">
        <f t="shared" si="13"/>
        <v>118023.92</v>
      </c>
      <c r="Y23" s="59">
        <f t="shared" si="13"/>
        <v>118023.92</v>
      </c>
      <c r="Z23" s="59">
        <f t="shared" si="13"/>
        <v>118023.92</v>
      </c>
      <c r="AA23" s="59">
        <f t="shared" si="13"/>
        <v>118023.92</v>
      </c>
      <c r="AB23" s="59">
        <f t="shared" si="13"/>
        <v>118023.92</v>
      </c>
      <c r="AC23" s="59">
        <f t="shared" si="13"/>
        <v>118023.92</v>
      </c>
      <c r="AD23" s="59">
        <f t="shared" si="13"/>
        <v>118023.92</v>
      </c>
      <c r="AE23" s="59">
        <f t="shared" si="13"/>
        <v>118023.92</v>
      </c>
      <c r="AF23" s="59">
        <f t="shared" si="13"/>
        <v>118023.92</v>
      </c>
      <c r="AG23" s="59">
        <f t="shared" si="13"/>
        <v>118023.92</v>
      </c>
      <c r="AH23" s="59">
        <f t="shared" si="13"/>
        <v>118023.92</v>
      </c>
      <c r="AI23" s="59">
        <f t="shared" si="13"/>
        <v>118023.92</v>
      </c>
      <c r="AJ23" s="59">
        <f t="shared" si="13"/>
        <v>118023.92</v>
      </c>
      <c r="AK23" s="59">
        <f t="shared" si="13"/>
        <v>118023.92</v>
      </c>
      <c r="AL23" s="59">
        <f t="shared" si="13"/>
        <v>118023.92</v>
      </c>
      <c r="AM23" s="59">
        <f t="shared" si="13"/>
        <v>118023.92</v>
      </c>
      <c r="AN23" s="59">
        <f t="shared" si="13"/>
        <v>118023.92</v>
      </c>
      <c r="AO23" s="59">
        <f t="shared" si="13"/>
        <v>118023.92</v>
      </c>
      <c r="AP23" s="59">
        <f t="shared" si="13"/>
        <v>118023.92</v>
      </c>
      <c r="AQ23" s="59">
        <f t="shared" si="13"/>
        <v>118023.92</v>
      </c>
      <c r="AR23" s="59">
        <f t="shared" si="13"/>
        <v>118023.92</v>
      </c>
      <c r="AS23" s="59">
        <f t="shared" si="13"/>
        <v>118023.92</v>
      </c>
      <c r="AT23" s="59">
        <f t="shared" si="13"/>
        <v>118023.92</v>
      </c>
      <c r="AU23" s="59">
        <f t="shared" si="13"/>
        <v>118023.92</v>
      </c>
      <c r="AV23" s="59">
        <f t="shared" si="13"/>
        <v>118023.92</v>
      </c>
      <c r="AW23" s="59">
        <f t="shared" si="13"/>
        <v>118023.92</v>
      </c>
      <c r="AX23" s="59">
        <f t="shared" si="13"/>
        <v>118023.92</v>
      </c>
      <c r="AY23" s="59">
        <f t="shared" si="13"/>
        <v>118023.92</v>
      </c>
      <c r="AZ23" s="59">
        <f t="shared" si="13"/>
        <v>118023.92</v>
      </c>
      <c r="BA23" s="59">
        <f>ROUND($D$22*BA22,2)</f>
        <v>118023.92</v>
      </c>
    </row>
    <row r="24" spans="2:53" x14ac:dyDescent="0.25">
      <c r="B24" s="107"/>
      <c r="C24" s="112"/>
      <c r="D24" s="115"/>
      <c r="E24" s="118" t="s">
        <v>243</v>
      </c>
      <c r="F24" s="60">
        <f>F25/$D$22</f>
        <v>0</v>
      </c>
      <c r="G24" s="60">
        <f>G25/$D$22</f>
        <v>0</v>
      </c>
      <c r="H24" s="60">
        <f t="shared" ref="H24:BA24" si="14">H25/$D$22</f>
        <v>0</v>
      </c>
      <c r="I24" s="60">
        <f t="shared" si="14"/>
        <v>0</v>
      </c>
      <c r="J24" s="60">
        <f t="shared" si="14"/>
        <v>0</v>
      </c>
      <c r="K24" s="60">
        <f t="shared" si="14"/>
        <v>0</v>
      </c>
      <c r="L24" s="60">
        <f t="shared" si="14"/>
        <v>0</v>
      </c>
      <c r="M24" s="60">
        <f t="shared" si="14"/>
        <v>0</v>
      </c>
      <c r="N24" s="60">
        <f t="shared" si="14"/>
        <v>0</v>
      </c>
      <c r="O24" s="60">
        <f t="shared" si="14"/>
        <v>0</v>
      </c>
      <c r="P24" s="60">
        <f t="shared" si="14"/>
        <v>0</v>
      </c>
      <c r="Q24" s="60">
        <f t="shared" si="14"/>
        <v>0</v>
      </c>
      <c r="R24" s="60">
        <f t="shared" si="14"/>
        <v>0</v>
      </c>
      <c r="S24" s="60">
        <f t="shared" si="14"/>
        <v>0</v>
      </c>
      <c r="T24" s="60">
        <f t="shared" si="14"/>
        <v>0</v>
      </c>
      <c r="U24" s="60">
        <f t="shared" si="14"/>
        <v>0</v>
      </c>
      <c r="V24" s="60">
        <f t="shared" si="14"/>
        <v>0</v>
      </c>
      <c r="W24" s="60">
        <f t="shared" si="14"/>
        <v>0</v>
      </c>
      <c r="X24" s="60">
        <f t="shared" si="14"/>
        <v>0</v>
      </c>
      <c r="Y24" s="60">
        <f t="shared" si="14"/>
        <v>0</v>
      </c>
      <c r="Z24" s="60">
        <f t="shared" si="14"/>
        <v>0</v>
      </c>
      <c r="AA24" s="60">
        <f t="shared" si="14"/>
        <v>0</v>
      </c>
      <c r="AB24" s="60">
        <f t="shared" si="14"/>
        <v>0</v>
      </c>
      <c r="AC24" s="60">
        <f t="shared" si="14"/>
        <v>0</v>
      </c>
      <c r="AD24" s="60">
        <f t="shared" si="14"/>
        <v>0</v>
      </c>
      <c r="AE24" s="60">
        <f t="shared" si="14"/>
        <v>0</v>
      </c>
      <c r="AF24" s="60">
        <f t="shared" si="14"/>
        <v>0</v>
      </c>
      <c r="AG24" s="60">
        <f t="shared" si="14"/>
        <v>0</v>
      </c>
      <c r="AH24" s="60">
        <f t="shared" si="14"/>
        <v>0</v>
      </c>
      <c r="AI24" s="60">
        <f t="shared" si="14"/>
        <v>0</v>
      </c>
      <c r="AJ24" s="60">
        <f t="shared" si="14"/>
        <v>0</v>
      </c>
      <c r="AK24" s="60">
        <f t="shared" si="14"/>
        <v>0</v>
      </c>
      <c r="AL24" s="60">
        <f t="shared" si="14"/>
        <v>0</v>
      </c>
      <c r="AM24" s="60">
        <f t="shared" si="14"/>
        <v>0</v>
      </c>
      <c r="AN24" s="60">
        <f t="shared" si="14"/>
        <v>0</v>
      </c>
      <c r="AO24" s="60">
        <f t="shared" si="14"/>
        <v>0</v>
      </c>
      <c r="AP24" s="60">
        <f t="shared" si="14"/>
        <v>0</v>
      </c>
      <c r="AQ24" s="60">
        <f t="shared" si="14"/>
        <v>0</v>
      </c>
      <c r="AR24" s="60">
        <f t="shared" si="14"/>
        <v>0</v>
      </c>
      <c r="AS24" s="60">
        <f t="shared" si="14"/>
        <v>0</v>
      </c>
      <c r="AT24" s="60">
        <f t="shared" si="14"/>
        <v>0</v>
      </c>
      <c r="AU24" s="60">
        <f t="shared" si="14"/>
        <v>0</v>
      </c>
      <c r="AV24" s="60">
        <f t="shared" si="14"/>
        <v>0</v>
      </c>
      <c r="AW24" s="60">
        <f t="shared" si="14"/>
        <v>0</v>
      </c>
      <c r="AX24" s="60">
        <f t="shared" si="14"/>
        <v>0</v>
      </c>
      <c r="AY24" s="60">
        <f t="shared" si="14"/>
        <v>0</v>
      </c>
      <c r="AZ24" s="60">
        <f t="shared" si="14"/>
        <v>0</v>
      </c>
      <c r="BA24" s="60">
        <f t="shared" si="14"/>
        <v>0</v>
      </c>
    </row>
    <row r="25" spans="2:53" x14ac:dyDescent="0.25">
      <c r="B25" s="108"/>
      <c r="C25" s="112"/>
      <c r="D25" s="116"/>
      <c r="E25" s="118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</row>
    <row r="26" spans="2:53" x14ac:dyDescent="0.25">
      <c r="B26" s="106" t="s">
        <v>260</v>
      </c>
      <c r="C26" s="111" t="s">
        <v>257</v>
      </c>
      <c r="D26" s="114">
        <v>3357647.04</v>
      </c>
      <c r="E26" s="117" t="s">
        <v>242</v>
      </c>
      <c r="F26" s="56">
        <f>($D$26/48)/$D$26</f>
        <v>2.0833333333333332E-2</v>
      </c>
      <c r="G26" s="56">
        <f>($D$26/48)/$D$26</f>
        <v>2.0833333333333332E-2</v>
      </c>
      <c r="H26" s="56">
        <f t="shared" ref="H26:BA26" si="15">($D$26/48)/$D$26</f>
        <v>2.0833333333333332E-2</v>
      </c>
      <c r="I26" s="56">
        <f t="shared" si="15"/>
        <v>2.0833333333333332E-2</v>
      </c>
      <c r="J26" s="56">
        <f t="shared" si="15"/>
        <v>2.0833333333333332E-2</v>
      </c>
      <c r="K26" s="56">
        <f t="shared" si="15"/>
        <v>2.0833333333333332E-2</v>
      </c>
      <c r="L26" s="56">
        <f t="shared" si="15"/>
        <v>2.0833333333333332E-2</v>
      </c>
      <c r="M26" s="56">
        <f t="shared" si="15"/>
        <v>2.0833333333333332E-2</v>
      </c>
      <c r="N26" s="56">
        <f t="shared" si="15"/>
        <v>2.0833333333333332E-2</v>
      </c>
      <c r="O26" s="56">
        <f t="shared" si="15"/>
        <v>2.0833333333333332E-2</v>
      </c>
      <c r="P26" s="56">
        <f t="shared" si="15"/>
        <v>2.0833333333333332E-2</v>
      </c>
      <c r="Q26" s="56">
        <f t="shared" si="15"/>
        <v>2.0833333333333332E-2</v>
      </c>
      <c r="R26" s="56">
        <f t="shared" si="15"/>
        <v>2.0833333333333332E-2</v>
      </c>
      <c r="S26" s="56">
        <f t="shared" si="15"/>
        <v>2.0833333333333332E-2</v>
      </c>
      <c r="T26" s="56">
        <f t="shared" si="15"/>
        <v>2.0833333333333332E-2</v>
      </c>
      <c r="U26" s="56">
        <f t="shared" si="15"/>
        <v>2.0833333333333332E-2</v>
      </c>
      <c r="V26" s="56">
        <f t="shared" si="15"/>
        <v>2.0833333333333332E-2</v>
      </c>
      <c r="W26" s="56">
        <f t="shared" si="15"/>
        <v>2.0833333333333332E-2</v>
      </c>
      <c r="X26" s="56">
        <f t="shared" si="15"/>
        <v>2.0833333333333332E-2</v>
      </c>
      <c r="Y26" s="56">
        <f t="shared" si="15"/>
        <v>2.0833333333333332E-2</v>
      </c>
      <c r="Z26" s="56">
        <f t="shared" si="15"/>
        <v>2.0833333333333332E-2</v>
      </c>
      <c r="AA26" s="56">
        <f t="shared" si="15"/>
        <v>2.0833333333333332E-2</v>
      </c>
      <c r="AB26" s="56">
        <f t="shared" si="15"/>
        <v>2.0833333333333332E-2</v>
      </c>
      <c r="AC26" s="56">
        <f t="shared" si="15"/>
        <v>2.0833333333333332E-2</v>
      </c>
      <c r="AD26" s="56">
        <f t="shared" si="15"/>
        <v>2.0833333333333332E-2</v>
      </c>
      <c r="AE26" s="56">
        <f t="shared" si="15"/>
        <v>2.0833333333333332E-2</v>
      </c>
      <c r="AF26" s="56">
        <f t="shared" si="15"/>
        <v>2.0833333333333332E-2</v>
      </c>
      <c r="AG26" s="56">
        <f t="shared" si="15"/>
        <v>2.0833333333333332E-2</v>
      </c>
      <c r="AH26" s="56">
        <f t="shared" si="15"/>
        <v>2.0833333333333332E-2</v>
      </c>
      <c r="AI26" s="56">
        <f t="shared" si="15"/>
        <v>2.0833333333333332E-2</v>
      </c>
      <c r="AJ26" s="56">
        <f t="shared" si="15"/>
        <v>2.0833333333333332E-2</v>
      </c>
      <c r="AK26" s="56">
        <f t="shared" si="15"/>
        <v>2.0833333333333332E-2</v>
      </c>
      <c r="AL26" s="56">
        <f t="shared" si="15"/>
        <v>2.0833333333333332E-2</v>
      </c>
      <c r="AM26" s="56">
        <f t="shared" si="15"/>
        <v>2.0833333333333332E-2</v>
      </c>
      <c r="AN26" s="56">
        <f t="shared" si="15"/>
        <v>2.0833333333333332E-2</v>
      </c>
      <c r="AO26" s="56">
        <f t="shared" si="15"/>
        <v>2.0833333333333332E-2</v>
      </c>
      <c r="AP26" s="56">
        <f t="shared" si="15"/>
        <v>2.0833333333333332E-2</v>
      </c>
      <c r="AQ26" s="56">
        <f t="shared" si="15"/>
        <v>2.0833333333333332E-2</v>
      </c>
      <c r="AR26" s="56">
        <f t="shared" si="15"/>
        <v>2.0833333333333332E-2</v>
      </c>
      <c r="AS26" s="56">
        <f t="shared" si="15"/>
        <v>2.0833333333333332E-2</v>
      </c>
      <c r="AT26" s="56">
        <f t="shared" si="15"/>
        <v>2.0833333333333332E-2</v>
      </c>
      <c r="AU26" s="56">
        <f t="shared" si="15"/>
        <v>2.0833333333333332E-2</v>
      </c>
      <c r="AV26" s="56">
        <f t="shared" si="15"/>
        <v>2.0833333333333332E-2</v>
      </c>
      <c r="AW26" s="56">
        <f t="shared" si="15"/>
        <v>2.0833333333333332E-2</v>
      </c>
      <c r="AX26" s="56">
        <f t="shared" si="15"/>
        <v>2.0833333333333332E-2</v>
      </c>
      <c r="AY26" s="56">
        <f t="shared" si="15"/>
        <v>2.0833333333333332E-2</v>
      </c>
      <c r="AZ26" s="56">
        <f t="shared" si="15"/>
        <v>2.0833333333333332E-2</v>
      </c>
      <c r="BA26" s="56">
        <f t="shared" si="15"/>
        <v>2.0833333333333332E-2</v>
      </c>
    </row>
    <row r="27" spans="2:53" x14ac:dyDescent="0.25">
      <c r="B27" s="107"/>
      <c r="C27" s="112"/>
      <c r="D27" s="115"/>
      <c r="E27" s="117"/>
      <c r="F27" s="59">
        <f>ROUND($D$26*F26,2)</f>
        <v>69950.98</v>
      </c>
      <c r="G27" s="59">
        <f t="shared" ref="G27:BA27" si="16">ROUND($D$26*G26,2)</f>
        <v>69950.98</v>
      </c>
      <c r="H27" s="59">
        <f t="shared" si="16"/>
        <v>69950.98</v>
      </c>
      <c r="I27" s="59">
        <f t="shared" si="16"/>
        <v>69950.98</v>
      </c>
      <c r="J27" s="59">
        <f t="shared" si="16"/>
        <v>69950.98</v>
      </c>
      <c r="K27" s="59">
        <f t="shared" si="16"/>
        <v>69950.98</v>
      </c>
      <c r="L27" s="59">
        <f t="shared" si="16"/>
        <v>69950.98</v>
      </c>
      <c r="M27" s="59">
        <f t="shared" si="16"/>
        <v>69950.98</v>
      </c>
      <c r="N27" s="59">
        <f t="shared" si="16"/>
        <v>69950.98</v>
      </c>
      <c r="O27" s="59">
        <f t="shared" si="16"/>
        <v>69950.98</v>
      </c>
      <c r="P27" s="59">
        <f t="shared" si="16"/>
        <v>69950.98</v>
      </c>
      <c r="Q27" s="59">
        <f t="shared" si="16"/>
        <v>69950.98</v>
      </c>
      <c r="R27" s="59">
        <f t="shared" si="16"/>
        <v>69950.98</v>
      </c>
      <c r="S27" s="59">
        <f t="shared" si="16"/>
        <v>69950.98</v>
      </c>
      <c r="T27" s="59">
        <f t="shared" si="16"/>
        <v>69950.98</v>
      </c>
      <c r="U27" s="59">
        <f t="shared" si="16"/>
        <v>69950.98</v>
      </c>
      <c r="V27" s="59">
        <f t="shared" si="16"/>
        <v>69950.98</v>
      </c>
      <c r="W27" s="59">
        <f t="shared" si="16"/>
        <v>69950.98</v>
      </c>
      <c r="X27" s="59">
        <f t="shared" si="16"/>
        <v>69950.98</v>
      </c>
      <c r="Y27" s="59">
        <f t="shared" si="16"/>
        <v>69950.98</v>
      </c>
      <c r="Z27" s="59">
        <f t="shared" si="16"/>
        <v>69950.98</v>
      </c>
      <c r="AA27" s="59">
        <f t="shared" si="16"/>
        <v>69950.98</v>
      </c>
      <c r="AB27" s="59">
        <f t="shared" si="16"/>
        <v>69950.98</v>
      </c>
      <c r="AC27" s="59">
        <f t="shared" si="16"/>
        <v>69950.98</v>
      </c>
      <c r="AD27" s="59">
        <f t="shared" si="16"/>
        <v>69950.98</v>
      </c>
      <c r="AE27" s="59">
        <f t="shared" si="16"/>
        <v>69950.98</v>
      </c>
      <c r="AF27" s="59">
        <f t="shared" si="16"/>
        <v>69950.98</v>
      </c>
      <c r="AG27" s="59">
        <f t="shared" si="16"/>
        <v>69950.98</v>
      </c>
      <c r="AH27" s="59">
        <f t="shared" si="16"/>
        <v>69950.98</v>
      </c>
      <c r="AI27" s="59">
        <f t="shared" si="16"/>
        <v>69950.98</v>
      </c>
      <c r="AJ27" s="59">
        <f t="shared" si="16"/>
        <v>69950.98</v>
      </c>
      <c r="AK27" s="59">
        <f t="shared" si="16"/>
        <v>69950.98</v>
      </c>
      <c r="AL27" s="59">
        <f t="shared" si="16"/>
        <v>69950.98</v>
      </c>
      <c r="AM27" s="59">
        <f t="shared" si="16"/>
        <v>69950.98</v>
      </c>
      <c r="AN27" s="59">
        <f t="shared" si="16"/>
        <v>69950.98</v>
      </c>
      <c r="AO27" s="59">
        <f t="shared" si="16"/>
        <v>69950.98</v>
      </c>
      <c r="AP27" s="59">
        <f t="shared" si="16"/>
        <v>69950.98</v>
      </c>
      <c r="AQ27" s="59">
        <f t="shared" si="16"/>
        <v>69950.98</v>
      </c>
      <c r="AR27" s="59">
        <f t="shared" si="16"/>
        <v>69950.98</v>
      </c>
      <c r="AS27" s="59">
        <f t="shared" si="16"/>
        <v>69950.98</v>
      </c>
      <c r="AT27" s="59">
        <f t="shared" si="16"/>
        <v>69950.98</v>
      </c>
      <c r="AU27" s="59">
        <f t="shared" si="16"/>
        <v>69950.98</v>
      </c>
      <c r="AV27" s="59">
        <f t="shared" si="16"/>
        <v>69950.98</v>
      </c>
      <c r="AW27" s="59">
        <f t="shared" si="16"/>
        <v>69950.98</v>
      </c>
      <c r="AX27" s="59">
        <f t="shared" si="16"/>
        <v>69950.98</v>
      </c>
      <c r="AY27" s="59">
        <f t="shared" si="16"/>
        <v>69950.98</v>
      </c>
      <c r="AZ27" s="59">
        <f t="shared" si="16"/>
        <v>69950.98</v>
      </c>
      <c r="BA27" s="59">
        <f t="shared" si="16"/>
        <v>69950.98</v>
      </c>
    </row>
    <row r="28" spans="2:53" x14ac:dyDescent="0.25">
      <c r="B28" s="107"/>
      <c r="C28" s="112"/>
      <c r="D28" s="115"/>
      <c r="E28" s="118" t="s">
        <v>243</v>
      </c>
      <c r="F28" s="60">
        <f>F29/$D$26</f>
        <v>0</v>
      </c>
      <c r="G28" s="60">
        <f>G29/$D$26</f>
        <v>0</v>
      </c>
      <c r="H28" s="60">
        <f t="shared" ref="H28:BA28" si="17">H29/$D$26</f>
        <v>0</v>
      </c>
      <c r="I28" s="60">
        <f t="shared" si="17"/>
        <v>0</v>
      </c>
      <c r="J28" s="60">
        <f t="shared" si="17"/>
        <v>0</v>
      </c>
      <c r="K28" s="60">
        <f t="shared" si="17"/>
        <v>0</v>
      </c>
      <c r="L28" s="60">
        <f t="shared" si="17"/>
        <v>0</v>
      </c>
      <c r="M28" s="60">
        <f t="shared" si="17"/>
        <v>0</v>
      </c>
      <c r="N28" s="60">
        <f t="shared" si="17"/>
        <v>0</v>
      </c>
      <c r="O28" s="60">
        <f t="shared" si="17"/>
        <v>0</v>
      </c>
      <c r="P28" s="60">
        <f t="shared" si="17"/>
        <v>0</v>
      </c>
      <c r="Q28" s="60">
        <f t="shared" si="17"/>
        <v>0</v>
      </c>
      <c r="R28" s="60">
        <f t="shared" si="17"/>
        <v>0</v>
      </c>
      <c r="S28" s="60">
        <f t="shared" si="17"/>
        <v>0</v>
      </c>
      <c r="T28" s="60">
        <f t="shared" si="17"/>
        <v>0</v>
      </c>
      <c r="U28" s="60">
        <f t="shared" si="17"/>
        <v>0</v>
      </c>
      <c r="V28" s="60">
        <f t="shared" si="17"/>
        <v>0</v>
      </c>
      <c r="W28" s="60">
        <f t="shared" si="17"/>
        <v>0</v>
      </c>
      <c r="X28" s="60">
        <f t="shared" si="17"/>
        <v>0</v>
      </c>
      <c r="Y28" s="60">
        <f t="shared" si="17"/>
        <v>0</v>
      </c>
      <c r="Z28" s="60">
        <f t="shared" si="17"/>
        <v>0</v>
      </c>
      <c r="AA28" s="60">
        <f t="shared" si="17"/>
        <v>0</v>
      </c>
      <c r="AB28" s="60">
        <f t="shared" si="17"/>
        <v>0</v>
      </c>
      <c r="AC28" s="60">
        <f t="shared" si="17"/>
        <v>0</v>
      </c>
      <c r="AD28" s="60">
        <f t="shared" si="17"/>
        <v>0</v>
      </c>
      <c r="AE28" s="60">
        <f t="shared" si="17"/>
        <v>0</v>
      </c>
      <c r="AF28" s="60">
        <f t="shared" si="17"/>
        <v>0</v>
      </c>
      <c r="AG28" s="60">
        <f t="shared" si="17"/>
        <v>0</v>
      </c>
      <c r="AH28" s="60">
        <f t="shared" si="17"/>
        <v>0</v>
      </c>
      <c r="AI28" s="60">
        <f t="shared" si="17"/>
        <v>0</v>
      </c>
      <c r="AJ28" s="60">
        <f t="shared" si="17"/>
        <v>0</v>
      </c>
      <c r="AK28" s="60">
        <f t="shared" si="17"/>
        <v>0</v>
      </c>
      <c r="AL28" s="60">
        <f t="shared" si="17"/>
        <v>0</v>
      </c>
      <c r="AM28" s="60">
        <f t="shared" si="17"/>
        <v>0</v>
      </c>
      <c r="AN28" s="60">
        <f t="shared" si="17"/>
        <v>0</v>
      </c>
      <c r="AO28" s="60">
        <f t="shared" si="17"/>
        <v>0</v>
      </c>
      <c r="AP28" s="60">
        <f t="shared" si="17"/>
        <v>0</v>
      </c>
      <c r="AQ28" s="60">
        <f t="shared" si="17"/>
        <v>0</v>
      </c>
      <c r="AR28" s="60">
        <f t="shared" si="17"/>
        <v>0</v>
      </c>
      <c r="AS28" s="60">
        <f t="shared" si="17"/>
        <v>0</v>
      </c>
      <c r="AT28" s="60">
        <f t="shared" si="17"/>
        <v>0</v>
      </c>
      <c r="AU28" s="60">
        <f t="shared" si="17"/>
        <v>0</v>
      </c>
      <c r="AV28" s="60">
        <f t="shared" si="17"/>
        <v>0</v>
      </c>
      <c r="AW28" s="60">
        <f t="shared" si="17"/>
        <v>0</v>
      </c>
      <c r="AX28" s="60">
        <f t="shared" si="17"/>
        <v>0</v>
      </c>
      <c r="AY28" s="60">
        <f t="shared" si="17"/>
        <v>0</v>
      </c>
      <c r="AZ28" s="60">
        <f t="shared" si="17"/>
        <v>0</v>
      </c>
      <c r="BA28" s="60">
        <f t="shared" si="17"/>
        <v>0</v>
      </c>
    </row>
    <row r="29" spans="2:53" x14ac:dyDescent="0.25">
      <c r="B29" s="108"/>
      <c r="C29" s="112"/>
      <c r="D29" s="116"/>
      <c r="E29" s="118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</row>
    <row r="30" spans="2:53" x14ac:dyDescent="0.25">
      <c r="B30" s="106" t="s">
        <v>261</v>
      </c>
      <c r="C30" s="111" t="s">
        <v>258</v>
      </c>
      <c r="D30" s="114">
        <v>4218078.72</v>
      </c>
      <c r="E30" s="117" t="s">
        <v>242</v>
      </c>
      <c r="F30" s="56">
        <f>($D$30/48)/$D$30</f>
        <v>2.0833333333333336E-2</v>
      </c>
      <c r="G30" s="56">
        <f>($D$30/48)/$D$30</f>
        <v>2.0833333333333336E-2</v>
      </c>
      <c r="H30" s="56">
        <f t="shared" ref="H30:BA30" si="18">($D$30/48)/$D$30</f>
        <v>2.0833333333333336E-2</v>
      </c>
      <c r="I30" s="56">
        <f t="shared" si="18"/>
        <v>2.0833333333333336E-2</v>
      </c>
      <c r="J30" s="56">
        <f t="shared" si="18"/>
        <v>2.0833333333333336E-2</v>
      </c>
      <c r="K30" s="56">
        <f t="shared" si="18"/>
        <v>2.0833333333333336E-2</v>
      </c>
      <c r="L30" s="56">
        <f t="shared" si="18"/>
        <v>2.0833333333333336E-2</v>
      </c>
      <c r="M30" s="56">
        <f t="shared" si="18"/>
        <v>2.0833333333333336E-2</v>
      </c>
      <c r="N30" s="56">
        <f t="shared" si="18"/>
        <v>2.0833333333333336E-2</v>
      </c>
      <c r="O30" s="56">
        <f t="shared" si="18"/>
        <v>2.0833333333333336E-2</v>
      </c>
      <c r="P30" s="56">
        <f t="shared" si="18"/>
        <v>2.0833333333333336E-2</v>
      </c>
      <c r="Q30" s="56">
        <f t="shared" si="18"/>
        <v>2.0833333333333336E-2</v>
      </c>
      <c r="R30" s="56">
        <f t="shared" si="18"/>
        <v>2.0833333333333336E-2</v>
      </c>
      <c r="S30" s="56">
        <f t="shared" si="18"/>
        <v>2.0833333333333336E-2</v>
      </c>
      <c r="T30" s="56">
        <f t="shared" si="18"/>
        <v>2.0833333333333336E-2</v>
      </c>
      <c r="U30" s="56">
        <f t="shared" si="18"/>
        <v>2.0833333333333336E-2</v>
      </c>
      <c r="V30" s="56">
        <f t="shared" si="18"/>
        <v>2.0833333333333336E-2</v>
      </c>
      <c r="W30" s="56">
        <f t="shared" si="18"/>
        <v>2.0833333333333336E-2</v>
      </c>
      <c r="X30" s="56">
        <f t="shared" si="18"/>
        <v>2.0833333333333336E-2</v>
      </c>
      <c r="Y30" s="56">
        <f t="shared" si="18"/>
        <v>2.0833333333333336E-2</v>
      </c>
      <c r="Z30" s="56">
        <f t="shared" si="18"/>
        <v>2.0833333333333336E-2</v>
      </c>
      <c r="AA30" s="56">
        <f t="shared" si="18"/>
        <v>2.0833333333333336E-2</v>
      </c>
      <c r="AB30" s="56">
        <f t="shared" si="18"/>
        <v>2.0833333333333336E-2</v>
      </c>
      <c r="AC30" s="56">
        <f t="shared" si="18"/>
        <v>2.0833333333333336E-2</v>
      </c>
      <c r="AD30" s="56">
        <f t="shared" si="18"/>
        <v>2.0833333333333336E-2</v>
      </c>
      <c r="AE30" s="56">
        <f t="shared" si="18"/>
        <v>2.0833333333333336E-2</v>
      </c>
      <c r="AF30" s="56">
        <f t="shared" si="18"/>
        <v>2.0833333333333336E-2</v>
      </c>
      <c r="AG30" s="56">
        <f t="shared" si="18"/>
        <v>2.0833333333333336E-2</v>
      </c>
      <c r="AH30" s="56">
        <f t="shared" si="18"/>
        <v>2.0833333333333336E-2</v>
      </c>
      <c r="AI30" s="56">
        <f t="shared" si="18"/>
        <v>2.0833333333333336E-2</v>
      </c>
      <c r="AJ30" s="56">
        <f t="shared" si="18"/>
        <v>2.0833333333333336E-2</v>
      </c>
      <c r="AK30" s="56">
        <f t="shared" si="18"/>
        <v>2.0833333333333336E-2</v>
      </c>
      <c r="AL30" s="56">
        <f t="shared" si="18"/>
        <v>2.0833333333333336E-2</v>
      </c>
      <c r="AM30" s="56">
        <f t="shared" si="18"/>
        <v>2.0833333333333336E-2</v>
      </c>
      <c r="AN30" s="56">
        <f t="shared" si="18"/>
        <v>2.0833333333333336E-2</v>
      </c>
      <c r="AO30" s="56">
        <f t="shared" si="18"/>
        <v>2.0833333333333336E-2</v>
      </c>
      <c r="AP30" s="56">
        <f t="shared" si="18"/>
        <v>2.0833333333333336E-2</v>
      </c>
      <c r="AQ30" s="56">
        <f t="shared" si="18"/>
        <v>2.0833333333333336E-2</v>
      </c>
      <c r="AR30" s="56">
        <f t="shared" si="18"/>
        <v>2.0833333333333336E-2</v>
      </c>
      <c r="AS30" s="56">
        <f t="shared" si="18"/>
        <v>2.0833333333333336E-2</v>
      </c>
      <c r="AT30" s="56">
        <f t="shared" si="18"/>
        <v>2.0833333333333336E-2</v>
      </c>
      <c r="AU30" s="56">
        <f t="shared" si="18"/>
        <v>2.0833333333333336E-2</v>
      </c>
      <c r="AV30" s="56">
        <f t="shared" si="18"/>
        <v>2.0833333333333336E-2</v>
      </c>
      <c r="AW30" s="56">
        <f t="shared" si="18"/>
        <v>2.0833333333333336E-2</v>
      </c>
      <c r="AX30" s="56">
        <f t="shared" si="18"/>
        <v>2.0833333333333336E-2</v>
      </c>
      <c r="AY30" s="56">
        <f t="shared" si="18"/>
        <v>2.0833333333333336E-2</v>
      </c>
      <c r="AZ30" s="56">
        <f t="shared" si="18"/>
        <v>2.0833333333333336E-2</v>
      </c>
      <c r="BA30" s="56">
        <f t="shared" si="18"/>
        <v>2.0833333333333336E-2</v>
      </c>
    </row>
    <row r="31" spans="2:53" x14ac:dyDescent="0.25">
      <c r="B31" s="107"/>
      <c r="C31" s="112"/>
      <c r="D31" s="115"/>
      <c r="E31" s="117"/>
      <c r="F31" s="59">
        <f>ROUND($D$30*F30,2)</f>
        <v>87876.64</v>
      </c>
      <c r="G31" s="59">
        <f t="shared" ref="G31:BA31" si="19">ROUND($D$30*G30,2)</f>
        <v>87876.64</v>
      </c>
      <c r="H31" s="59">
        <f t="shared" si="19"/>
        <v>87876.64</v>
      </c>
      <c r="I31" s="59">
        <f t="shared" si="19"/>
        <v>87876.64</v>
      </c>
      <c r="J31" s="59">
        <f t="shared" si="19"/>
        <v>87876.64</v>
      </c>
      <c r="K31" s="59">
        <f t="shared" si="19"/>
        <v>87876.64</v>
      </c>
      <c r="L31" s="59">
        <f t="shared" si="19"/>
        <v>87876.64</v>
      </c>
      <c r="M31" s="59">
        <f t="shared" si="19"/>
        <v>87876.64</v>
      </c>
      <c r="N31" s="59">
        <f t="shared" si="19"/>
        <v>87876.64</v>
      </c>
      <c r="O31" s="59">
        <f t="shared" si="19"/>
        <v>87876.64</v>
      </c>
      <c r="P31" s="59">
        <f t="shared" si="19"/>
        <v>87876.64</v>
      </c>
      <c r="Q31" s="59">
        <f t="shared" si="19"/>
        <v>87876.64</v>
      </c>
      <c r="R31" s="59">
        <f t="shared" si="19"/>
        <v>87876.64</v>
      </c>
      <c r="S31" s="59">
        <f t="shared" si="19"/>
        <v>87876.64</v>
      </c>
      <c r="T31" s="59">
        <f t="shared" si="19"/>
        <v>87876.64</v>
      </c>
      <c r="U31" s="59">
        <f t="shared" si="19"/>
        <v>87876.64</v>
      </c>
      <c r="V31" s="59">
        <f t="shared" si="19"/>
        <v>87876.64</v>
      </c>
      <c r="W31" s="59">
        <f t="shared" si="19"/>
        <v>87876.64</v>
      </c>
      <c r="X31" s="59">
        <f t="shared" si="19"/>
        <v>87876.64</v>
      </c>
      <c r="Y31" s="59">
        <f t="shared" si="19"/>
        <v>87876.64</v>
      </c>
      <c r="Z31" s="59">
        <f t="shared" si="19"/>
        <v>87876.64</v>
      </c>
      <c r="AA31" s="59">
        <f t="shared" si="19"/>
        <v>87876.64</v>
      </c>
      <c r="AB31" s="59">
        <f t="shared" si="19"/>
        <v>87876.64</v>
      </c>
      <c r="AC31" s="59">
        <f t="shared" si="19"/>
        <v>87876.64</v>
      </c>
      <c r="AD31" s="59">
        <f t="shared" si="19"/>
        <v>87876.64</v>
      </c>
      <c r="AE31" s="59">
        <f t="shared" si="19"/>
        <v>87876.64</v>
      </c>
      <c r="AF31" s="59">
        <f t="shared" si="19"/>
        <v>87876.64</v>
      </c>
      <c r="AG31" s="59">
        <f t="shared" si="19"/>
        <v>87876.64</v>
      </c>
      <c r="AH31" s="59">
        <f t="shared" si="19"/>
        <v>87876.64</v>
      </c>
      <c r="AI31" s="59">
        <f t="shared" si="19"/>
        <v>87876.64</v>
      </c>
      <c r="AJ31" s="59">
        <f t="shared" si="19"/>
        <v>87876.64</v>
      </c>
      <c r="AK31" s="59">
        <f t="shared" si="19"/>
        <v>87876.64</v>
      </c>
      <c r="AL31" s="59">
        <f t="shared" si="19"/>
        <v>87876.64</v>
      </c>
      <c r="AM31" s="59">
        <f t="shared" si="19"/>
        <v>87876.64</v>
      </c>
      <c r="AN31" s="59">
        <f t="shared" si="19"/>
        <v>87876.64</v>
      </c>
      <c r="AO31" s="59">
        <f t="shared" si="19"/>
        <v>87876.64</v>
      </c>
      <c r="AP31" s="59">
        <f t="shared" si="19"/>
        <v>87876.64</v>
      </c>
      <c r="AQ31" s="59">
        <f t="shared" si="19"/>
        <v>87876.64</v>
      </c>
      <c r="AR31" s="59">
        <f t="shared" si="19"/>
        <v>87876.64</v>
      </c>
      <c r="AS31" s="59">
        <f t="shared" si="19"/>
        <v>87876.64</v>
      </c>
      <c r="AT31" s="59">
        <f t="shared" si="19"/>
        <v>87876.64</v>
      </c>
      <c r="AU31" s="59">
        <f t="shared" si="19"/>
        <v>87876.64</v>
      </c>
      <c r="AV31" s="59">
        <f t="shared" si="19"/>
        <v>87876.64</v>
      </c>
      <c r="AW31" s="59">
        <f t="shared" si="19"/>
        <v>87876.64</v>
      </c>
      <c r="AX31" s="59">
        <f t="shared" si="19"/>
        <v>87876.64</v>
      </c>
      <c r="AY31" s="59">
        <f t="shared" si="19"/>
        <v>87876.64</v>
      </c>
      <c r="AZ31" s="59">
        <f t="shared" si="19"/>
        <v>87876.64</v>
      </c>
      <c r="BA31" s="59">
        <f t="shared" si="19"/>
        <v>87876.64</v>
      </c>
    </row>
    <row r="32" spans="2:53" x14ac:dyDescent="0.25">
      <c r="B32" s="107"/>
      <c r="C32" s="112"/>
      <c r="D32" s="115"/>
      <c r="E32" s="118" t="s">
        <v>243</v>
      </c>
      <c r="F32" s="60">
        <f>F33/$D$30</f>
        <v>0</v>
      </c>
      <c r="G32" s="60">
        <f>G33/$D$30</f>
        <v>0</v>
      </c>
      <c r="H32" s="60">
        <f t="shared" ref="H32:BA32" si="20">H33/$D$30</f>
        <v>0</v>
      </c>
      <c r="I32" s="60">
        <f t="shared" si="20"/>
        <v>0</v>
      </c>
      <c r="J32" s="60">
        <f t="shared" si="20"/>
        <v>0</v>
      </c>
      <c r="K32" s="60">
        <f t="shared" si="20"/>
        <v>0</v>
      </c>
      <c r="L32" s="60">
        <f t="shared" si="20"/>
        <v>0</v>
      </c>
      <c r="M32" s="60">
        <f t="shared" si="20"/>
        <v>0</v>
      </c>
      <c r="N32" s="60">
        <f t="shared" si="20"/>
        <v>0</v>
      </c>
      <c r="O32" s="60">
        <f t="shared" si="20"/>
        <v>0</v>
      </c>
      <c r="P32" s="60">
        <f t="shared" si="20"/>
        <v>0</v>
      </c>
      <c r="Q32" s="60">
        <f t="shared" si="20"/>
        <v>0</v>
      </c>
      <c r="R32" s="60">
        <f t="shared" si="20"/>
        <v>0</v>
      </c>
      <c r="S32" s="60">
        <f t="shared" si="20"/>
        <v>0</v>
      </c>
      <c r="T32" s="60">
        <f t="shared" si="20"/>
        <v>0</v>
      </c>
      <c r="U32" s="60">
        <f t="shared" si="20"/>
        <v>0</v>
      </c>
      <c r="V32" s="60">
        <f t="shared" si="20"/>
        <v>0</v>
      </c>
      <c r="W32" s="60">
        <f t="shared" si="20"/>
        <v>0</v>
      </c>
      <c r="X32" s="60">
        <f t="shared" si="20"/>
        <v>0</v>
      </c>
      <c r="Y32" s="60">
        <f t="shared" si="20"/>
        <v>0</v>
      </c>
      <c r="Z32" s="60">
        <f t="shared" si="20"/>
        <v>0</v>
      </c>
      <c r="AA32" s="60">
        <f t="shared" si="20"/>
        <v>0</v>
      </c>
      <c r="AB32" s="60">
        <f t="shared" si="20"/>
        <v>0</v>
      </c>
      <c r="AC32" s="60">
        <f t="shared" si="20"/>
        <v>0</v>
      </c>
      <c r="AD32" s="60">
        <f t="shared" si="20"/>
        <v>0</v>
      </c>
      <c r="AE32" s="60">
        <f t="shared" si="20"/>
        <v>0</v>
      </c>
      <c r="AF32" s="60">
        <f t="shared" si="20"/>
        <v>0</v>
      </c>
      <c r="AG32" s="60">
        <f t="shared" si="20"/>
        <v>0</v>
      </c>
      <c r="AH32" s="60">
        <f t="shared" si="20"/>
        <v>0</v>
      </c>
      <c r="AI32" s="60">
        <f t="shared" si="20"/>
        <v>0</v>
      </c>
      <c r="AJ32" s="60">
        <f t="shared" si="20"/>
        <v>0</v>
      </c>
      <c r="AK32" s="60">
        <f t="shared" si="20"/>
        <v>0</v>
      </c>
      <c r="AL32" s="60">
        <f t="shared" si="20"/>
        <v>0</v>
      </c>
      <c r="AM32" s="60">
        <f t="shared" si="20"/>
        <v>0</v>
      </c>
      <c r="AN32" s="60">
        <f t="shared" si="20"/>
        <v>0</v>
      </c>
      <c r="AO32" s="60">
        <f t="shared" si="20"/>
        <v>0</v>
      </c>
      <c r="AP32" s="60">
        <f t="shared" si="20"/>
        <v>0</v>
      </c>
      <c r="AQ32" s="60">
        <f t="shared" si="20"/>
        <v>0</v>
      </c>
      <c r="AR32" s="60">
        <f t="shared" si="20"/>
        <v>0</v>
      </c>
      <c r="AS32" s="60">
        <f t="shared" si="20"/>
        <v>0</v>
      </c>
      <c r="AT32" s="60">
        <f t="shared" si="20"/>
        <v>0</v>
      </c>
      <c r="AU32" s="60">
        <f t="shared" si="20"/>
        <v>0</v>
      </c>
      <c r="AV32" s="60">
        <f t="shared" si="20"/>
        <v>0</v>
      </c>
      <c r="AW32" s="60">
        <f t="shared" si="20"/>
        <v>0</v>
      </c>
      <c r="AX32" s="60">
        <f t="shared" si="20"/>
        <v>0</v>
      </c>
      <c r="AY32" s="60">
        <f t="shared" si="20"/>
        <v>0</v>
      </c>
      <c r="AZ32" s="60">
        <f t="shared" si="20"/>
        <v>0</v>
      </c>
      <c r="BA32" s="60">
        <f t="shared" si="20"/>
        <v>0</v>
      </c>
    </row>
    <row r="33" spans="2:53" x14ac:dyDescent="0.25">
      <c r="B33" s="107"/>
      <c r="C33" s="113"/>
      <c r="D33" s="116"/>
      <c r="E33" s="118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</row>
    <row r="34" spans="2:53" x14ac:dyDescent="0.25">
      <c r="B34" s="109" t="s">
        <v>267</v>
      </c>
      <c r="C34" s="110"/>
      <c r="D34" s="52"/>
      <c r="E34" s="55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</row>
    <row r="35" spans="2:53" x14ac:dyDescent="0.25">
      <c r="B35" s="106" t="s">
        <v>262</v>
      </c>
      <c r="C35" s="111" t="s">
        <v>268</v>
      </c>
      <c r="D35" s="114">
        <v>11410142.880000001</v>
      </c>
      <c r="E35" s="117" t="s">
        <v>242</v>
      </c>
      <c r="F35" s="56">
        <f>($D$35/48)/$D$35</f>
        <v>2.0833333333333336E-2</v>
      </c>
      <c r="G35" s="56">
        <f t="shared" ref="G35:BA35" si="21">($D$35/48)/$D$35</f>
        <v>2.0833333333333336E-2</v>
      </c>
      <c r="H35" s="56">
        <f t="shared" si="21"/>
        <v>2.0833333333333336E-2</v>
      </c>
      <c r="I35" s="56">
        <f t="shared" si="21"/>
        <v>2.0833333333333336E-2</v>
      </c>
      <c r="J35" s="56">
        <f t="shared" si="21"/>
        <v>2.0833333333333336E-2</v>
      </c>
      <c r="K35" s="56">
        <f t="shared" si="21"/>
        <v>2.0833333333333336E-2</v>
      </c>
      <c r="L35" s="56">
        <f t="shared" si="21"/>
        <v>2.0833333333333336E-2</v>
      </c>
      <c r="M35" s="56">
        <f t="shared" si="21"/>
        <v>2.0833333333333336E-2</v>
      </c>
      <c r="N35" s="56">
        <f t="shared" si="21"/>
        <v>2.0833333333333336E-2</v>
      </c>
      <c r="O35" s="56">
        <f t="shared" si="21"/>
        <v>2.0833333333333336E-2</v>
      </c>
      <c r="P35" s="56">
        <f t="shared" si="21"/>
        <v>2.0833333333333336E-2</v>
      </c>
      <c r="Q35" s="56">
        <f t="shared" si="21"/>
        <v>2.0833333333333336E-2</v>
      </c>
      <c r="R35" s="56">
        <f t="shared" si="21"/>
        <v>2.0833333333333336E-2</v>
      </c>
      <c r="S35" s="56">
        <f t="shared" si="21"/>
        <v>2.0833333333333336E-2</v>
      </c>
      <c r="T35" s="56">
        <f t="shared" si="21"/>
        <v>2.0833333333333336E-2</v>
      </c>
      <c r="U35" s="56">
        <f t="shared" si="21"/>
        <v>2.0833333333333336E-2</v>
      </c>
      <c r="V35" s="56">
        <f t="shared" si="21"/>
        <v>2.0833333333333336E-2</v>
      </c>
      <c r="W35" s="56">
        <f t="shared" si="21"/>
        <v>2.0833333333333336E-2</v>
      </c>
      <c r="X35" s="56">
        <f t="shared" si="21"/>
        <v>2.0833333333333336E-2</v>
      </c>
      <c r="Y35" s="56">
        <f t="shared" si="21"/>
        <v>2.0833333333333336E-2</v>
      </c>
      <c r="Z35" s="56">
        <f t="shared" si="21"/>
        <v>2.0833333333333336E-2</v>
      </c>
      <c r="AA35" s="56">
        <f t="shared" si="21"/>
        <v>2.0833333333333336E-2</v>
      </c>
      <c r="AB35" s="56">
        <f t="shared" si="21"/>
        <v>2.0833333333333336E-2</v>
      </c>
      <c r="AC35" s="56">
        <f t="shared" si="21"/>
        <v>2.0833333333333336E-2</v>
      </c>
      <c r="AD35" s="56">
        <f t="shared" si="21"/>
        <v>2.0833333333333336E-2</v>
      </c>
      <c r="AE35" s="56">
        <f t="shared" si="21"/>
        <v>2.0833333333333336E-2</v>
      </c>
      <c r="AF35" s="56">
        <f t="shared" si="21"/>
        <v>2.0833333333333336E-2</v>
      </c>
      <c r="AG35" s="56">
        <f t="shared" si="21"/>
        <v>2.0833333333333336E-2</v>
      </c>
      <c r="AH35" s="56">
        <f t="shared" si="21"/>
        <v>2.0833333333333336E-2</v>
      </c>
      <c r="AI35" s="56">
        <f t="shared" si="21"/>
        <v>2.0833333333333336E-2</v>
      </c>
      <c r="AJ35" s="56">
        <f t="shared" si="21"/>
        <v>2.0833333333333336E-2</v>
      </c>
      <c r="AK35" s="56">
        <f t="shared" si="21"/>
        <v>2.0833333333333336E-2</v>
      </c>
      <c r="AL35" s="56">
        <f t="shared" si="21"/>
        <v>2.0833333333333336E-2</v>
      </c>
      <c r="AM35" s="56">
        <f t="shared" si="21"/>
        <v>2.0833333333333336E-2</v>
      </c>
      <c r="AN35" s="56">
        <f t="shared" si="21"/>
        <v>2.0833333333333336E-2</v>
      </c>
      <c r="AO35" s="56">
        <f t="shared" si="21"/>
        <v>2.0833333333333336E-2</v>
      </c>
      <c r="AP35" s="56">
        <f t="shared" si="21"/>
        <v>2.0833333333333336E-2</v>
      </c>
      <c r="AQ35" s="56">
        <f t="shared" si="21"/>
        <v>2.0833333333333336E-2</v>
      </c>
      <c r="AR35" s="56">
        <f t="shared" si="21"/>
        <v>2.0833333333333336E-2</v>
      </c>
      <c r="AS35" s="56">
        <f t="shared" si="21"/>
        <v>2.0833333333333336E-2</v>
      </c>
      <c r="AT35" s="56">
        <f t="shared" si="21"/>
        <v>2.0833333333333336E-2</v>
      </c>
      <c r="AU35" s="56">
        <f t="shared" si="21"/>
        <v>2.0833333333333336E-2</v>
      </c>
      <c r="AV35" s="56">
        <f t="shared" si="21"/>
        <v>2.0833333333333336E-2</v>
      </c>
      <c r="AW35" s="56">
        <f t="shared" si="21"/>
        <v>2.0833333333333336E-2</v>
      </c>
      <c r="AX35" s="56">
        <f t="shared" si="21"/>
        <v>2.0833333333333336E-2</v>
      </c>
      <c r="AY35" s="56">
        <f t="shared" si="21"/>
        <v>2.0833333333333336E-2</v>
      </c>
      <c r="AZ35" s="56">
        <f t="shared" si="21"/>
        <v>2.0833333333333336E-2</v>
      </c>
      <c r="BA35" s="56">
        <f t="shared" si="21"/>
        <v>2.0833333333333336E-2</v>
      </c>
    </row>
    <row r="36" spans="2:53" x14ac:dyDescent="0.25">
      <c r="B36" s="107"/>
      <c r="C36" s="112"/>
      <c r="D36" s="115"/>
      <c r="E36" s="117"/>
      <c r="F36" s="59">
        <f>ROUND($D$35*F35,2)</f>
        <v>237711.31</v>
      </c>
      <c r="G36" s="59">
        <f t="shared" ref="G36:BA36" si="22">ROUND($D$35*G35,2)</f>
        <v>237711.31</v>
      </c>
      <c r="H36" s="59">
        <f t="shared" si="22"/>
        <v>237711.31</v>
      </c>
      <c r="I36" s="59">
        <f t="shared" si="22"/>
        <v>237711.31</v>
      </c>
      <c r="J36" s="59">
        <f t="shared" si="22"/>
        <v>237711.31</v>
      </c>
      <c r="K36" s="59">
        <f t="shared" si="22"/>
        <v>237711.31</v>
      </c>
      <c r="L36" s="59">
        <f t="shared" si="22"/>
        <v>237711.31</v>
      </c>
      <c r="M36" s="59">
        <f t="shared" si="22"/>
        <v>237711.31</v>
      </c>
      <c r="N36" s="59">
        <f t="shared" si="22"/>
        <v>237711.31</v>
      </c>
      <c r="O36" s="59">
        <f t="shared" si="22"/>
        <v>237711.31</v>
      </c>
      <c r="P36" s="59">
        <f t="shared" si="22"/>
        <v>237711.31</v>
      </c>
      <c r="Q36" s="59">
        <f t="shared" si="22"/>
        <v>237711.31</v>
      </c>
      <c r="R36" s="59">
        <f t="shared" si="22"/>
        <v>237711.31</v>
      </c>
      <c r="S36" s="59">
        <f t="shared" si="22"/>
        <v>237711.31</v>
      </c>
      <c r="T36" s="59">
        <f t="shared" si="22"/>
        <v>237711.31</v>
      </c>
      <c r="U36" s="59">
        <f t="shared" si="22"/>
        <v>237711.31</v>
      </c>
      <c r="V36" s="59">
        <f t="shared" si="22"/>
        <v>237711.31</v>
      </c>
      <c r="W36" s="59">
        <f t="shared" si="22"/>
        <v>237711.31</v>
      </c>
      <c r="X36" s="59">
        <f t="shared" si="22"/>
        <v>237711.31</v>
      </c>
      <c r="Y36" s="59">
        <f t="shared" si="22"/>
        <v>237711.31</v>
      </c>
      <c r="Z36" s="59">
        <f t="shared" si="22"/>
        <v>237711.31</v>
      </c>
      <c r="AA36" s="59">
        <f t="shared" si="22"/>
        <v>237711.31</v>
      </c>
      <c r="AB36" s="59">
        <f t="shared" si="22"/>
        <v>237711.31</v>
      </c>
      <c r="AC36" s="59">
        <f t="shared" si="22"/>
        <v>237711.31</v>
      </c>
      <c r="AD36" s="59">
        <f t="shared" si="22"/>
        <v>237711.31</v>
      </c>
      <c r="AE36" s="59">
        <f t="shared" si="22"/>
        <v>237711.31</v>
      </c>
      <c r="AF36" s="59">
        <f t="shared" si="22"/>
        <v>237711.31</v>
      </c>
      <c r="AG36" s="59">
        <f t="shared" si="22"/>
        <v>237711.31</v>
      </c>
      <c r="AH36" s="59">
        <f t="shared" si="22"/>
        <v>237711.31</v>
      </c>
      <c r="AI36" s="59">
        <f t="shared" si="22"/>
        <v>237711.31</v>
      </c>
      <c r="AJ36" s="59">
        <f t="shared" si="22"/>
        <v>237711.31</v>
      </c>
      <c r="AK36" s="59">
        <f t="shared" si="22"/>
        <v>237711.31</v>
      </c>
      <c r="AL36" s="59">
        <f t="shared" si="22"/>
        <v>237711.31</v>
      </c>
      <c r="AM36" s="59">
        <f t="shared" si="22"/>
        <v>237711.31</v>
      </c>
      <c r="AN36" s="59">
        <f t="shared" si="22"/>
        <v>237711.31</v>
      </c>
      <c r="AO36" s="59">
        <f t="shared" si="22"/>
        <v>237711.31</v>
      </c>
      <c r="AP36" s="59">
        <f t="shared" si="22"/>
        <v>237711.31</v>
      </c>
      <c r="AQ36" s="59">
        <f t="shared" si="22"/>
        <v>237711.31</v>
      </c>
      <c r="AR36" s="59">
        <f t="shared" si="22"/>
        <v>237711.31</v>
      </c>
      <c r="AS36" s="59">
        <f t="shared" si="22"/>
        <v>237711.31</v>
      </c>
      <c r="AT36" s="59">
        <f t="shared" si="22"/>
        <v>237711.31</v>
      </c>
      <c r="AU36" s="59">
        <f t="shared" si="22"/>
        <v>237711.31</v>
      </c>
      <c r="AV36" s="59">
        <f t="shared" si="22"/>
        <v>237711.31</v>
      </c>
      <c r="AW36" s="59">
        <f t="shared" si="22"/>
        <v>237711.31</v>
      </c>
      <c r="AX36" s="59">
        <f t="shared" si="22"/>
        <v>237711.31</v>
      </c>
      <c r="AY36" s="59">
        <f t="shared" si="22"/>
        <v>237711.31</v>
      </c>
      <c r="AZ36" s="59">
        <f t="shared" si="22"/>
        <v>237711.31</v>
      </c>
      <c r="BA36" s="59">
        <f t="shared" si="22"/>
        <v>237711.31</v>
      </c>
    </row>
    <row r="37" spans="2:53" x14ac:dyDescent="0.25">
      <c r="B37" s="107"/>
      <c r="C37" s="112"/>
      <c r="D37" s="115"/>
      <c r="E37" s="118" t="s">
        <v>243</v>
      </c>
      <c r="F37" s="60">
        <f>F38/$D$35</f>
        <v>0</v>
      </c>
      <c r="G37" s="60">
        <f t="shared" ref="G37:BA37" si="23">G38/$D$35</f>
        <v>0</v>
      </c>
      <c r="H37" s="60">
        <f t="shared" si="23"/>
        <v>0</v>
      </c>
      <c r="I37" s="60">
        <f t="shared" si="23"/>
        <v>0</v>
      </c>
      <c r="J37" s="60">
        <f t="shared" si="23"/>
        <v>0</v>
      </c>
      <c r="K37" s="60">
        <f t="shared" si="23"/>
        <v>0</v>
      </c>
      <c r="L37" s="60">
        <f t="shared" si="23"/>
        <v>0</v>
      </c>
      <c r="M37" s="60">
        <f t="shared" si="23"/>
        <v>0</v>
      </c>
      <c r="N37" s="60">
        <f t="shared" si="23"/>
        <v>0</v>
      </c>
      <c r="O37" s="60">
        <f t="shared" si="23"/>
        <v>0</v>
      </c>
      <c r="P37" s="60">
        <f t="shared" si="23"/>
        <v>0</v>
      </c>
      <c r="Q37" s="60">
        <f t="shared" si="23"/>
        <v>0</v>
      </c>
      <c r="R37" s="60">
        <f t="shared" si="23"/>
        <v>0</v>
      </c>
      <c r="S37" s="60">
        <f t="shared" si="23"/>
        <v>0</v>
      </c>
      <c r="T37" s="60">
        <f t="shared" si="23"/>
        <v>0</v>
      </c>
      <c r="U37" s="60">
        <f t="shared" si="23"/>
        <v>0</v>
      </c>
      <c r="V37" s="60">
        <f t="shared" si="23"/>
        <v>0</v>
      </c>
      <c r="W37" s="60">
        <f t="shared" si="23"/>
        <v>0</v>
      </c>
      <c r="X37" s="60">
        <f t="shared" si="23"/>
        <v>0</v>
      </c>
      <c r="Y37" s="60">
        <f t="shared" si="23"/>
        <v>0</v>
      </c>
      <c r="Z37" s="60">
        <f t="shared" si="23"/>
        <v>0</v>
      </c>
      <c r="AA37" s="60">
        <f t="shared" si="23"/>
        <v>0</v>
      </c>
      <c r="AB37" s="60">
        <f t="shared" si="23"/>
        <v>0</v>
      </c>
      <c r="AC37" s="60">
        <f t="shared" si="23"/>
        <v>0</v>
      </c>
      <c r="AD37" s="60">
        <f t="shared" si="23"/>
        <v>0</v>
      </c>
      <c r="AE37" s="60">
        <f t="shared" si="23"/>
        <v>0</v>
      </c>
      <c r="AF37" s="60">
        <f t="shared" si="23"/>
        <v>0</v>
      </c>
      <c r="AG37" s="60">
        <f t="shared" si="23"/>
        <v>0</v>
      </c>
      <c r="AH37" s="60">
        <f t="shared" si="23"/>
        <v>0</v>
      </c>
      <c r="AI37" s="60">
        <f t="shared" si="23"/>
        <v>0</v>
      </c>
      <c r="AJ37" s="60">
        <f t="shared" si="23"/>
        <v>0</v>
      </c>
      <c r="AK37" s="60">
        <f t="shared" si="23"/>
        <v>0</v>
      </c>
      <c r="AL37" s="60">
        <f t="shared" si="23"/>
        <v>0</v>
      </c>
      <c r="AM37" s="60">
        <f t="shared" si="23"/>
        <v>0</v>
      </c>
      <c r="AN37" s="60">
        <f t="shared" si="23"/>
        <v>0</v>
      </c>
      <c r="AO37" s="60">
        <f t="shared" si="23"/>
        <v>0</v>
      </c>
      <c r="AP37" s="60">
        <f t="shared" si="23"/>
        <v>0</v>
      </c>
      <c r="AQ37" s="60">
        <f t="shared" si="23"/>
        <v>0</v>
      </c>
      <c r="AR37" s="60">
        <f t="shared" si="23"/>
        <v>0</v>
      </c>
      <c r="AS37" s="60">
        <f t="shared" si="23"/>
        <v>0</v>
      </c>
      <c r="AT37" s="60">
        <f t="shared" si="23"/>
        <v>0</v>
      </c>
      <c r="AU37" s="60">
        <f t="shared" si="23"/>
        <v>0</v>
      </c>
      <c r="AV37" s="60">
        <f t="shared" si="23"/>
        <v>0</v>
      </c>
      <c r="AW37" s="60">
        <f t="shared" si="23"/>
        <v>0</v>
      </c>
      <c r="AX37" s="60">
        <f t="shared" si="23"/>
        <v>0</v>
      </c>
      <c r="AY37" s="60">
        <f t="shared" si="23"/>
        <v>0</v>
      </c>
      <c r="AZ37" s="60">
        <f t="shared" si="23"/>
        <v>0</v>
      </c>
      <c r="BA37" s="60">
        <f t="shared" si="23"/>
        <v>0</v>
      </c>
    </row>
    <row r="38" spans="2:53" x14ac:dyDescent="0.25">
      <c r="B38" s="107"/>
      <c r="C38" s="112"/>
      <c r="D38" s="116"/>
      <c r="E38" s="118"/>
      <c r="F38" s="61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</row>
    <row r="39" spans="2:53" x14ac:dyDescent="0.25">
      <c r="B39" s="106" t="s">
        <v>263</v>
      </c>
      <c r="C39" s="111" t="s">
        <v>269</v>
      </c>
      <c r="D39" s="114">
        <v>1054519.68</v>
      </c>
      <c r="E39" s="117" t="s">
        <v>242</v>
      </c>
      <c r="F39" s="56">
        <f>($D$39/48)/$D$39</f>
        <v>2.0833333333333336E-2</v>
      </c>
      <c r="G39" s="56">
        <f t="shared" ref="G39:BA39" si="24">($D$39/48)/$D$39</f>
        <v>2.0833333333333336E-2</v>
      </c>
      <c r="H39" s="56">
        <f t="shared" si="24"/>
        <v>2.0833333333333336E-2</v>
      </c>
      <c r="I39" s="56">
        <f t="shared" si="24"/>
        <v>2.0833333333333336E-2</v>
      </c>
      <c r="J39" s="56">
        <f t="shared" si="24"/>
        <v>2.0833333333333336E-2</v>
      </c>
      <c r="K39" s="56">
        <f t="shared" si="24"/>
        <v>2.0833333333333336E-2</v>
      </c>
      <c r="L39" s="56">
        <f t="shared" si="24"/>
        <v>2.0833333333333336E-2</v>
      </c>
      <c r="M39" s="56">
        <f t="shared" si="24"/>
        <v>2.0833333333333336E-2</v>
      </c>
      <c r="N39" s="56">
        <f t="shared" si="24"/>
        <v>2.0833333333333336E-2</v>
      </c>
      <c r="O39" s="56">
        <f t="shared" si="24"/>
        <v>2.0833333333333336E-2</v>
      </c>
      <c r="P39" s="56">
        <f t="shared" si="24"/>
        <v>2.0833333333333336E-2</v>
      </c>
      <c r="Q39" s="56">
        <f t="shared" si="24"/>
        <v>2.0833333333333336E-2</v>
      </c>
      <c r="R39" s="56">
        <f t="shared" si="24"/>
        <v>2.0833333333333336E-2</v>
      </c>
      <c r="S39" s="56">
        <f t="shared" si="24"/>
        <v>2.0833333333333336E-2</v>
      </c>
      <c r="T39" s="56">
        <f t="shared" si="24"/>
        <v>2.0833333333333336E-2</v>
      </c>
      <c r="U39" s="56">
        <f t="shared" si="24"/>
        <v>2.0833333333333336E-2</v>
      </c>
      <c r="V39" s="56">
        <f t="shared" si="24"/>
        <v>2.0833333333333336E-2</v>
      </c>
      <c r="W39" s="56">
        <f t="shared" si="24"/>
        <v>2.0833333333333336E-2</v>
      </c>
      <c r="X39" s="56">
        <f t="shared" si="24"/>
        <v>2.0833333333333336E-2</v>
      </c>
      <c r="Y39" s="56">
        <f t="shared" si="24"/>
        <v>2.0833333333333336E-2</v>
      </c>
      <c r="Z39" s="56">
        <f t="shared" si="24"/>
        <v>2.0833333333333336E-2</v>
      </c>
      <c r="AA39" s="56">
        <f t="shared" si="24"/>
        <v>2.0833333333333336E-2</v>
      </c>
      <c r="AB39" s="56">
        <f t="shared" si="24"/>
        <v>2.0833333333333336E-2</v>
      </c>
      <c r="AC39" s="56">
        <f t="shared" si="24"/>
        <v>2.0833333333333336E-2</v>
      </c>
      <c r="AD39" s="56">
        <f t="shared" si="24"/>
        <v>2.0833333333333336E-2</v>
      </c>
      <c r="AE39" s="56">
        <f t="shared" si="24"/>
        <v>2.0833333333333336E-2</v>
      </c>
      <c r="AF39" s="56">
        <f t="shared" si="24"/>
        <v>2.0833333333333336E-2</v>
      </c>
      <c r="AG39" s="56">
        <f t="shared" si="24"/>
        <v>2.0833333333333336E-2</v>
      </c>
      <c r="AH39" s="56">
        <f t="shared" si="24"/>
        <v>2.0833333333333336E-2</v>
      </c>
      <c r="AI39" s="56">
        <f t="shared" si="24"/>
        <v>2.0833333333333336E-2</v>
      </c>
      <c r="AJ39" s="56">
        <f t="shared" si="24"/>
        <v>2.0833333333333336E-2</v>
      </c>
      <c r="AK39" s="56">
        <f t="shared" si="24"/>
        <v>2.0833333333333336E-2</v>
      </c>
      <c r="AL39" s="56">
        <f t="shared" si="24"/>
        <v>2.0833333333333336E-2</v>
      </c>
      <c r="AM39" s="56">
        <f t="shared" si="24"/>
        <v>2.0833333333333336E-2</v>
      </c>
      <c r="AN39" s="56">
        <f t="shared" si="24"/>
        <v>2.0833333333333336E-2</v>
      </c>
      <c r="AO39" s="56">
        <f t="shared" si="24"/>
        <v>2.0833333333333336E-2</v>
      </c>
      <c r="AP39" s="56">
        <f t="shared" si="24"/>
        <v>2.0833333333333336E-2</v>
      </c>
      <c r="AQ39" s="56">
        <f t="shared" si="24"/>
        <v>2.0833333333333336E-2</v>
      </c>
      <c r="AR39" s="56">
        <f t="shared" si="24"/>
        <v>2.0833333333333336E-2</v>
      </c>
      <c r="AS39" s="56">
        <f t="shared" si="24"/>
        <v>2.0833333333333336E-2</v>
      </c>
      <c r="AT39" s="56">
        <f t="shared" si="24"/>
        <v>2.0833333333333336E-2</v>
      </c>
      <c r="AU39" s="56">
        <f t="shared" si="24"/>
        <v>2.0833333333333336E-2</v>
      </c>
      <c r="AV39" s="56">
        <f t="shared" si="24"/>
        <v>2.0833333333333336E-2</v>
      </c>
      <c r="AW39" s="56">
        <f t="shared" si="24"/>
        <v>2.0833333333333336E-2</v>
      </c>
      <c r="AX39" s="56">
        <f t="shared" si="24"/>
        <v>2.0833333333333336E-2</v>
      </c>
      <c r="AY39" s="56">
        <f t="shared" si="24"/>
        <v>2.0833333333333336E-2</v>
      </c>
      <c r="AZ39" s="56">
        <f t="shared" si="24"/>
        <v>2.0833333333333336E-2</v>
      </c>
      <c r="BA39" s="56">
        <f t="shared" si="24"/>
        <v>2.0833333333333336E-2</v>
      </c>
    </row>
    <row r="40" spans="2:53" x14ac:dyDescent="0.25">
      <c r="B40" s="107"/>
      <c r="C40" s="112"/>
      <c r="D40" s="115"/>
      <c r="E40" s="117"/>
      <c r="F40" s="59">
        <f>ROUND($D$39*F39,2)</f>
        <v>21969.16</v>
      </c>
      <c r="G40" s="59">
        <f t="shared" ref="G40:BA40" si="25">ROUND($D$39*G39,2)</f>
        <v>21969.16</v>
      </c>
      <c r="H40" s="59">
        <f t="shared" si="25"/>
        <v>21969.16</v>
      </c>
      <c r="I40" s="59">
        <f t="shared" si="25"/>
        <v>21969.16</v>
      </c>
      <c r="J40" s="59">
        <f t="shared" si="25"/>
        <v>21969.16</v>
      </c>
      <c r="K40" s="59">
        <f t="shared" si="25"/>
        <v>21969.16</v>
      </c>
      <c r="L40" s="59">
        <f t="shared" si="25"/>
        <v>21969.16</v>
      </c>
      <c r="M40" s="59">
        <f t="shared" si="25"/>
        <v>21969.16</v>
      </c>
      <c r="N40" s="59">
        <f t="shared" si="25"/>
        <v>21969.16</v>
      </c>
      <c r="O40" s="59">
        <f t="shared" si="25"/>
        <v>21969.16</v>
      </c>
      <c r="P40" s="59">
        <f t="shared" si="25"/>
        <v>21969.16</v>
      </c>
      <c r="Q40" s="59">
        <f t="shared" si="25"/>
        <v>21969.16</v>
      </c>
      <c r="R40" s="59">
        <f t="shared" si="25"/>
        <v>21969.16</v>
      </c>
      <c r="S40" s="59">
        <f t="shared" si="25"/>
        <v>21969.16</v>
      </c>
      <c r="T40" s="59">
        <f t="shared" si="25"/>
        <v>21969.16</v>
      </c>
      <c r="U40" s="59">
        <f t="shared" si="25"/>
        <v>21969.16</v>
      </c>
      <c r="V40" s="59">
        <f t="shared" si="25"/>
        <v>21969.16</v>
      </c>
      <c r="W40" s="59">
        <f t="shared" si="25"/>
        <v>21969.16</v>
      </c>
      <c r="X40" s="59">
        <f t="shared" si="25"/>
        <v>21969.16</v>
      </c>
      <c r="Y40" s="59">
        <f t="shared" si="25"/>
        <v>21969.16</v>
      </c>
      <c r="Z40" s="59">
        <f t="shared" si="25"/>
        <v>21969.16</v>
      </c>
      <c r="AA40" s="59">
        <f t="shared" si="25"/>
        <v>21969.16</v>
      </c>
      <c r="AB40" s="59">
        <f t="shared" si="25"/>
        <v>21969.16</v>
      </c>
      <c r="AC40" s="59">
        <f t="shared" si="25"/>
        <v>21969.16</v>
      </c>
      <c r="AD40" s="59">
        <f t="shared" si="25"/>
        <v>21969.16</v>
      </c>
      <c r="AE40" s="59">
        <f t="shared" si="25"/>
        <v>21969.16</v>
      </c>
      <c r="AF40" s="59">
        <f t="shared" si="25"/>
        <v>21969.16</v>
      </c>
      <c r="AG40" s="59">
        <f t="shared" si="25"/>
        <v>21969.16</v>
      </c>
      <c r="AH40" s="59">
        <f t="shared" si="25"/>
        <v>21969.16</v>
      </c>
      <c r="AI40" s="59">
        <f t="shared" si="25"/>
        <v>21969.16</v>
      </c>
      <c r="AJ40" s="59">
        <f t="shared" si="25"/>
        <v>21969.16</v>
      </c>
      <c r="AK40" s="59">
        <f t="shared" si="25"/>
        <v>21969.16</v>
      </c>
      <c r="AL40" s="59">
        <f t="shared" si="25"/>
        <v>21969.16</v>
      </c>
      <c r="AM40" s="59">
        <f t="shared" si="25"/>
        <v>21969.16</v>
      </c>
      <c r="AN40" s="59">
        <f t="shared" si="25"/>
        <v>21969.16</v>
      </c>
      <c r="AO40" s="59">
        <f t="shared" si="25"/>
        <v>21969.16</v>
      </c>
      <c r="AP40" s="59">
        <f t="shared" si="25"/>
        <v>21969.16</v>
      </c>
      <c r="AQ40" s="59">
        <f t="shared" si="25"/>
        <v>21969.16</v>
      </c>
      <c r="AR40" s="59">
        <f t="shared" si="25"/>
        <v>21969.16</v>
      </c>
      <c r="AS40" s="59">
        <f t="shared" si="25"/>
        <v>21969.16</v>
      </c>
      <c r="AT40" s="59">
        <f t="shared" si="25"/>
        <v>21969.16</v>
      </c>
      <c r="AU40" s="59">
        <f t="shared" si="25"/>
        <v>21969.16</v>
      </c>
      <c r="AV40" s="59">
        <f t="shared" si="25"/>
        <v>21969.16</v>
      </c>
      <c r="AW40" s="59">
        <f t="shared" si="25"/>
        <v>21969.16</v>
      </c>
      <c r="AX40" s="59">
        <f t="shared" si="25"/>
        <v>21969.16</v>
      </c>
      <c r="AY40" s="59">
        <f t="shared" si="25"/>
        <v>21969.16</v>
      </c>
      <c r="AZ40" s="59">
        <f t="shared" si="25"/>
        <v>21969.16</v>
      </c>
      <c r="BA40" s="59">
        <f t="shared" si="25"/>
        <v>21969.16</v>
      </c>
    </row>
    <row r="41" spans="2:53" x14ac:dyDescent="0.25">
      <c r="B41" s="107"/>
      <c r="C41" s="112"/>
      <c r="D41" s="115"/>
      <c r="E41" s="118" t="s">
        <v>243</v>
      </c>
      <c r="F41" s="60">
        <f>F42/$D$39</f>
        <v>0</v>
      </c>
      <c r="G41" s="60">
        <f t="shared" ref="G41:BA41" si="26">G42/$D$39</f>
        <v>0</v>
      </c>
      <c r="H41" s="60">
        <f t="shared" si="26"/>
        <v>0</v>
      </c>
      <c r="I41" s="60">
        <f t="shared" si="26"/>
        <v>0</v>
      </c>
      <c r="J41" s="60">
        <f t="shared" si="26"/>
        <v>0</v>
      </c>
      <c r="K41" s="60">
        <f t="shared" si="26"/>
        <v>0</v>
      </c>
      <c r="L41" s="60">
        <f t="shared" si="26"/>
        <v>0</v>
      </c>
      <c r="M41" s="60">
        <f t="shared" si="26"/>
        <v>0</v>
      </c>
      <c r="N41" s="60">
        <f t="shared" si="26"/>
        <v>0</v>
      </c>
      <c r="O41" s="60">
        <f t="shared" si="26"/>
        <v>0</v>
      </c>
      <c r="P41" s="60">
        <f t="shared" si="26"/>
        <v>0</v>
      </c>
      <c r="Q41" s="60">
        <f t="shared" si="26"/>
        <v>0</v>
      </c>
      <c r="R41" s="60">
        <f t="shared" si="26"/>
        <v>0</v>
      </c>
      <c r="S41" s="60">
        <f t="shared" si="26"/>
        <v>0</v>
      </c>
      <c r="T41" s="60">
        <f t="shared" si="26"/>
        <v>0</v>
      </c>
      <c r="U41" s="60">
        <f t="shared" si="26"/>
        <v>0</v>
      </c>
      <c r="V41" s="60">
        <f t="shared" si="26"/>
        <v>0</v>
      </c>
      <c r="W41" s="60">
        <f t="shared" si="26"/>
        <v>0</v>
      </c>
      <c r="X41" s="60">
        <f t="shared" si="26"/>
        <v>0</v>
      </c>
      <c r="Y41" s="60">
        <f t="shared" si="26"/>
        <v>0</v>
      </c>
      <c r="Z41" s="60">
        <f t="shared" si="26"/>
        <v>0</v>
      </c>
      <c r="AA41" s="60">
        <f t="shared" si="26"/>
        <v>0</v>
      </c>
      <c r="AB41" s="60">
        <f t="shared" si="26"/>
        <v>0</v>
      </c>
      <c r="AC41" s="60">
        <f t="shared" si="26"/>
        <v>0</v>
      </c>
      <c r="AD41" s="60">
        <f t="shared" si="26"/>
        <v>0</v>
      </c>
      <c r="AE41" s="60">
        <f t="shared" si="26"/>
        <v>0</v>
      </c>
      <c r="AF41" s="60">
        <f t="shared" si="26"/>
        <v>0</v>
      </c>
      <c r="AG41" s="60">
        <f t="shared" si="26"/>
        <v>0</v>
      </c>
      <c r="AH41" s="60">
        <f t="shared" si="26"/>
        <v>0</v>
      </c>
      <c r="AI41" s="60">
        <f t="shared" si="26"/>
        <v>0</v>
      </c>
      <c r="AJ41" s="60">
        <f t="shared" si="26"/>
        <v>0</v>
      </c>
      <c r="AK41" s="60">
        <f t="shared" si="26"/>
        <v>0</v>
      </c>
      <c r="AL41" s="60">
        <f t="shared" si="26"/>
        <v>0</v>
      </c>
      <c r="AM41" s="60">
        <f t="shared" si="26"/>
        <v>0</v>
      </c>
      <c r="AN41" s="60">
        <f t="shared" si="26"/>
        <v>0</v>
      </c>
      <c r="AO41" s="60">
        <f t="shared" si="26"/>
        <v>0</v>
      </c>
      <c r="AP41" s="60">
        <f t="shared" si="26"/>
        <v>0</v>
      </c>
      <c r="AQ41" s="60">
        <f t="shared" si="26"/>
        <v>0</v>
      </c>
      <c r="AR41" s="60">
        <f t="shared" si="26"/>
        <v>0</v>
      </c>
      <c r="AS41" s="60">
        <f t="shared" si="26"/>
        <v>0</v>
      </c>
      <c r="AT41" s="60">
        <f t="shared" si="26"/>
        <v>0</v>
      </c>
      <c r="AU41" s="60">
        <f t="shared" si="26"/>
        <v>0</v>
      </c>
      <c r="AV41" s="60">
        <f t="shared" si="26"/>
        <v>0</v>
      </c>
      <c r="AW41" s="60">
        <f t="shared" si="26"/>
        <v>0</v>
      </c>
      <c r="AX41" s="60">
        <f t="shared" si="26"/>
        <v>0</v>
      </c>
      <c r="AY41" s="60">
        <f t="shared" si="26"/>
        <v>0</v>
      </c>
      <c r="AZ41" s="60">
        <f t="shared" si="26"/>
        <v>0</v>
      </c>
      <c r="BA41" s="60">
        <f t="shared" si="26"/>
        <v>0</v>
      </c>
    </row>
    <row r="42" spans="2:53" x14ac:dyDescent="0.25">
      <c r="B42" s="107"/>
      <c r="C42" s="113"/>
      <c r="D42" s="116"/>
      <c r="E42" s="118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61"/>
    </row>
    <row r="43" spans="2:53" x14ac:dyDescent="0.25">
      <c r="B43" s="106" t="s">
        <v>264</v>
      </c>
      <c r="C43" s="111" t="s">
        <v>270</v>
      </c>
      <c r="D43" s="114">
        <v>1054519.68</v>
      </c>
      <c r="E43" s="117" t="s">
        <v>242</v>
      </c>
      <c r="F43" s="56">
        <f>($D$43/48)/$D$43</f>
        <v>2.0833333333333336E-2</v>
      </c>
      <c r="G43" s="56">
        <f t="shared" ref="G43:BA43" si="27">($D$43/48)/$D$43</f>
        <v>2.0833333333333336E-2</v>
      </c>
      <c r="H43" s="56">
        <f t="shared" si="27"/>
        <v>2.0833333333333336E-2</v>
      </c>
      <c r="I43" s="56">
        <f t="shared" si="27"/>
        <v>2.0833333333333336E-2</v>
      </c>
      <c r="J43" s="56">
        <f t="shared" si="27"/>
        <v>2.0833333333333336E-2</v>
      </c>
      <c r="K43" s="56">
        <f t="shared" si="27"/>
        <v>2.0833333333333336E-2</v>
      </c>
      <c r="L43" s="56">
        <f t="shared" si="27"/>
        <v>2.0833333333333336E-2</v>
      </c>
      <c r="M43" s="56">
        <f t="shared" si="27"/>
        <v>2.0833333333333336E-2</v>
      </c>
      <c r="N43" s="56">
        <f t="shared" si="27"/>
        <v>2.0833333333333336E-2</v>
      </c>
      <c r="O43" s="56">
        <f t="shared" si="27"/>
        <v>2.0833333333333336E-2</v>
      </c>
      <c r="P43" s="56">
        <f t="shared" si="27"/>
        <v>2.0833333333333336E-2</v>
      </c>
      <c r="Q43" s="56">
        <f t="shared" si="27"/>
        <v>2.0833333333333336E-2</v>
      </c>
      <c r="R43" s="56">
        <f t="shared" si="27"/>
        <v>2.0833333333333336E-2</v>
      </c>
      <c r="S43" s="56">
        <f t="shared" si="27"/>
        <v>2.0833333333333336E-2</v>
      </c>
      <c r="T43" s="56">
        <f t="shared" si="27"/>
        <v>2.0833333333333336E-2</v>
      </c>
      <c r="U43" s="56">
        <f t="shared" si="27"/>
        <v>2.0833333333333336E-2</v>
      </c>
      <c r="V43" s="56">
        <f t="shared" si="27"/>
        <v>2.0833333333333336E-2</v>
      </c>
      <c r="W43" s="56">
        <f t="shared" si="27"/>
        <v>2.0833333333333336E-2</v>
      </c>
      <c r="X43" s="56">
        <f t="shared" si="27"/>
        <v>2.0833333333333336E-2</v>
      </c>
      <c r="Y43" s="56">
        <f t="shared" si="27"/>
        <v>2.0833333333333336E-2</v>
      </c>
      <c r="Z43" s="56">
        <f t="shared" si="27"/>
        <v>2.0833333333333336E-2</v>
      </c>
      <c r="AA43" s="56">
        <f t="shared" si="27"/>
        <v>2.0833333333333336E-2</v>
      </c>
      <c r="AB43" s="56">
        <f t="shared" si="27"/>
        <v>2.0833333333333336E-2</v>
      </c>
      <c r="AC43" s="56">
        <f t="shared" si="27"/>
        <v>2.0833333333333336E-2</v>
      </c>
      <c r="AD43" s="56">
        <f t="shared" si="27"/>
        <v>2.0833333333333336E-2</v>
      </c>
      <c r="AE43" s="56">
        <f t="shared" si="27"/>
        <v>2.0833333333333336E-2</v>
      </c>
      <c r="AF43" s="56">
        <f t="shared" si="27"/>
        <v>2.0833333333333336E-2</v>
      </c>
      <c r="AG43" s="56">
        <f t="shared" si="27"/>
        <v>2.0833333333333336E-2</v>
      </c>
      <c r="AH43" s="56">
        <f t="shared" si="27"/>
        <v>2.0833333333333336E-2</v>
      </c>
      <c r="AI43" s="56">
        <f t="shared" si="27"/>
        <v>2.0833333333333336E-2</v>
      </c>
      <c r="AJ43" s="56">
        <f t="shared" si="27"/>
        <v>2.0833333333333336E-2</v>
      </c>
      <c r="AK43" s="56">
        <f t="shared" si="27"/>
        <v>2.0833333333333336E-2</v>
      </c>
      <c r="AL43" s="56">
        <f t="shared" si="27"/>
        <v>2.0833333333333336E-2</v>
      </c>
      <c r="AM43" s="56">
        <f t="shared" si="27"/>
        <v>2.0833333333333336E-2</v>
      </c>
      <c r="AN43" s="56">
        <f t="shared" si="27"/>
        <v>2.0833333333333336E-2</v>
      </c>
      <c r="AO43" s="56">
        <f t="shared" si="27"/>
        <v>2.0833333333333336E-2</v>
      </c>
      <c r="AP43" s="56">
        <f t="shared" si="27"/>
        <v>2.0833333333333336E-2</v>
      </c>
      <c r="AQ43" s="56">
        <f t="shared" si="27"/>
        <v>2.0833333333333336E-2</v>
      </c>
      <c r="AR43" s="56">
        <f t="shared" si="27"/>
        <v>2.0833333333333336E-2</v>
      </c>
      <c r="AS43" s="56">
        <f t="shared" si="27"/>
        <v>2.0833333333333336E-2</v>
      </c>
      <c r="AT43" s="56">
        <f t="shared" si="27"/>
        <v>2.0833333333333336E-2</v>
      </c>
      <c r="AU43" s="56">
        <f t="shared" si="27"/>
        <v>2.0833333333333336E-2</v>
      </c>
      <c r="AV43" s="56">
        <f t="shared" si="27"/>
        <v>2.0833333333333336E-2</v>
      </c>
      <c r="AW43" s="56">
        <f t="shared" si="27"/>
        <v>2.0833333333333336E-2</v>
      </c>
      <c r="AX43" s="56">
        <f t="shared" si="27"/>
        <v>2.0833333333333336E-2</v>
      </c>
      <c r="AY43" s="56">
        <f t="shared" si="27"/>
        <v>2.0833333333333336E-2</v>
      </c>
      <c r="AZ43" s="56">
        <f t="shared" si="27"/>
        <v>2.0833333333333336E-2</v>
      </c>
      <c r="BA43" s="56">
        <f t="shared" si="27"/>
        <v>2.0833333333333336E-2</v>
      </c>
    </row>
    <row r="44" spans="2:53" x14ac:dyDescent="0.25">
      <c r="B44" s="107"/>
      <c r="C44" s="112"/>
      <c r="D44" s="115"/>
      <c r="E44" s="117"/>
      <c r="F44" s="59">
        <f>ROUND($D$43*F43,2)</f>
        <v>21969.16</v>
      </c>
      <c r="G44" s="59">
        <f t="shared" ref="G44:BA44" si="28">ROUND($D$43*G43,2)</f>
        <v>21969.16</v>
      </c>
      <c r="H44" s="59">
        <f t="shared" si="28"/>
        <v>21969.16</v>
      </c>
      <c r="I44" s="59">
        <f t="shared" si="28"/>
        <v>21969.16</v>
      </c>
      <c r="J44" s="59">
        <f t="shared" si="28"/>
        <v>21969.16</v>
      </c>
      <c r="K44" s="59">
        <f t="shared" si="28"/>
        <v>21969.16</v>
      </c>
      <c r="L44" s="59">
        <f t="shared" si="28"/>
        <v>21969.16</v>
      </c>
      <c r="M44" s="59">
        <f t="shared" si="28"/>
        <v>21969.16</v>
      </c>
      <c r="N44" s="59">
        <f t="shared" si="28"/>
        <v>21969.16</v>
      </c>
      <c r="O44" s="59">
        <f t="shared" si="28"/>
        <v>21969.16</v>
      </c>
      <c r="P44" s="59">
        <f t="shared" si="28"/>
        <v>21969.16</v>
      </c>
      <c r="Q44" s="59">
        <f t="shared" si="28"/>
        <v>21969.16</v>
      </c>
      <c r="R44" s="59">
        <f t="shared" si="28"/>
        <v>21969.16</v>
      </c>
      <c r="S44" s="59">
        <f t="shared" si="28"/>
        <v>21969.16</v>
      </c>
      <c r="T44" s="59">
        <f t="shared" si="28"/>
        <v>21969.16</v>
      </c>
      <c r="U44" s="59">
        <f t="shared" si="28"/>
        <v>21969.16</v>
      </c>
      <c r="V44" s="59">
        <f t="shared" si="28"/>
        <v>21969.16</v>
      </c>
      <c r="W44" s="59">
        <f t="shared" si="28"/>
        <v>21969.16</v>
      </c>
      <c r="X44" s="59">
        <f t="shared" si="28"/>
        <v>21969.16</v>
      </c>
      <c r="Y44" s="59">
        <f t="shared" si="28"/>
        <v>21969.16</v>
      </c>
      <c r="Z44" s="59">
        <f t="shared" si="28"/>
        <v>21969.16</v>
      </c>
      <c r="AA44" s="59">
        <f t="shared" si="28"/>
        <v>21969.16</v>
      </c>
      <c r="AB44" s="59">
        <f t="shared" si="28"/>
        <v>21969.16</v>
      </c>
      <c r="AC44" s="59">
        <f t="shared" si="28"/>
        <v>21969.16</v>
      </c>
      <c r="AD44" s="59">
        <f t="shared" si="28"/>
        <v>21969.16</v>
      </c>
      <c r="AE44" s="59">
        <f t="shared" si="28"/>
        <v>21969.16</v>
      </c>
      <c r="AF44" s="59">
        <f t="shared" si="28"/>
        <v>21969.16</v>
      </c>
      <c r="AG44" s="59">
        <f t="shared" si="28"/>
        <v>21969.16</v>
      </c>
      <c r="AH44" s="59">
        <f t="shared" si="28"/>
        <v>21969.16</v>
      </c>
      <c r="AI44" s="59">
        <f t="shared" si="28"/>
        <v>21969.16</v>
      </c>
      <c r="AJ44" s="59">
        <f t="shared" si="28"/>
        <v>21969.16</v>
      </c>
      <c r="AK44" s="59">
        <f t="shared" si="28"/>
        <v>21969.16</v>
      </c>
      <c r="AL44" s="59">
        <f t="shared" si="28"/>
        <v>21969.16</v>
      </c>
      <c r="AM44" s="59">
        <f t="shared" si="28"/>
        <v>21969.16</v>
      </c>
      <c r="AN44" s="59">
        <f t="shared" si="28"/>
        <v>21969.16</v>
      </c>
      <c r="AO44" s="59">
        <f t="shared" si="28"/>
        <v>21969.16</v>
      </c>
      <c r="AP44" s="59">
        <f t="shared" si="28"/>
        <v>21969.16</v>
      </c>
      <c r="AQ44" s="59">
        <f t="shared" si="28"/>
        <v>21969.16</v>
      </c>
      <c r="AR44" s="59">
        <f t="shared" si="28"/>
        <v>21969.16</v>
      </c>
      <c r="AS44" s="59">
        <f t="shared" si="28"/>
        <v>21969.16</v>
      </c>
      <c r="AT44" s="59">
        <f t="shared" si="28"/>
        <v>21969.16</v>
      </c>
      <c r="AU44" s="59">
        <f t="shared" si="28"/>
        <v>21969.16</v>
      </c>
      <c r="AV44" s="59">
        <f t="shared" si="28"/>
        <v>21969.16</v>
      </c>
      <c r="AW44" s="59">
        <f t="shared" si="28"/>
        <v>21969.16</v>
      </c>
      <c r="AX44" s="59">
        <f t="shared" si="28"/>
        <v>21969.16</v>
      </c>
      <c r="AY44" s="59">
        <f t="shared" si="28"/>
        <v>21969.16</v>
      </c>
      <c r="AZ44" s="59">
        <f t="shared" si="28"/>
        <v>21969.16</v>
      </c>
      <c r="BA44" s="59">
        <f t="shared" si="28"/>
        <v>21969.16</v>
      </c>
    </row>
    <row r="45" spans="2:53" x14ac:dyDescent="0.25">
      <c r="B45" s="107"/>
      <c r="C45" s="112"/>
      <c r="D45" s="115"/>
      <c r="E45" s="118" t="s">
        <v>243</v>
      </c>
      <c r="F45" s="60">
        <f>F46/$D$43</f>
        <v>0</v>
      </c>
      <c r="G45" s="60">
        <f t="shared" ref="G45:BA45" si="29">G46/$D$43</f>
        <v>0</v>
      </c>
      <c r="H45" s="60">
        <f t="shared" si="29"/>
        <v>0</v>
      </c>
      <c r="I45" s="60">
        <f t="shared" si="29"/>
        <v>0</v>
      </c>
      <c r="J45" s="60">
        <f t="shared" si="29"/>
        <v>0</v>
      </c>
      <c r="K45" s="60">
        <f t="shared" si="29"/>
        <v>0</v>
      </c>
      <c r="L45" s="60">
        <f t="shared" si="29"/>
        <v>0</v>
      </c>
      <c r="M45" s="60">
        <f t="shared" si="29"/>
        <v>0</v>
      </c>
      <c r="N45" s="60">
        <f t="shared" si="29"/>
        <v>0</v>
      </c>
      <c r="O45" s="60">
        <f t="shared" si="29"/>
        <v>0</v>
      </c>
      <c r="P45" s="60">
        <f t="shared" si="29"/>
        <v>0</v>
      </c>
      <c r="Q45" s="60">
        <f t="shared" si="29"/>
        <v>0</v>
      </c>
      <c r="R45" s="60">
        <f t="shared" si="29"/>
        <v>0</v>
      </c>
      <c r="S45" s="60">
        <f t="shared" si="29"/>
        <v>0</v>
      </c>
      <c r="T45" s="60">
        <f t="shared" si="29"/>
        <v>0</v>
      </c>
      <c r="U45" s="60">
        <f t="shared" si="29"/>
        <v>0</v>
      </c>
      <c r="V45" s="60">
        <f t="shared" si="29"/>
        <v>0</v>
      </c>
      <c r="W45" s="60">
        <f t="shared" si="29"/>
        <v>0</v>
      </c>
      <c r="X45" s="60">
        <f t="shared" si="29"/>
        <v>0</v>
      </c>
      <c r="Y45" s="60">
        <f t="shared" si="29"/>
        <v>0</v>
      </c>
      <c r="Z45" s="60">
        <f t="shared" si="29"/>
        <v>0</v>
      </c>
      <c r="AA45" s="60">
        <f t="shared" si="29"/>
        <v>0</v>
      </c>
      <c r="AB45" s="60">
        <f t="shared" si="29"/>
        <v>0</v>
      </c>
      <c r="AC45" s="60">
        <f t="shared" si="29"/>
        <v>0</v>
      </c>
      <c r="AD45" s="60">
        <f t="shared" si="29"/>
        <v>0</v>
      </c>
      <c r="AE45" s="60">
        <f t="shared" si="29"/>
        <v>0</v>
      </c>
      <c r="AF45" s="60">
        <f t="shared" si="29"/>
        <v>0</v>
      </c>
      <c r="AG45" s="60">
        <f t="shared" si="29"/>
        <v>0</v>
      </c>
      <c r="AH45" s="60">
        <f t="shared" si="29"/>
        <v>0</v>
      </c>
      <c r="AI45" s="60">
        <f t="shared" si="29"/>
        <v>0</v>
      </c>
      <c r="AJ45" s="60">
        <f t="shared" si="29"/>
        <v>0</v>
      </c>
      <c r="AK45" s="60">
        <f t="shared" si="29"/>
        <v>0</v>
      </c>
      <c r="AL45" s="60">
        <f t="shared" si="29"/>
        <v>0</v>
      </c>
      <c r="AM45" s="60">
        <f t="shared" si="29"/>
        <v>0</v>
      </c>
      <c r="AN45" s="60">
        <f t="shared" si="29"/>
        <v>0</v>
      </c>
      <c r="AO45" s="60">
        <f t="shared" si="29"/>
        <v>0</v>
      </c>
      <c r="AP45" s="60">
        <f t="shared" si="29"/>
        <v>0</v>
      </c>
      <c r="AQ45" s="60">
        <f t="shared" si="29"/>
        <v>0</v>
      </c>
      <c r="AR45" s="60">
        <f t="shared" si="29"/>
        <v>0</v>
      </c>
      <c r="AS45" s="60">
        <f t="shared" si="29"/>
        <v>0</v>
      </c>
      <c r="AT45" s="60">
        <f t="shared" si="29"/>
        <v>0</v>
      </c>
      <c r="AU45" s="60">
        <f t="shared" si="29"/>
        <v>0</v>
      </c>
      <c r="AV45" s="60">
        <f t="shared" si="29"/>
        <v>0</v>
      </c>
      <c r="AW45" s="60">
        <f t="shared" si="29"/>
        <v>0</v>
      </c>
      <c r="AX45" s="60">
        <f t="shared" si="29"/>
        <v>0</v>
      </c>
      <c r="AY45" s="60">
        <f t="shared" si="29"/>
        <v>0</v>
      </c>
      <c r="AZ45" s="60">
        <f t="shared" si="29"/>
        <v>0</v>
      </c>
      <c r="BA45" s="60">
        <f t="shared" si="29"/>
        <v>0</v>
      </c>
    </row>
    <row r="46" spans="2:53" x14ac:dyDescent="0.25">
      <c r="B46" s="107"/>
      <c r="C46" s="113"/>
      <c r="D46" s="116"/>
      <c r="E46" s="118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61"/>
      <c r="AW46" s="61"/>
      <c r="AX46" s="61"/>
      <c r="AY46" s="61"/>
      <c r="AZ46" s="61"/>
      <c r="BA46" s="61"/>
    </row>
    <row r="47" spans="2:53" x14ac:dyDescent="0.25">
      <c r="B47" s="106" t="s">
        <v>265</v>
      </c>
      <c r="C47" s="111" t="s">
        <v>271</v>
      </c>
      <c r="D47" s="114">
        <v>1054519.68</v>
      </c>
      <c r="E47" s="117" t="s">
        <v>242</v>
      </c>
      <c r="F47" s="56">
        <f>($D$47/48)/$D$47</f>
        <v>2.0833333333333336E-2</v>
      </c>
      <c r="G47" s="56">
        <f t="shared" ref="G47:BA47" si="30">($D$47/48)/$D$47</f>
        <v>2.0833333333333336E-2</v>
      </c>
      <c r="H47" s="56">
        <f t="shared" si="30"/>
        <v>2.0833333333333336E-2</v>
      </c>
      <c r="I47" s="56">
        <f t="shared" si="30"/>
        <v>2.0833333333333336E-2</v>
      </c>
      <c r="J47" s="56">
        <f t="shared" si="30"/>
        <v>2.0833333333333336E-2</v>
      </c>
      <c r="K47" s="56">
        <f t="shared" si="30"/>
        <v>2.0833333333333336E-2</v>
      </c>
      <c r="L47" s="56">
        <f t="shared" si="30"/>
        <v>2.0833333333333336E-2</v>
      </c>
      <c r="M47" s="56">
        <f t="shared" si="30"/>
        <v>2.0833333333333336E-2</v>
      </c>
      <c r="N47" s="56">
        <f t="shared" si="30"/>
        <v>2.0833333333333336E-2</v>
      </c>
      <c r="O47" s="56">
        <f t="shared" si="30"/>
        <v>2.0833333333333336E-2</v>
      </c>
      <c r="P47" s="56">
        <f t="shared" si="30"/>
        <v>2.0833333333333336E-2</v>
      </c>
      <c r="Q47" s="56">
        <f t="shared" si="30"/>
        <v>2.0833333333333336E-2</v>
      </c>
      <c r="R47" s="56">
        <f t="shared" si="30"/>
        <v>2.0833333333333336E-2</v>
      </c>
      <c r="S47" s="56">
        <f t="shared" si="30"/>
        <v>2.0833333333333336E-2</v>
      </c>
      <c r="T47" s="56">
        <f t="shared" si="30"/>
        <v>2.0833333333333336E-2</v>
      </c>
      <c r="U47" s="56">
        <f t="shared" si="30"/>
        <v>2.0833333333333336E-2</v>
      </c>
      <c r="V47" s="56">
        <f t="shared" si="30"/>
        <v>2.0833333333333336E-2</v>
      </c>
      <c r="W47" s="56">
        <f t="shared" si="30"/>
        <v>2.0833333333333336E-2</v>
      </c>
      <c r="X47" s="56">
        <f t="shared" si="30"/>
        <v>2.0833333333333336E-2</v>
      </c>
      <c r="Y47" s="56">
        <f t="shared" si="30"/>
        <v>2.0833333333333336E-2</v>
      </c>
      <c r="Z47" s="56">
        <f t="shared" si="30"/>
        <v>2.0833333333333336E-2</v>
      </c>
      <c r="AA47" s="56">
        <f t="shared" si="30"/>
        <v>2.0833333333333336E-2</v>
      </c>
      <c r="AB47" s="56">
        <f t="shared" si="30"/>
        <v>2.0833333333333336E-2</v>
      </c>
      <c r="AC47" s="56">
        <f t="shared" si="30"/>
        <v>2.0833333333333336E-2</v>
      </c>
      <c r="AD47" s="56">
        <f t="shared" si="30"/>
        <v>2.0833333333333336E-2</v>
      </c>
      <c r="AE47" s="56">
        <f t="shared" si="30"/>
        <v>2.0833333333333336E-2</v>
      </c>
      <c r="AF47" s="56">
        <f t="shared" si="30"/>
        <v>2.0833333333333336E-2</v>
      </c>
      <c r="AG47" s="56">
        <f t="shared" si="30"/>
        <v>2.0833333333333336E-2</v>
      </c>
      <c r="AH47" s="56">
        <f t="shared" si="30"/>
        <v>2.0833333333333336E-2</v>
      </c>
      <c r="AI47" s="56">
        <f t="shared" si="30"/>
        <v>2.0833333333333336E-2</v>
      </c>
      <c r="AJ47" s="56">
        <f t="shared" si="30"/>
        <v>2.0833333333333336E-2</v>
      </c>
      <c r="AK47" s="56">
        <f t="shared" si="30"/>
        <v>2.0833333333333336E-2</v>
      </c>
      <c r="AL47" s="56">
        <f t="shared" si="30"/>
        <v>2.0833333333333336E-2</v>
      </c>
      <c r="AM47" s="56">
        <f t="shared" si="30"/>
        <v>2.0833333333333336E-2</v>
      </c>
      <c r="AN47" s="56">
        <f t="shared" si="30"/>
        <v>2.0833333333333336E-2</v>
      </c>
      <c r="AO47" s="56">
        <f t="shared" si="30"/>
        <v>2.0833333333333336E-2</v>
      </c>
      <c r="AP47" s="56">
        <f t="shared" si="30"/>
        <v>2.0833333333333336E-2</v>
      </c>
      <c r="AQ47" s="56">
        <f t="shared" si="30"/>
        <v>2.0833333333333336E-2</v>
      </c>
      <c r="AR47" s="56">
        <f t="shared" si="30"/>
        <v>2.0833333333333336E-2</v>
      </c>
      <c r="AS47" s="56">
        <f t="shared" si="30"/>
        <v>2.0833333333333336E-2</v>
      </c>
      <c r="AT47" s="56">
        <f t="shared" si="30"/>
        <v>2.0833333333333336E-2</v>
      </c>
      <c r="AU47" s="56">
        <f t="shared" si="30"/>
        <v>2.0833333333333336E-2</v>
      </c>
      <c r="AV47" s="56">
        <f t="shared" si="30"/>
        <v>2.0833333333333336E-2</v>
      </c>
      <c r="AW47" s="56">
        <f t="shared" si="30"/>
        <v>2.0833333333333336E-2</v>
      </c>
      <c r="AX47" s="56">
        <f t="shared" si="30"/>
        <v>2.0833333333333336E-2</v>
      </c>
      <c r="AY47" s="56">
        <f t="shared" si="30"/>
        <v>2.0833333333333336E-2</v>
      </c>
      <c r="AZ47" s="56">
        <f t="shared" si="30"/>
        <v>2.0833333333333336E-2</v>
      </c>
      <c r="BA47" s="56">
        <f t="shared" si="30"/>
        <v>2.0833333333333336E-2</v>
      </c>
    </row>
    <row r="48" spans="2:53" x14ac:dyDescent="0.25">
      <c r="B48" s="107"/>
      <c r="C48" s="112"/>
      <c r="D48" s="115"/>
      <c r="E48" s="117"/>
      <c r="F48" s="59">
        <f>ROUND($D$47*F47,2)</f>
        <v>21969.16</v>
      </c>
      <c r="G48" s="59">
        <f t="shared" ref="G48:BA48" si="31">ROUND($D$47*G47,2)</f>
        <v>21969.16</v>
      </c>
      <c r="H48" s="59">
        <f t="shared" si="31"/>
        <v>21969.16</v>
      </c>
      <c r="I48" s="59">
        <f t="shared" si="31"/>
        <v>21969.16</v>
      </c>
      <c r="J48" s="59">
        <f t="shared" si="31"/>
        <v>21969.16</v>
      </c>
      <c r="K48" s="59">
        <f t="shared" si="31"/>
        <v>21969.16</v>
      </c>
      <c r="L48" s="59">
        <f t="shared" si="31"/>
        <v>21969.16</v>
      </c>
      <c r="M48" s="59">
        <f t="shared" si="31"/>
        <v>21969.16</v>
      </c>
      <c r="N48" s="59">
        <f t="shared" si="31"/>
        <v>21969.16</v>
      </c>
      <c r="O48" s="59">
        <f t="shared" si="31"/>
        <v>21969.16</v>
      </c>
      <c r="P48" s="59">
        <f t="shared" si="31"/>
        <v>21969.16</v>
      </c>
      <c r="Q48" s="59">
        <f t="shared" si="31"/>
        <v>21969.16</v>
      </c>
      <c r="R48" s="59">
        <f t="shared" si="31"/>
        <v>21969.16</v>
      </c>
      <c r="S48" s="59">
        <f t="shared" si="31"/>
        <v>21969.16</v>
      </c>
      <c r="T48" s="59">
        <f t="shared" si="31"/>
        <v>21969.16</v>
      </c>
      <c r="U48" s="59">
        <f t="shared" si="31"/>
        <v>21969.16</v>
      </c>
      <c r="V48" s="59">
        <f t="shared" si="31"/>
        <v>21969.16</v>
      </c>
      <c r="W48" s="59">
        <f t="shared" si="31"/>
        <v>21969.16</v>
      </c>
      <c r="X48" s="59">
        <f t="shared" si="31"/>
        <v>21969.16</v>
      </c>
      <c r="Y48" s="59">
        <f t="shared" si="31"/>
        <v>21969.16</v>
      </c>
      <c r="Z48" s="59">
        <f t="shared" si="31"/>
        <v>21969.16</v>
      </c>
      <c r="AA48" s="59">
        <f t="shared" si="31"/>
        <v>21969.16</v>
      </c>
      <c r="AB48" s="59">
        <f t="shared" si="31"/>
        <v>21969.16</v>
      </c>
      <c r="AC48" s="59">
        <f t="shared" si="31"/>
        <v>21969.16</v>
      </c>
      <c r="AD48" s="59">
        <f t="shared" si="31"/>
        <v>21969.16</v>
      </c>
      <c r="AE48" s="59">
        <f t="shared" si="31"/>
        <v>21969.16</v>
      </c>
      <c r="AF48" s="59">
        <f t="shared" si="31"/>
        <v>21969.16</v>
      </c>
      <c r="AG48" s="59">
        <f t="shared" si="31"/>
        <v>21969.16</v>
      </c>
      <c r="AH48" s="59">
        <f t="shared" si="31"/>
        <v>21969.16</v>
      </c>
      <c r="AI48" s="59">
        <f t="shared" si="31"/>
        <v>21969.16</v>
      </c>
      <c r="AJ48" s="59">
        <f t="shared" si="31"/>
        <v>21969.16</v>
      </c>
      <c r="AK48" s="59">
        <f t="shared" si="31"/>
        <v>21969.16</v>
      </c>
      <c r="AL48" s="59">
        <f t="shared" si="31"/>
        <v>21969.16</v>
      </c>
      <c r="AM48" s="59">
        <f t="shared" si="31"/>
        <v>21969.16</v>
      </c>
      <c r="AN48" s="59">
        <f t="shared" si="31"/>
        <v>21969.16</v>
      </c>
      <c r="AO48" s="59">
        <f t="shared" si="31"/>
        <v>21969.16</v>
      </c>
      <c r="AP48" s="59">
        <f t="shared" si="31"/>
        <v>21969.16</v>
      </c>
      <c r="AQ48" s="59">
        <f t="shared" si="31"/>
        <v>21969.16</v>
      </c>
      <c r="AR48" s="59">
        <f t="shared" si="31"/>
        <v>21969.16</v>
      </c>
      <c r="AS48" s="59">
        <f t="shared" si="31"/>
        <v>21969.16</v>
      </c>
      <c r="AT48" s="59">
        <f t="shared" si="31"/>
        <v>21969.16</v>
      </c>
      <c r="AU48" s="59">
        <f t="shared" si="31"/>
        <v>21969.16</v>
      </c>
      <c r="AV48" s="59">
        <f t="shared" si="31"/>
        <v>21969.16</v>
      </c>
      <c r="AW48" s="59">
        <f t="shared" si="31"/>
        <v>21969.16</v>
      </c>
      <c r="AX48" s="59">
        <f t="shared" si="31"/>
        <v>21969.16</v>
      </c>
      <c r="AY48" s="59">
        <f t="shared" si="31"/>
        <v>21969.16</v>
      </c>
      <c r="AZ48" s="59">
        <f t="shared" si="31"/>
        <v>21969.16</v>
      </c>
      <c r="BA48" s="59">
        <f t="shared" si="31"/>
        <v>21969.16</v>
      </c>
    </row>
    <row r="49" spans="2:53" x14ac:dyDescent="0.25">
      <c r="B49" s="107"/>
      <c r="C49" s="112"/>
      <c r="D49" s="115"/>
      <c r="E49" s="118" t="s">
        <v>243</v>
      </c>
      <c r="F49" s="60">
        <f>F50/$D$47</f>
        <v>0</v>
      </c>
      <c r="G49" s="60">
        <f t="shared" ref="G49:BA49" si="32">G50/$D$47</f>
        <v>0</v>
      </c>
      <c r="H49" s="60">
        <f t="shared" si="32"/>
        <v>0</v>
      </c>
      <c r="I49" s="60">
        <f t="shared" si="32"/>
        <v>0</v>
      </c>
      <c r="J49" s="60">
        <f t="shared" si="32"/>
        <v>0</v>
      </c>
      <c r="K49" s="60">
        <f t="shared" si="32"/>
        <v>0</v>
      </c>
      <c r="L49" s="60">
        <f t="shared" si="32"/>
        <v>0</v>
      </c>
      <c r="M49" s="60">
        <f t="shared" si="32"/>
        <v>0</v>
      </c>
      <c r="N49" s="60">
        <f t="shared" si="32"/>
        <v>0</v>
      </c>
      <c r="O49" s="60">
        <f t="shared" si="32"/>
        <v>0</v>
      </c>
      <c r="P49" s="60">
        <f t="shared" si="32"/>
        <v>0</v>
      </c>
      <c r="Q49" s="60">
        <f t="shared" si="32"/>
        <v>0</v>
      </c>
      <c r="R49" s="60">
        <f t="shared" si="32"/>
        <v>0</v>
      </c>
      <c r="S49" s="60">
        <f t="shared" si="32"/>
        <v>0</v>
      </c>
      <c r="T49" s="60">
        <f t="shared" si="32"/>
        <v>0</v>
      </c>
      <c r="U49" s="60">
        <f t="shared" si="32"/>
        <v>0</v>
      </c>
      <c r="V49" s="60">
        <f t="shared" si="32"/>
        <v>0</v>
      </c>
      <c r="W49" s="60">
        <f t="shared" si="32"/>
        <v>0</v>
      </c>
      <c r="X49" s="60">
        <f t="shared" si="32"/>
        <v>0</v>
      </c>
      <c r="Y49" s="60">
        <f t="shared" si="32"/>
        <v>0</v>
      </c>
      <c r="Z49" s="60">
        <f t="shared" si="32"/>
        <v>0</v>
      </c>
      <c r="AA49" s="60">
        <f t="shared" si="32"/>
        <v>0</v>
      </c>
      <c r="AB49" s="60">
        <f t="shared" si="32"/>
        <v>0</v>
      </c>
      <c r="AC49" s="60">
        <f t="shared" si="32"/>
        <v>0</v>
      </c>
      <c r="AD49" s="60">
        <f t="shared" si="32"/>
        <v>0</v>
      </c>
      <c r="AE49" s="60">
        <f t="shared" si="32"/>
        <v>0</v>
      </c>
      <c r="AF49" s="60">
        <f t="shared" si="32"/>
        <v>0</v>
      </c>
      <c r="AG49" s="60">
        <f t="shared" si="32"/>
        <v>0</v>
      </c>
      <c r="AH49" s="60">
        <f t="shared" si="32"/>
        <v>0</v>
      </c>
      <c r="AI49" s="60">
        <f t="shared" si="32"/>
        <v>0</v>
      </c>
      <c r="AJ49" s="60">
        <f t="shared" si="32"/>
        <v>0</v>
      </c>
      <c r="AK49" s="60">
        <f t="shared" si="32"/>
        <v>0</v>
      </c>
      <c r="AL49" s="60">
        <f t="shared" si="32"/>
        <v>0</v>
      </c>
      <c r="AM49" s="60">
        <f t="shared" si="32"/>
        <v>0</v>
      </c>
      <c r="AN49" s="60">
        <f t="shared" si="32"/>
        <v>0</v>
      </c>
      <c r="AO49" s="60">
        <f t="shared" si="32"/>
        <v>0</v>
      </c>
      <c r="AP49" s="60">
        <f t="shared" si="32"/>
        <v>0</v>
      </c>
      <c r="AQ49" s="60">
        <f t="shared" si="32"/>
        <v>0</v>
      </c>
      <c r="AR49" s="60">
        <f t="shared" si="32"/>
        <v>0</v>
      </c>
      <c r="AS49" s="60">
        <f t="shared" si="32"/>
        <v>0</v>
      </c>
      <c r="AT49" s="60">
        <f t="shared" si="32"/>
        <v>0</v>
      </c>
      <c r="AU49" s="60">
        <f t="shared" si="32"/>
        <v>0</v>
      </c>
      <c r="AV49" s="60">
        <f t="shared" si="32"/>
        <v>0</v>
      </c>
      <c r="AW49" s="60">
        <f t="shared" si="32"/>
        <v>0</v>
      </c>
      <c r="AX49" s="60">
        <f t="shared" si="32"/>
        <v>0</v>
      </c>
      <c r="AY49" s="60">
        <f t="shared" si="32"/>
        <v>0</v>
      </c>
      <c r="AZ49" s="60">
        <f t="shared" si="32"/>
        <v>0</v>
      </c>
      <c r="BA49" s="60">
        <f t="shared" si="32"/>
        <v>0</v>
      </c>
    </row>
    <row r="50" spans="2:53" x14ac:dyDescent="0.25">
      <c r="B50" s="107"/>
      <c r="C50" s="113"/>
      <c r="D50" s="116"/>
      <c r="E50" s="118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  <c r="AR50" s="61"/>
      <c r="AS50" s="61"/>
      <c r="AT50" s="61"/>
      <c r="AU50" s="61"/>
      <c r="AV50" s="61"/>
      <c r="AW50" s="61"/>
      <c r="AX50" s="61"/>
      <c r="AY50" s="61"/>
      <c r="AZ50" s="61"/>
      <c r="BA50" s="61"/>
    </row>
    <row r="51" spans="2:53" x14ac:dyDescent="0.25">
      <c r="B51" s="106" t="s">
        <v>266</v>
      </c>
      <c r="C51" s="111" t="s">
        <v>272</v>
      </c>
      <c r="D51" s="114">
        <v>1054519.68</v>
      </c>
      <c r="E51" s="117" t="s">
        <v>242</v>
      </c>
      <c r="F51" s="56">
        <f>($D$51/48)/$D$51</f>
        <v>2.0833333333333336E-2</v>
      </c>
      <c r="G51" s="56">
        <f t="shared" ref="G51:BA51" si="33">($D$51/48)/$D$51</f>
        <v>2.0833333333333336E-2</v>
      </c>
      <c r="H51" s="56">
        <f t="shared" si="33"/>
        <v>2.0833333333333336E-2</v>
      </c>
      <c r="I51" s="56">
        <f t="shared" si="33"/>
        <v>2.0833333333333336E-2</v>
      </c>
      <c r="J51" s="56">
        <f t="shared" si="33"/>
        <v>2.0833333333333336E-2</v>
      </c>
      <c r="K51" s="56">
        <f t="shared" si="33"/>
        <v>2.0833333333333336E-2</v>
      </c>
      <c r="L51" s="56">
        <f t="shared" si="33"/>
        <v>2.0833333333333336E-2</v>
      </c>
      <c r="M51" s="56">
        <f t="shared" si="33"/>
        <v>2.0833333333333336E-2</v>
      </c>
      <c r="N51" s="56">
        <f t="shared" si="33"/>
        <v>2.0833333333333336E-2</v>
      </c>
      <c r="O51" s="56">
        <f t="shared" si="33"/>
        <v>2.0833333333333336E-2</v>
      </c>
      <c r="P51" s="56">
        <f t="shared" si="33"/>
        <v>2.0833333333333336E-2</v>
      </c>
      <c r="Q51" s="56">
        <f t="shared" si="33"/>
        <v>2.0833333333333336E-2</v>
      </c>
      <c r="R51" s="56">
        <f t="shared" si="33"/>
        <v>2.0833333333333336E-2</v>
      </c>
      <c r="S51" s="56">
        <f t="shared" si="33"/>
        <v>2.0833333333333336E-2</v>
      </c>
      <c r="T51" s="56">
        <f t="shared" si="33"/>
        <v>2.0833333333333336E-2</v>
      </c>
      <c r="U51" s="56">
        <f t="shared" si="33"/>
        <v>2.0833333333333336E-2</v>
      </c>
      <c r="V51" s="56">
        <f t="shared" si="33"/>
        <v>2.0833333333333336E-2</v>
      </c>
      <c r="W51" s="56">
        <f t="shared" si="33"/>
        <v>2.0833333333333336E-2</v>
      </c>
      <c r="X51" s="56">
        <f t="shared" si="33"/>
        <v>2.0833333333333336E-2</v>
      </c>
      <c r="Y51" s="56">
        <f t="shared" si="33"/>
        <v>2.0833333333333336E-2</v>
      </c>
      <c r="Z51" s="56">
        <f t="shared" si="33"/>
        <v>2.0833333333333336E-2</v>
      </c>
      <c r="AA51" s="56">
        <f t="shared" si="33"/>
        <v>2.0833333333333336E-2</v>
      </c>
      <c r="AB51" s="56">
        <f t="shared" si="33"/>
        <v>2.0833333333333336E-2</v>
      </c>
      <c r="AC51" s="56">
        <f t="shared" si="33"/>
        <v>2.0833333333333336E-2</v>
      </c>
      <c r="AD51" s="56">
        <f t="shared" si="33"/>
        <v>2.0833333333333336E-2</v>
      </c>
      <c r="AE51" s="56">
        <f t="shared" si="33"/>
        <v>2.0833333333333336E-2</v>
      </c>
      <c r="AF51" s="56">
        <f t="shared" si="33"/>
        <v>2.0833333333333336E-2</v>
      </c>
      <c r="AG51" s="56">
        <f t="shared" si="33"/>
        <v>2.0833333333333336E-2</v>
      </c>
      <c r="AH51" s="56">
        <f t="shared" si="33"/>
        <v>2.0833333333333336E-2</v>
      </c>
      <c r="AI51" s="56">
        <f t="shared" si="33"/>
        <v>2.0833333333333336E-2</v>
      </c>
      <c r="AJ51" s="56">
        <f t="shared" si="33"/>
        <v>2.0833333333333336E-2</v>
      </c>
      <c r="AK51" s="56">
        <f t="shared" si="33"/>
        <v>2.0833333333333336E-2</v>
      </c>
      <c r="AL51" s="56">
        <f t="shared" si="33"/>
        <v>2.0833333333333336E-2</v>
      </c>
      <c r="AM51" s="56">
        <f t="shared" si="33"/>
        <v>2.0833333333333336E-2</v>
      </c>
      <c r="AN51" s="56">
        <f t="shared" si="33"/>
        <v>2.0833333333333336E-2</v>
      </c>
      <c r="AO51" s="56">
        <f t="shared" si="33"/>
        <v>2.0833333333333336E-2</v>
      </c>
      <c r="AP51" s="56">
        <f t="shared" si="33"/>
        <v>2.0833333333333336E-2</v>
      </c>
      <c r="AQ51" s="56">
        <f t="shared" si="33"/>
        <v>2.0833333333333336E-2</v>
      </c>
      <c r="AR51" s="56">
        <f t="shared" si="33"/>
        <v>2.0833333333333336E-2</v>
      </c>
      <c r="AS51" s="56">
        <f t="shared" si="33"/>
        <v>2.0833333333333336E-2</v>
      </c>
      <c r="AT51" s="56">
        <f t="shared" si="33"/>
        <v>2.0833333333333336E-2</v>
      </c>
      <c r="AU51" s="56">
        <f t="shared" si="33"/>
        <v>2.0833333333333336E-2</v>
      </c>
      <c r="AV51" s="56">
        <f t="shared" si="33"/>
        <v>2.0833333333333336E-2</v>
      </c>
      <c r="AW51" s="56">
        <f t="shared" si="33"/>
        <v>2.0833333333333336E-2</v>
      </c>
      <c r="AX51" s="56">
        <f t="shared" si="33"/>
        <v>2.0833333333333336E-2</v>
      </c>
      <c r="AY51" s="56">
        <f t="shared" si="33"/>
        <v>2.0833333333333336E-2</v>
      </c>
      <c r="AZ51" s="56">
        <f t="shared" si="33"/>
        <v>2.0833333333333336E-2</v>
      </c>
      <c r="BA51" s="56">
        <f t="shared" si="33"/>
        <v>2.0833333333333336E-2</v>
      </c>
    </row>
    <row r="52" spans="2:53" x14ac:dyDescent="0.25">
      <c r="B52" s="107"/>
      <c r="C52" s="112"/>
      <c r="D52" s="115"/>
      <c r="E52" s="117"/>
      <c r="F52" s="59">
        <f>ROUND($D$51*F51,2)</f>
        <v>21969.16</v>
      </c>
      <c r="G52" s="59">
        <f t="shared" ref="G52:BA52" si="34">ROUND($D$51*G51,2)</f>
        <v>21969.16</v>
      </c>
      <c r="H52" s="59">
        <f t="shared" si="34"/>
        <v>21969.16</v>
      </c>
      <c r="I52" s="59">
        <f t="shared" si="34"/>
        <v>21969.16</v>
      </c>
      <c r="J52" s="59">
        <f t="shared" si="34"/>
        <v>21969.16</v>
      </c>
      <c r="K52" s="59">
        <f t="shared" si="34"/>
        <v>21969.16</v>
      </c>
      <c r="L52" s="59">
        <f t="shared" si="34"/>
        <v>21969.16</v>
      </c>
      <c r="M52" s="59">
        <f t="shared" si="34"/>
        <v>21969.16</v>
      </c>
      <c r="N52" s="59">
        <f t="shared" si="34"/>
        <v>21969.16</v>
      </c>
      <c r="O52" s="59">
        <f t="shared" si="34"/>
        <v>21969.16</v>
      </c>
      <c r="P52" s="59">
        <f t="shared" si="34"/>
        <v>21969.16</v>
      </c>
      <c r="Q52" s="59">
        <f t="shared" si="34"/>
        <v>21969.16</v>
      </c>
      <c r="R52" s="59">
        <f t="shared" si="34"/>
        <v>21969.16</v>
      </c>
      <c r="S52" s="59">
        <f t="shared" si="34"/>
        <v>21969.16</v>
      </c>
      <c r="T52" s="59">
        <f t="shared" si="34"/>
        <v>21969.16</v>
      </c>
      <c r="U52" s="59">
        <f t="shared" si="34"/>
        <v>21969.16</v>
      </c>
      <c r="V52" s="59">
        <f t="shared" si="34"/>
        <v>21969.16</v>
      </c>
      <c r="W52" s="59">
        <f t="shared" si="34"/>
        <v>21969.16</v>
      </c>
      <c r="X52" s="59">
        <f t="shared" si="34"/>
        <v>21969.16</v>
      </c>
      <c r="Y52" s="59">
        <f t="shared" si="34"/>
        <v>21969.16</v>
      </c>
      <c r="Z52" s="59">
        <f t="shared" si="34"/>
        <v>21969.16</v>
      </c>
      <c r="AA52" s="59">
        <f t="shared" si="34"/>
        <v>21969.16</v>
      </c>
      <c r="AB52" s="59">
        <f t="shared" si="34"/>
        <v>21969.16</v>
      </c>
      <c r="AC52" s="59">
        <f t="shared" si="34"/>
        <v>21969.16</v>
      </c>
      <c r="AD52" s="59">
        <f t="shared" si="34"/>
        <v>21969.16</v>
      </c>
      <c r="AE52" s="59">
        <f t="shared" si="34"/>
        <v>21969.16</v>
      </c>
      <c r="AF52" s="59">
        <f t="shared" si="34"/>
        <v>21969.16</v>
      </c>
      <c r="AG52" s="59">
        <f t="shared" si="34"/>
        <v>21969.16</v>
      </c>
      <c r="AH52" s="59">
        <f t="shared" si="34"/>
        <v>21969.16</v>
      </c>
      <c r="AI52" s="59">
        <f t="shared" si="34"/>
        <v>21969.16</v>
      </c>
      <c r="AJ52" s="59">
        <f t="shared" si="34"/>
        <v>21969.16</v>
      </c>
      <c r="AK52" s="59">
        <f t="shared" si="34"/>
        <v>21969.16</v>
      </c>
      <c r="AL52" s="59">
        <f t="shared" si="34"/>
        <v>21969.16</v>
      </c>
      <c r="AM52" s="59">
        <f t="shared" si="34"/>
        <v>21969.16</v>
      </c>
      <c r="AN52" s="59">
        <f t="shared" si="34"/>
        <v>21969.16</v>
      </c>
      <c r="AO52" s="59">
        <f t="shared" si="34"/>
        <v>21969.16</v>
      </c>
      <c r="AP52" s="59">
        <f t="shared" si="34"/>
        <v>21969.16</v>
      </c>
      <c r="AQ52" s="59">
        <f t="shared" si="34"/>
        <v>21969.16</v>
      </c>
      <c r="AR52" s="59">
        <f t="shared" si="34"/>
        <v>21969.16</v>
      </c>
      <c r="AS52" s="59">
        <f t="shared" si="34"/>
        <v>21969.16</v>
      </c>
      <c r="AT52" s="59">
        <f t="shared" si="34"/>
        <v>21969.16</v>
      </c>
      <c r="AU52" s="59">
        <f t="shared" si="34"/>
        <v>21969.16</v>
      </c>
      <c r="AV52" s="59">
        <f t="shared" si="34"/>
        <v>21969.16</v>
      </c>
      <c r="AW52" s="59">
        <f t="shared" si="34"/>
        <v>21969.16</v>
      </c>
      <c r="AX52" s="59">
        <f t="shared" si="34"/>
        <v>21969.16</v>
      </c>
      <c r="AY52" s="59">
        <f t="shared" si="34"/>
        <v>21969.16</v>
      </c>
      <c r="AZ52" s="59">
        <f t="shared" si="34"/>
        <v>21969.16</v>
      </c>
      <c r="BA52" s="59">
        <f t="shared" si="34"/>
        <v>21969.16</v>
      </c>
    </row>
    <row r="53" spans="2:53" x14ac:dyDescent="0.25">
      <c r="B53" s="107"/>
      <c r="C53" s="112"/>
      <c r="D53" s="115"/>
      <c r="E53" s="118" t="s">
        <v>243</v>
      </c>
      <c r="F53" s="60">
        <f>F54/$D$51</f>
        <v>0</v>
      </c>
      <c r="G53" s="60">
        <f t="shared" ref="G53:BA53" si="35">G54/$D$51</f>
        <v>0</v>
      </c>
      <c r="H53" s="60">
        <f t="shared" si="35"/>
        <v>0</v>
      </c>
      <c r="I53" s="60">
        <f t="shared" si="35"/>
        <v>0</v>
      </c>
      <c r="J53" s="60">
        <f t="shared" si="35"/>
        <v>0</v>
      </c>
      <c r="K53" s="60">
        <f t="shared" si="35"/>
        <v>0</v>
      </c>
      <c r="L53" s="60">
        <f t="shared" si="35"/>
        <v>0</v>
      </c>
      <c r="M53" s="60">
        <f t="shared" si="35"/>
        <v>0</v>
      </c>
      <c r="N53" s="60">
        <f t="shared" si="35"/>
        <v>0</v>
      </c>
      <c r="O53" s="60">
        <f t="shared" si="35"/>
        <v>0</v>
      </c>
      <c r="P53" s="60">
        <f t="shared" si="35"/>
        <v>0</v>
      </c>
      <c r="Q53" s="60">
        <f t="shared" si="35"/>
        <v>0</v>
      </c>
      <c r="R53" s="60">
        <f t="shared" si="35"/>
        <v>0</v>
      </c>
      <c r="S53" s="60">
        <f t="shared" si="35"/>
        <v>0</v>
      </c>
      <c r="T53" s="60">
        <f t="shared" si="35"/>
        <v>0</v>
      </c>
      <c r="U53" s="60">
        <f t="shared" si="35"/>
        <v>0</v>
      </c>
      <c r="V53" s="60">
        <f t="shared" si="35"/>
        <v>0</v>
      </c>
      <c r="W53" s="60">
        <f t="shared" si="35"/>
        <v>0</v>
      </c>
      <c r="X53" s="60">
        <f t="shared" si="35"/>
        <v>0</v>
      </c>
      <c r="Y53" s="60">
        <f t="shared" si="35"/>
        <v>0</v>
      </c>
      <c r="Z53" s="60">
        <f t="shared" si="35"/>
        <v>0</v>
      </c>
      <c r="AA53" s="60">
        <f t="shared" si="35"/>
        <v>0</v>
      </c>
      <c r="AB53" s="60">
        <f t="shared" si="35"/>
        <v>0</v>
      </c>
      <c r="AC53" s="60">
        <f t="shared" si="35"/>
        <v>0</v>
      </c>
      <c r="AD53" s="60">
        <f t="shared" si="35"/>
        <v>0</v>
      </c>
      <c r="AE53" s="60">
        <f t="shared" si="35"/>
        <v>0</v>
      </c>
      <c r="AF53" s="60">
        <f t="shared" si="35"/>
        <v>0</v>
      </c>
      <c r="AG53" s="60">
        <f t="shared" si="35"/>
        <v>0</v>
      </c>
      <c r="AH53" s="60">
        <f t="shared" si="35"/>
        <v>0</v>
      </c>
      <c r="AI53" s="60">
        <f t="shared" si="35"/>
        <v>0</v>
      </c>
      <c r="AJ53" s="60">
        <f t="shared" si="35"/>
        <v>0</v>
      </c>
      <c r="AK53" s="60">
        <f t="shared" si="35"/>
        <v>0</v>
      </c>
      <c r="AL53" s="60">
        <f t="shared" si="35"/>
        <v>0</v>
      </c>
      <c r="AM53" s="60">
        <f t="shared" si="35"/>
        <v>0</v>
      </c>
      <c r="AN53" s="60">
        <f t="shared" si="35"/>
        <v>0</v>
      </c>
      <c r="AO53" s="60">
        <f t="shared" si="35"/>
        <v>0</v>
      </c>
      <c r="AP53" s="60">
        <f t="shared" si="35"/>
        <v>0</v>
      </c>
      <c r="AQ53" s="60">
        <f t="shared" si="35"/>
        <v>0</v>
      </c>
      <c r="AR53" s="60">
        <f t="shared" si="35"/>
        <v>0</v>
      </c>
      <c r="AS53" s="60">
        <f t="shared" si="35"/>
        <v>0</v>
      </c>
      <c r="AT53" s="60">
        <f t="shared" si="35"/>
        <v>0</v>
      </c>
      <c r="AU53" s="60">
        <f t="shared" si="35"/>
        <v>0</v>
      </c>
      <c r="AV53" s="60">
        <f t="shared" si="35"/>
        <v>0</v>
      </c>
      <c r="AW53" s="60">
        <f t="shared" si="35"/>
        <v>0</v>
      </c>
      <c r="AX53" s="60">
        <f t="shared" si="35"/>
        <v>0</v>
      </c>
      <c r="AY53" s="60">
        <f t="shared" si="35"/>
        <v>0</v>
      </c>
      <c r="AZ53" s="60">
        <f t="shared" si="35"/>
        <v>0</v>
      </c>
      <c r="BA53" s="60">
        <f t="shared" si="35"/>
        <v>0</v>
      </c>
    </row>
    <row r="54" spans="2:53" x14ac:dyDescent="0.25">
      <c r="B54" s="107"/>
      <c r="C54" s="113"/>
      <c r="D54" s="116"/>
      <c r="E54" s="118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61"/>
      <c r="AU54" s="61"/>
      <c r="AV54" s="61"/>
      <c r="AW54" s="61"/>
      <c r="AX54" s="61"/>
      <c r="AY54" s="61"/>
      <c r="AZ54" s="61"/>
      <c r="BA54" s="61"/>
    </row>
    <row r="55" spans="2:53" x14ac:dyDescent="0.25">
      <c r="B55" s="109" t="s">
        <v>273</v>
      </c>
      <c r="C55" s="110"/>
      <c r="D55" s="52"/>
      <c r="E55" s="55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8"/>
      <c r="AN55" s="58"/>
      <c r="AO55" s="58"/>
      <c r="AP55" s="58"/>
      <c r="AQ55" s="58"/>
      <c r="AR55" s="58"/>
      <c r="AS55" s="58"/>
      <c r="AT55" s="58"/>
      <c r="AU55" s="58"/>
      <c r="AV55" s="58"/>
      <c r="AW55" s="58"/>
      <c r="AX55" s="58"/>
      <c r="AY55" s="58"/>
      <c r="AZ55" s="58"/>
      <c r="BA55" s="58"/>
    </row>
    <row r="56" spans="2:53" x14ac:dyDescent="0.25">
      <c r="B56" s="106" t="s">
        <v>277</v>
      </c>
      <c r="C56" s="111" t="s">
        <v>274</v>
      </c>
      <c r="D56" s="114">
        <v>1524478.08</v>
      </c>
      <c r="E56" s="117" t="s">
        <v>242</v>
      </c>
      <c r="F56" s="56">
        <f>($D$56/48)/$D$56</f>
        <v>2.0833333333333336E-2</v>
      </c>
      <c r="G56" s="56">
        <f>($D$56/48)/$D$56</f>
        <v>2.0833333333333336E-2</v>
      </c>
      <c r="H56" s="56">
        <f t="shared" ref="H56:BA56" si="36">($D$56/48)/$D$56</f>
        <v>2.0833333333333336E-2</v>
      </c>
      <c r="I56" s="56">
        <f t="shared" si="36"/>
        <v>2.0833333333333336E-2</v>
      </c>
      <c r="J56" s="56">
        <f t="shared" si="36"/>
        <v>2.0833333333333336E-2</v>
      </c>
      <c r="K56" s="56">
        <f t="shared" si="36"/>
        <v>2.0833333333333336E-2</v>
      </c>
      <c r="L56" s="56">
        <f t="shared" si="36"/>
        <v>2.0833333333333336E-2</v>
      </c>
      <c r="M56" s="56">
        <f t="shared" si="36"/>
        <v>2.0833333333333336E-2</v>
      </c>
      <c r="N56" s="56">
        <f t="shared" si="36"/>
        <v>2.0833333333333336E-2</v>
      </c>
      <c r="O56" s="56">
        <f t="shared" si="36"/>
        <v>2.0833333333333336E-2</v>
      </c>
      <c r="P56" s="56">
        <f t="shared" si="36"/>
        <v>2.0833333333333336E-2</v>
      </c>
      <c r="Q56" s="56">
        <f t="shared" si="36"/>
        <v>2.0833333333333336E-2</v>
      </c>
      <c r="R56" s="56">
        <f t="shared" si="36"/>
        <v>2.0833333333333336E-2</v>
      </c>
      <c r="S56" s="56">
        <f t="shared" si="36"/>
        <v>2.0833333333333336E-2</v>
      </c>
      <c r="T56" s="56">
        <f t="shared" si="36"/>
        <v>2.0833333333333336E-2</v>
      </c>
      <c r="U56" s="56">
        <f t="shared" si="36"/>
        <v>2.0833333333333336E-2</v>
      </c>
      <c r="V56" s="56">
        <f t="shared" si="36"/>
        <v>2.0833333333333336E-2</v>
      </c>
      <c r="W56" s="56">
        <f t="shared" si="36"/>
        <v>2.0833333333333336E-2</v>
      </c>
      <c r="X56" s="56">
        <f t="shared" si="36"/>
        <v>2.0833333333333336E-2</v>
      </c>
      <c r="Y56" s="56">
        <f t="shared" si="36"/>
        <v>2.0833333333333336E-2</v>
      </c>
      <c r="Z56" s="56">
        <f t="shared" si="36"/>
        <v>2.0833333333333336E-2</v>
      </c>
      <c r="AA56" s="56">
        <f t="shared" si="36"/>
        <v>2.0833333333333336E-2</v>
      </c>
      <c r="AB56" s="56">
        <f t="shared" si="36"/>
        <v>2.0833333333333336E-2</v>
      </c>
      <c r="AC56" s="56">
        <f t="shared" si="36"/>
        <v>2.0833333333333336E-2</v>
      </c>
      <c r="AD56" s="56">
        <f t="shared" si="36"/>
        <v>2.0833333333333336E-2</v>
      </c>
      <c r="AE56" s="56">
        <f t="shared" si="36"/>
        <v>2.0833333333333336E-2</v>
      </c>
      <c r="AF56" s="56">
        <f t="shared" si="36"/>
        <v>2.0833333333333336E-2</v>
      </c>
      <c r="AG56" s="56">
        <f t="shared" si="36"/>
        <v>2.0833333333333336E-2</v>
      </c>
      <c r="AH56" s="56">
        <f t="shared" si="36"/>
        <v>2.0833333333333336E-2</v>
      </c>
      <c r="AI56" s="56">
        <f t="shared" si="36"/>
        <v>2.0833333333333336E-2</v>
      </c>
      <c r="AJ56" s="56">
        <f t="shared" si="36"/>
        <v>2.0833333333333336E-2</v>
      </c>
      <c r="AK56" s="56">
        <f t="shared" si="36"/>
        <v>2.0833333333333336E-2</v>
      </c>
      <c r="AL56" s="56">
        <f t="shared" si="36"/>
        <v>2.0833333333333336E-2</v>
      </c>
      <c r="AM56" s="56">
        <f t="shared" si="36"/>
        <v>2.0833333333333336E-2</v>
      </c>
      <c r="AN56" s="56">
        <f t="shared" si="36"/>
        <v>2.0833333333333336E-2</v>
      </c>
      <c r="AO56" s="56">
        <f t="shared" si="36"/>
        <v>2.0833333333333336E-2</v>
      </c>
      <c r="AP56" s="56">
        <f t="shared" si="36"/>
        <v>2.0833333333333336E-2</v>
      </c>
      <c r="AQ56" s="56">
        <f t="shared" si="36"/>
        <v>2.0833333333333336E-2</v>
      </c>
      <c r="AR56" s="56">
        <f t="shared" si="36"/>
        <v>2.0833333333333336E-2</v>
      </c>
      <c r="AS56" s="56">
        <f t="shared" si="36"/>
        <v>2.0833333333333336E-2</v>
      </c>
      <c r="AT56" s="56">
        <f t="shared" si="36"/>
        <v>2.0833333333333336E-2</v>
      </c>
      <c r="AU56" s="56">
        <f t="shared" si="36"/>
        <v>2.0833333333333336E-2</v>
      </c>
      <c r="AV56" s="56">
        <f t="shared" si="36"/>
        <v>2.0833333333333336E-2</v>
      </c>
      <c r="AW56" s="56">
        <f t="shared" si="36"/>
        <v>2.0833333333333336E-2</v>
      </c>
      <c r="AX56" s="56">
        <f t="shared" si="36"/>
        <v>2.0833333333333336E-2</v>
      </c>
      <c r="AY56" s="56">
        <f t="shared" si="36"/>
        <v>2.0833333333333336E-2</v>
      </c>
      <c r="AZ56" s="56">
        <f t="shared" si="36"/>
        <v>2.0833333333333336E-2</v>
      </c>
      <c r="BA56" s="56">
        <f t="shared" si="36"/>
        <v>2.0833333333333336E-2</v>
      </c>
    </row>
    <row r="57" spans="2:53" x14ac:dyDescent="0.25">
      <c r="B57" s="107"/>
      <c r="C57" s="112"/>
      <c r="D57" s="115"/>
      <c r="E57" s="117"/>
      <c r="F57" s="59">
        <f>ROUND($D$56*F56,2)</f>
        <v>31759.96</v>
      </c>
      <c r="G57" s="59">
        <f t="shared" ref="G57:BA57" si="37">ROUND($D$56*G56,2)</f>
        <v>31759.96</v>
      </c>
      <c r="H57" s="59">
        <f t="shared" si="37"/>
        <v>31759.96</v>
      </c>
      <c r="I57" s="59">
        <f t="shared" si="37"/>
        <v>31759.96</v>
      </c>
      <c r="J57" s="59">
        <f t="shared" si="37"/>
        <v>31759.96</v>
      </c>
      <c r="K57" s="59">
        <f t="shared" si="37"/>
        <v>31759.96</v>
      </c>
      <c r="L57" s="59">
        <f t="shared" si="37"/>
        <v>31759.96</v>
      </c>
      <c r="M57" s="59">
        <f t="shared" si="37"/>
        <v>31759.96</v>
      </c>
      <c r="N57" s="59">
        <f t="shared" si="37"/>
        <v>31759.96</v>
      </c>
      <c r="O57" s="59">
        <f t="shared" si="37"/>
        <v>31759.96</v>
      </c>
      <c r="P57" s="59">
        <f t="shared" si="37"/>
        <v>31759.96</v>
      </c>
      <c r="Q57" s="59">
        <f t="shared" si="37"/>
        <v>31759.96</v>
      </c>
      <c r="R57" s="59">
        <f t="shared" si="37"/>
        <v>31759.96</v>
      </c>
      <c r="S57" s="59">
        <f t="shared" si="37"/>
        <v>31759.96</v>
      </c>
      <c r="T57" s="59">
        <f t="shared" si="37"/>
        <v>31759.96</v>
      </c>
      <c r="U57" s="59">
        <f t="shared" si="37"/>
        <v>31759.96</v>
      </c>
      <c r="V57" s="59">
        <f t="shared" si="37"/>
        <v>31759.96</v>
      </c>
      <c r="W57" s="59">
        <f t="shared" si="37"/>
        <v>31759.96</v>
      </c>
      <c r="X57" s="59">
        <f t="shared" si="37"/>
        <v>31759.96</v>
      </c>
      <c r="Y57" s="59">
        <f t="shared" si="37"/>
        <v>31759.96</v>
      </c>
      <c r="Z57" s="59">
        <f t="shared" si="37"/>
        <v>31759.96</v>
      </c>
      <c r="AA57" s="59">
        <f t="shared" si="37"/>
        <v>31759.96</v>
      </c>
      <c r="AB57" s="59">
        <f t="shared" si="37"/>
        <v>31759.96</v>
      </c>
      <c r="AC57" s="59">
        <f t="shared" si="37"/>
        <v>31759.96</v>
      </c>
      <c r="AD57" s="59">
        <f t="shared" si="37"/>
        <v>31759.96</v>
      </c>
      <c r="AE57" s="59">
        <f t="shared" si="37"/>
        <v>31759.96</v>
      </c>
      <c r="AF57" s="59">
        <f t="shared" si="37"/>
        <v>31759.96</v>
      </c>
      <c r="AG57" s="59">
        <f t="shared" si="37"/>
        <v>31759.96</v>
      </c>
      <c r="AH57" s="59">
        <f t="shared" si="37"/>
        <v>31759.96</v>
      </c>
      <c r="AI57" s="59">
        <f t="shared" si="37"/>
        <v>31759.96</v>
      </c>
      <c r="AJ57" s="59">
        <f t="shared" si="37"/>
        <v>31759.96</v>
      </c>
      <c r="AK57" s="59">
        <f t="shared" si="37"/>
        <v>31759.96</v>
      </c>
      <c r="AL57" s="59">
        <f t="shared" si="37"/>
        <v>31759.96</v>
      </c>
      <c r="AM57" s="59">
        <f t="shared" si="37"/>
        <v>31759.96</v>
      </c>
      <c r="AN57" s="59">
        <f t="shared" si="37"/>
        <v>31759.96</v>
      </c>
      <c r="AO57" s="59">
        <f t="shared" si="37"/>
        <v>31759.96</v>
      </c>
      <c r="AP57" s="59">
        <f t="shared" si="37"/>
        <v>31759.96</v>
      </c>
      <c r="AQ57" s="59">
        <f t="shared" si="37"/>
        <v>31759.96</v>
      </c>
      <c r="AR57" s="59">
        <f t="shared" si="37"/>
        <v>31759.96</v>
      </c>
      <c r="AS57" s="59">
        <f t="shared" si="37"/>
        <v>31759.96</v>
      </c>
      <c r="AT57" s="59">
        <f t="shared" si="37"/>
        <v>31759.96</v>
      </c>
      <c r="AU57" s="59">
        <f t="shared" si="37"/>
        <v>31759.96</v>
      </c>
      <c r="AV57" s="59">
        <f t="shared" si="37"/>
        <v>31759.96</v>
      </c>
      <c r="AW57" s="59">
        <f t="shared" si="37"/>
        <v>31759.96</v>
      </c>
      <c r="AX57" s="59">
        <f t="shared" si="37"/>
        <v>31759.96</v>
      </c>
      <c r="AY57" s="59">
        <f t="shared" si="37"/>
        <v>31759.96</v>
      </c>
      <c r="AZ57" s="59">
        <f t="shared" si="37"/>
        <v>31759.96</v>
      </c>
      <c r="BA57" s="59">
        <f t="shared" si="37"/>
        <v>31759.96</v>
      </c>
    </row>
    <row r="58" spans="2:53" x14ac:dyDescent="0.25">
      <c r="B58" s="107"/>
      <c r="C58" s="112"/>
      <c r="D58" s="115"/>
      <c r="E58" s="118" t="s">
        <v>243</v>
      </c>
      <c r="F58" s="60">
        <f>F59/$D$56</f>
        <v>0</v>
      </c>
      <c r="G58" s="60">
        <f>G59/$D$56</f>
        <v>0</v>
      </c>
      <c r="H58" s="60">
        <f t="shared" ref="H58:BA58" si="38">H59/$D$56</f>
        <v>0</v>
      </c>
      <c r="I58" s="60">
        <f t="shared" si="38"/>
        <v>0</v>
      </c>
      <c r="J58" s="60">
        <f t="shared" si="38"/>
        <v>0</v>
      </c>
      <c r="K58" s="60">
        <f t="shared" si="38"/>
        <v>0</v>
      </c>
      <c r="L58" s="60">
        <f t="shared" si="38"/>
        <v>0</v>
      </c>
      <c r="M58" s="60">
        <f t="shared" si="38"/>
        <v>0</v>
      </c>
      <c r="N58" s="60">
        <f t="shared" si="38"/>
        <v>0</v>
      </c>
      <c r="O58" s="60">
        <f t="shared" si="38"/>
        <v>0</v>
      </c>
      <c r="P58" s="60">
        <f t="shared" si="38"/>
        <v>0</v>
      </c>
      <c r="Q58" s="60">
        <f t="shared" si="38"/>
        <v>0</v>
      </c>
      <c r="R58" s="60">
        <f t="shared" si="38"/>
        <v>0</v>
      </c>
      <c r="S58" s="60">
        <f t="shared" si="38"/>
        <v>0</v>
      </c>
      <c r="T58" s="60">
        <f t="shared" si="38"/>
        <v>0</v>
      </c>
      <c r="U58" s="60">
        <f t="shared" si="38"/>
        <v>0</v>
      </c>
      <c r="V58" s="60">
        <f t="shared" si="38"/>
        <v>0</v>
      </c>
      <c r="W58" s="60">
        <f t="shared" si="38"/>
        <v>0</v>
      </c>
      <c r="X58" s="60">
        <f t="shared" si="38"/>
        <v>0</v>
      </c>
      <c r="Y58" s="60">
        <f t="shared" si="38"/>
        <v>0</v>
      </c>
      <c r="Z58" s="60">
        <f t="shared" si="38"/>
        <v>0</v>
      </c>
      <c r="AA58" s="60">
        <f t="shared" si="38"/>
        <v>0</v>
      </c>
      <c r="AB58" s="60">
        <f t="shared" si="38"/>
        <v>0</v>
      </c>
      <c r="AC58" s="60">
        <f t="shared" si="38"/>
        <v>0</v>
      </c>
      <c r="AD58" s="60">
        <f t="shared" si="38"/>
        <v>0</v>
      </c>
      <c r="AE58" s="60">
        <f t="shared" si="38"/>
        <v>0</v>
      </c>
      <c r="AF58" s="60">
        <f t="shared" si="38"/>
        <v>0</v>
      </c>
      <c r="AG58" s="60">
        <f t="shared" si="38"/>
        <v>0</v>
      </c>
      <c r="AH58" s="60">
        <f t="shared" si="38"/>
        <v>0</v>
      </c>
      <c r="AI58" s="60">
        <f t="shared" si="38"/>
        <v>0</v>
      </c>
      <c r="AJ58" s="60">
        <f t="shared" si="38"/>
        <v>0</v>
      </c>
      <c r="AK58" s="60">
        <f t="shared" si="38"/>
        <v>0</v>
      </c>
      <c r="AL58" s="60">
        <f t="shared" si="38"/>
        <v>0</v>
      </c>
      <c r="AM58" s="60">
        <f t="shared" si="38"/>
        <v>0</v>
      </c>
      <c r="AN58" s="60">
        <f t="shared" si="38"/>
        <v>0</v>
      </c>
      <c r="AO58" s="60">
        <f t="shared" si="38"/>
        <v>0</v>
      </c>
      <c r="AP58" s="60">
        <f t="shared" si="38"/>
        <v>0</v>
      </c>
      <c r="AQ58" s="60">
        <f t="shared" si="38"/>
        <v>0</v>
      </c>
      <c r="AR58" s="60">
        <f t="shared" si="38"/>
        <v>0</v>
      </c>
      <c r="AS58" s="60">
        <f t="shared" si="38"/>
        <v>0</v>
      </c>
      <c r="AT58" s="60">
        <f t="shared" si="38"/>
        <v>0</v>
      </c>
      <c r="AU58" s="60">
        <f t="shared" si="38"/>
        <v>0</v>
      </c>
      <c r="AV58" s="60">
        <f t="shared" si="38"/>
        <v>0</v>
      </c>
      <c r="AW58" s="60">
        <f t="shared" si="38"/>
        <v>0</v>
      </c>
      <c r="AX58" s="60">
        <f t="shared" si="38"/>
        <v>0</v>
      </c>
      <c r="AY58" s="60">
        <f t="shared" si="38"/>
        <v>0</v>
      </c>
      <c r="AZ58" s="60">
        <f t="shared" si="38"/>
        <v>0</v>
      </c>
      <c r="BA58" s="60">
        <f t="shared" si="38"/>
        <v>0</v>
      </c>
    </row>
    <row r="59" spans="2:53" x14ac:dyDescent="0.25">
      <c r="B59" s="107"/>
      <c r="C59" s="113"/>
      <c r="D59" s="116"/>
      <c r="E59" s="118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61"/>
      <c r="AD59" s="61"/>
      <c r="AE59" s="61"/>
      <c r="AF59" s="61"/>
      <c r="AG59" s="61"/>
      <c r="AH59" s="61"/>
      <c r="AI59" s="61"/>
      <c r="AJ59" s="61"/>
      <c r="AK59" s="61"/>
      <c r="AL59" s="61"/>
      <c r="AM59" s="61"/>
      <c r="AN59" s="61"/>
      <c r="AO59" s="61"/>
      <c r="AP59" s="61"/>
      <c r="AQ59" s="61"/>
      <c r="AR59" s="61"/>
      <c r="AS59" s="61"/>
      <c r="AT59" s="61"/>
      <c r="AU59" s="61"/>
      <c r="AV59" s="61"/>
      <c r="AW59" s="61"/>
      <c r="AX59" s="61"/>
      <c r="AY59" s="61"/>
      <c r="AZ59" s="61"/>
      <c r="BA59" s="61"/>
    </row>
    <row r="60" spans="2:53" x14ac:dyDescent="0.25">
      <c r="B60" s="106" t="s">
        <v>278</v>
      </c>
      <c r="C60" s="111" t="s">
        <v>276</v>
      </c>
      <c r="D60" s="114">
        <v>1015815.36</v>
      </c>
      <c r="E60" s="117" t="s">
        <v>242</v>
      </c>
      <c r="F60" s="56">
        <f>($D$60/48)/$D$60</f>
        <v>2.0833333333333332E-2</v>
      </c>
      <c r="G60" s="56">
        <f>($D$60/48)/$D$60</f>
        <v>2.0833333333333332E-2</v>
      </c>
      <c r="H60" s="56">
        <f t="shared" ref="H60:BA60" si="39">($D$60/48)/$D$60</f>
        <v>2.0833333333333332E-2</v>
      </c>
      <c r="I60" s="56">
        <f t="shared" si="39"/>
        <v>2.0833333333333332E-2</v>
      </c>
      <c r="J60" s="56">
        <f t="shared" si="39"/>
        <v>2.0833333333333332E-2</v>
      </c>
      <c r="K60" s="56">
        <f t="shared" si="39"/>
        <v>2.0833333333333332E-2</v>
      </c>
      <c r="L60" s="56">
        <f t="shared" si="39"/>
        <v>2.0833333333333332E-2</v>
      </c>
      <c r="M60" s="56">
        <f t="shared" si="39"/>
        <v>2.0833333333333332E-2</v>
      </c>
      <c r="N60" s="56">
        <f t="shared" si="39"/>
        <v>2.0833333333333332E-2</v>
      </c>
      <c r="O60" s="56">
        <f t="shared" si="39"/>
        <v>2.0833333333333332E-2</v>
      </c>
      <c r="P60" s="56">
        <f t="shared" si="39"/>
        <v>2.0833333333333332E-2</v>
      </c>
      <c r="Q60" s="56">
        <f t="shared" si="39"/>
        <v>2.0833333333333332E-2</v>
      </c>
      <c r="R60" s="56">
        <f t="shared" si="39"/>
        <v>2.0833333333333332E-2</v>
      </c>
      <c r="S60" s="56">
        <f t="shared" si="39"/>
        <v>2.0833333333333332E-2</v>
      </c>
      <c r="T60" s="56">
        <f t="shared" si="39"/>
        <v>2.0833333333333332E-2</v>
      </c>
      <c r="U60" s="56">
        <f t="shared" si="39"/>
        <v>2.0833333333333332E-2</v>
      </c>
      <c r="V60" s="56">
        <f t="shared" si="39"/>
        <v>2.0833333333333332E-2</v>
      </c>
      <c r="W60" s="56">
        <f t="shared" si="39"/>
        <v>2.0833333333333332E-2</v>
      </c>
      <c r="X60" s="56">
        <f t="shared" si="39"/>
        <v>2.0833333333333332E-2</v>
      </c>
      <c r="Y60" s="56">
        <f t="shared" si="39"/>
        <v>2.0833333333333332E-2</v>
      </c>
      <c r="Z60" s="56">
        <f t="shared" si="39"/>
        <v>2.0833333333333332E-2</v>
      </c>
      <c r="AA60" s="56">
        <f t="shared" si="39"/>
        <v>2.0833333333333332E-2</v>
      </c>
      <c r="AB60" s="56">
        <f t="shared" si="39"/>
        <v>2.0833333333333332E-2</v>
      </c>
      <c r="AC60" s="56">
        <f t="shared" si="39"/>
        <v>2.0833333333333332E-2</v>
      </c>
      <c r="AD60" s="56">
        <f t="shared" si="39"/>
        <v>2.0833333333333332E-2</v>
      </c>
      <c r="AE60" s="56">
        <f t="shared" si="39"/>
        <v>2.0833333333333332E-2</v>
      </c>
      <c r="AF60" s="56">
        <f t="shared" si="39"/>
        <v>2.0833333333333332E-2</v>
      </c>
      <c r="AG60" s="56">
        <f t="shared" si="39"/>
        <v>2.0833333333333332E-2</v>
      </c>
      <c r="AH60" s="56">
        <f t="shared" si="39"/>
        <v>2.0833333333333332E-2</v>
      </c>
      <c r="AI60" s="56">
        <f t="shared" si="39"/>
        <v>2.0833333333333332E-2</v>
      </c>
      <c r="AJ60" s="56">
        <f t="shared" si="39"/>
        <v>2.0833333333333332E-2</v>
      </c>
      <c r="AK60" s="56">
        <f t="shared" si="39"/>
        <v>2.0833333333333332E-2</v>
      </c>
      <c r="AL60" s="56">
        <f t="shared" si="39"/>
        <v>2.0833333333333332E-2</v>
      </c>
      <c r="AM60" s="56">
        <f t="shared" si="39"/>
        <v>2.0833333333333332E-2</v>
      </c>
      <c r="AN60" s="56">
        <f t="shared" si="39"/>
        <v>2.0833333333333332E-2</v>
      </c>
      <c r="AO60" s="56">
        <f t="shared" si="39"/>
        <v>2.0833333333333332E-2</v>
      </c>
      <c r="AP60" s="56">
        <f t="shared" si="39"/>
        <v>2.0833333333333332E-2</v>
      </c>
      <c r="AQ60" s="56">
        <f t="shared" si="39"/>
        <v>2.0833333333333332E-2</v>
      </c>
      <c r="AR60" s="56">
        <f t="shared" si="39"/>
        <v>2.0833333333333332E-2</v>
      </c>
      <c r="AS60" s="56">
        <f t="shared" si="39"/>
        <v>2.0833333333333332E-2</v>
      </c>
      <c r="AT60" s="56">
        <f t="shared" si="39"/>
        <v>2.0833333333333332E-2</v>
      </c>
      <c r="AU60" s="56">
        <f t="shared" si="39"/>
        <v>2.0833333333333332E-2</v>
      </c>
      <c r="AV60" s="56">
        <f t="shared" si="39"/>
        <v>2.0833333333333332E-2</v>
      </c>
      <c r="AW60" s="56">
        <f t="shared" si="39"/>
        <v>2.0833333333333332E-2</v>
      </c>
      <c r="AX60" s="56">
        <f t="shared" si="39"/>
        <v>2.0833333333333332E-2</v>
      </c>
      <c r="AY60" s="56">
        <f t="shared" si="39"/>
        <v>2.0833333333333332E-2</v>
      </c>
      <c r="AZ60" s="56">
        <f t="shared" si="39"/>
        <v>2.0833333333333332E-2</v>
      </c>
      <c r="BA60" s="56">
        <f t="shared" si="39"/>
        <v>2.0833333333333332E-2</v>
      </c>
    </row>
    <row r="61" spans="2:53" x14ac:dyDescent="0.25">
      <c r="B61" s="107"/>
      <c r="C61" s="112"/>
      <c r="D61" s="115"/>
      <c r="E61" s="117"/>
      <c r="F61" s="59">
        <f>ROUND($D$60*F60,2)</f>
        <v>21162.82</v>
      </c>
      <c r="G61" s="59">
        <f t="shared" ref="G61:AZ61" si="40">ROUND($D$60*G60,2)</f>
        <v>21162.82</v>
      </c>
      <c r="H61" s="59">
        <f t="shared" si="40"/>
        <v>21162.82</v>
      </c>
      <c r="I61" s="59">
        <f t="shared" si="40"/>
        <v>21162.82</v>
      </c>
      <c r="J61" s="59">
        <f t="shared" si="40"/>
        <v>21162.82</v>
      </c>
      <c r="K61" s="59">
        <f t="shared" si="40"/>
        <v>21162.82</v>
      </c>
      <c r="L61" s="59">
        <f t="shared" si="40"/>
        <v>21162.82</v>
      </c>
      <c r="M61" s="59">
        <f t="shared" si="40"/>
        <v>21162.82</v>
      </c>
      <c r="N61" s="59">
        <f t="shared" si="40"/>
        <v>21162.82</v>
      </c>
      <c r="O61" s="59">
        <f t="shared" si="40"/>
        <v>21162.82</v>
      </c>
      <c r="P61" s="59">
        <f t="shared" si="40"/>
        <v>21162.82</v>
      </c>
      <c r="Q61" s="59">
        <f t="shared" si="40"/>
        <v>21162.82</v>
      </c>
      <c r="R61" s="59">
        <f t="shared" si="40"/>
        <v>21162.82</v>
      </c>
      <c r="S61" s="59">
        <f t="shared" si="40"/>
        <v>21162.82</v>
      </c>
      <c r="T61" s="59">
        <f t="shared" si="40"/>
        <v>21162.82</v>
      </c>
      <c r="U61" s="59">
        <f t="shared" si="40"/>
        <v>21162.82</v>
      </c>
      <c r="V61" s="59">
        <f t="shared" si="40"/>
        <v>21162.82</v>
      </c>
      <c r="W61" s="59">
        <f t="shared" si="40"/>
        <v>21162.82</v>
      </c>
      <c r="X61" s="59">
        <f t="shared" si="40"/>
        <v>21162.82</v>
      </c>
      <c r="Y61" s="59">
        <f t="shared" si="40"/>
        <v>21162.82</v>
      </c>
      <c r="Z61" s="59">
        <f t="shared" si="40"/>
        <v>21162.82</v>
      </c>
      <c r="AA61" s="59">
        <f t="shared" si="40"/>
        <v>21162.82</v>
      </c>
      <c r="AB61" s="59">
        <f t="shared" si="40"/>
        <v>21162.82</v>
      </c>
      <c r="AC61" s="59">
        <f t="shared" si="40"/>
        <v>21162.82</v>
      </c>
      <c r="AD61" s="59">
        <f t="shared" si="40"/>
        <v>21162.82</v>
      </c>
      <c r="AE61" s="59">
        <f t="shared" si="40"/>
        <v>21162.82</v>
      </c>
      <c r="AF61" s="59">
        <f t="shared" si="40"/>
        <v>21162.82</v>
      </c>
      <c r="AG61" s="59">
        <f t="shared" si="40"/>
        <v>21162.82</v>
      </c>
      <c r="AH61" s="59">
        <f t="shared" si="40"/>
        <v>21162.82</v>
      </c>
      <c r="AI61" s="59">
        <f t="shared" si="40"/>
        <v>21162.82</v>
      </c>
      <c r="AJ61" s="59">
        <f t="shared" si="40"/>
        <v>21162.82</v>
      </c>
      <c r="AK61" s="59">
        <f t="shared" si="40"/>
        <v>21162.82</v>
      </c>
      <c r="AL61" s="59">
        <f t="shared" si="40"/>
        <v>21162.82</v>
      </c>
      <c r="AM61" s="59">
        <f t="shared" si="40"/>
        <v>21162.82</v>
      </c>
      <c r="AN61" s="59">
        <f t="shared" si="40"/>
        <v>21162.82</v>
      </c>
      <c r="AO61" s="59">
        <f t="shared" si="40"/>
        <v>21162.82</v>
      </c>
      <c r="AP61" s="59">
        <f t="shared" si="40"/>
        <v>21162.82</v>
      </c>
      <c r="AQ61" s="59">
        <f t="shared" si="40"/>
        <v>21162.82</v>
      </c>
      <c r="AR61" s="59">
        <f t="shared" si="40"/>
        <v>21162.82</v>
      </c>
      <c r="AS61" s="59">
        <f t="shared" si="40"/>
        <v>21162.82</v>
      </c>
      <c r="AT61" s="59">
        <f t="shared" si="40"/>
        <v>21162.82</v>
      </c>
      <c r="AU61" s="59">
        <f t="shared" si="40"/>
        <v>21162.82</v>
      </c>
      <c r="AV61" s="59">
        <f t="shared" si="40"/>
        <v>21162.82</v>
      </c>
      <c r="AW61" s="59">
        <f t="shared" si="40"/>
        <v>21162.82</v>
      </c>
      <c r="AX61" s="59">
        <f t="shared" si="40"/>
        <v>21162.82</v>
      </c>
      <c r="AY61" s="59">
        <f t="shared" si="40"/>
        <v>21162.82</v>
      </c>
      <c r="AZ61" s="59">
        <f t="shared" si="40"/>
        <v>21162.82</v>
      </c>
      <c r="BA61" s="59">
        <f>ROUND($D$60*BA60,2)</f>
        <v>21162.82</v>
      </c>
    </row>
    <row r="62" spans="2:53" x14ac:dyDescent="0.25">
      <c r="B62" s="107"/>
      <c r="C62" s="112"/>
      <c r="D62" s="115"/>
      <c r="E62" s="118" t="s">
        <v>243</v>
      </c>
      <c r="F62" s="60">
        <f>F63/$D$60</f>
        <v>0</v>
      </c>
      <c r="G62" s="60">
        <f>G63/$D$60</f>
        <v>0</v>
      </c>
      <c r="H62" s="60">
        <f t="shared" ref="H62:BA62" si="41">H63/$D$60</f>
        <v>0</v>
      </c>
      <c r="I62" s="60">
        <f t="shared" si="41"/>
        <v>0</v>
      </c>
      <c r="J62" s="60">
        <f t="shared" si="41"/>
        <v>0</v>
      </c>
      <c r="K62" s="60">
        <f t="shared" si="41"/>
        <v>0</v>
      </c>
      <c r="L62" s="60">
        <f t="shared" si="41"/>
        <v>0</v>
      </c>
      <c r="M62" s="60">
        <f t="shared" si="41"/>
        <v>0</v>
      </c>
      <c r="N62" s="60">
        <f t="shared" si="41"/>
        <v>0</v>
      </c>
      <c r="O62" s="60">
        <f t="shared" si="41"/>
        <v>0</v>
      </c>
      <c r="P62" s="60">
        <f t="shared" si="41"/>
        <v>0</v>
      </c>
      <c r="Q62" s="60">
        <f t="shared" si="41"/>
        <v>0</v>
      </c>
      <c r="R62" s="60">
        <f t="shared" si="41"/>
        <v>0</v>
      </c>
      <c r="S62" s="60">
        <f t="shared" si="41"/>
        <v>0</v>
      </c>
      <c r="T62" s="60">
        <f t="shared" si="41"/>
        <v>0</v>
      </c>
      <c r="U62" s="60">
        <f t="shared" si="41"/>
        <v>0</v>
      </c>
      <c r="V62" s="60">
        <f t="shared" si="41"/>
        <v>0</v>
      </c>
      <c r="W62" s="60">
        <f t="shared" si="41"/>
        <v>0</v>
      </c>
      <c r="X62" s="60">
        <f t="shared" si="41"/>
        <v>0</v>
      </c>
      <c r="Y62" s="60">
        <f t="shared" si="41"/>
        <v>0</v>
      </c>
      <c r="Z62" s="60">
        <f t="shared" si="41"/>
        <v>0</v>
      </c>
      <c r="AA62" s="60">
        <f t="shared" si="41"/>
        <v>0</v>
      </c>
      <c r="AB62" s="60">
        <f t="shared" si="41"/>
        <v>0</v>
      </c>
      <c r="AC62" s="60">
        <f t="shared" si="41"/>
        <v>0</v>
      </c>
      <c r="AD62" s="60">
        <f t="shared" si="41"/>
        <v>0</v>
      </c>
      <c r="AE62" s="60">
        <f t="shared" si="41"/>
        <v>0</v>
      </c>
      <c r="AF62" s="60">
        <f t="shared" si="41"/>
        <v>0</v>
      </c>
      <c r="AG62" s="60">
        <f t="shared" si="41"/>
        <v>0</v>
      </c>
      <c r="AH62" s="60">
        <f t="shared" si="41"/>
        <v>0</v>
      </c>
      <c r="AI62" s="60">
        <f t="shared" si="41"/>
        <v>0</v>
      </c>
      <c r="AJ62" s="60">
        <f t="shared" si="41"/>
        <v>0</v>
      </c>
      <c r="AK62" s="60">
        <f t="shared" si="41"/>
        <v>0</v>
      </c>
      <c r="AL62" s="60">
        <f t="shared" si="41"/>
        <v>0</v>
      </c>
      <c r="AM62" s="60">
        <f t="shared" si="41"/>
        <v>0</v>
      </c>
      <c r="AN62" s="60">
        <f t="shared" si="41"/>
        <v>0</v>
      </c>
      <c r="AO62" s="60">
        <f t="shared" si="41"/>
        <v>0</v>
      </c>
      <c r="AP62" s="60">
        <f t="shared" si="41"/>
        <v>0</v>
      </c>
      <c r="AQ62" s="60">
        <f t="shared" si="41"/>
        <v>0</v>
      </c>
      <c r="AR62" s="60">
        <f t="shared" si="41"/>
        <v>0</v>
      </c>
      <c r="AS62" s="60">
        <f t="shared" si="41"/>
        <v>0</v>
      </c>
      <c r="AT62" s="60">
        <f t="shared" si="41"/>
        <v>0</v>
      </c>
      <c r="AU62" s="60">
        <f t="shared" si="41"/>
        <v>0</v>
      </c>
      <c r="AV62" s="60">
        <f t="shared" si="41"/>
        <v>0</v>
      </c>
      <c r="AW62" s="60">
        <f t="shared" si="41"/>
        <v>0</v>
      </c>
      <c r="AX62" s="60">
        <f t="shared" si="41"/>
        <v>0</v>
      </c>
      <c r="AY62" s="60">
        <f t="shared" si="41"/>
        <v>0</v>
      </c>
      <c r="AZ62" s="60">
        <f t="shared" si="41"/>
        <v>0</v>
      </c>
      <c r="BA62" s="60">
        <f t="shared" si="41"/>
        <v>0</v>
      </c>
    </row>
    <row r="63" spans="2:53" x14ac:dyDescent="0.25">
      <c r="B63" s="107"/>
      <c r="C63" s="113"/>
      <c r="D63" s="116"/>
      <c r="E63" s="118"/>
      <c r="F63" s="61"/>
      <c r="G63" s="61"/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  <c r="Z63" s="61"/>
      <c r="AA63" s="61"/>
      <c r="AB63" s="61"/>
      <c r="AC63" s="61"/>
      <c r="AD63" s="61"/>
      <c r="AE63" s="61"/>
      <c r="AF63" s="61"/>
      <c r="AG63" s="61"/>
      <c r="AH63" s="61"/>
      <c r="AI63" s="61"/>
      <c r="AJ63" s="61"/>
      <c r="AK63" s="61"/>
      <c r="AL63" s="61"/>
      <c r="AM63" s="61"/>
      <c r="AN63" s="61"/>
      <c r="AO63" s="61"/>
      <c r="AP63" s="61"/>
      <c r="AQ63" s="61"/>
      <c r="AR63" s="61"/>
      <c r="AS63" s="61"/>
      <c r="AT63" s="61"/>
      <c r="AU63" s="61"/>
      <c r="AV63" s="61"/>
      <c r="AW63" s="61"/>
      <c r="AX63" s="61"/>
      <c r="AY63" s="61"/>
      <c r="AZ63" s="61"/>
      <c r="BA63" s="61"/>
    </row>
    <row r="64" spans="2:53" x14ac:dyDescent="0.25">
      <c r="B64" s="106" t="s">
        <v>279</v>
      </c>
      <c r="C64" s="111" t="s">
        <v>275</v>
      </c>
      <c r="D64" s="114">
        <v>1466146.56</v>
      </c>
      <c r="E64" s="117" t="s">
        <v>242</v>
      </c>
      <c r="F64" s="56">
        <f>($D$64/48)/$D$64</f>
        <v>2.0833333333333332E-2</v>
      </c>
      <c r="G64" s="56">
        <f>($D$64/48)/$D$64</f>
        <v>2.0833333333333332E-2</v>
      </c>
      <c r="H64" s="56">
        <f t="shared" ref="H64:BA64" si="42">($D$64/48)/$D$64</f>
        <v>2.0833333333333332E-2</v>
      </c>
      <c r="I64" s="56">
        <f t="shared" si="42"/>
        <v>2.0833333333333332E-2</v>
      </c>
      <c r="J64" s="56">
        <f t="shared" si="42"/>
        <v>2.0833333333333332E-2</v>
      </c>
      <c r="K64" s="56">
        <f t="shared" si="42"/>
        <v>2.0833333333333332E-2</v>
      </c>
      <c r="L64" s="56">
        <f t="shared" si="42"/>
        <v>2.0833333333333332E-2</v>
      </c>
      <c r="M64" s="56">
        <f t="shared" si="42"/>
        <v>2.0833333333333332E-2</v>
      </c>
      <c r="N64" s="56">
        <f t="shared" si="42"/>
        <v>2.0833333333333332E-2</v>
      </c>
      <c r="O64" s="56">
        <f t="shared" si="42"/>
        <v>2.0833333333333332E-2</v>
      </c>
      <c r="P64" s="56">
        <f t="shared" si="42"/>
        <v>2.0833333333333332E-2</v>
      </c>
      <c r="Q64" s="56">
        <f t="shared" si="42"/>
        <v>2.0833333333333332E-2</v>
      </c>
      <c r="R64" s="56">
        <f t="shared" si="42"/>
        <v>2.0833333333333332E-2</v>
      </c>
      <c r="S64" s="56">
        <f t="shared" si="42"/>
        <v>2.0833333333333332E-2</v>
      </c>
      <c r="T64" s="56">
        <f t="shared" si="42"/>
        <v>2.0833333333333332E-2</v>
      </c>
      <c r="U64" s="56">
        <f t="shared" si="42"/>
        <v>2.0833333333333332E-2</v>
      </c>
      <c r="V64" s="56">
        <f t="shared" si="42"/>
        <v>2.0833333333333332E-2</v>
      </c>
      <c r="W64" s="56">
        <f t="shared" si="42"/>
        <v>2.0833333333333332E-2</v>
      </c>
      <c r="X64" s="56">
        <f t="shared" si="42"/>
        <v>2.0833333333333332E-2</v>
      </c>
      <c r="Y64" s="56">
        <f t="shared" si="42"/>
        <v>2.0833333333333332E-2</v>
      </c>
      <c r="Z64" s="56">
        <f t="shared" si="42"/>
        <v>2.0833333333333332E-2</v>
      </c>
      <c r="AA64" s="56">
        <f t="shared" si="42"/>
        <v>2.0833333333333332E-2</v>
      </c>
      <c r="AB64" s="56">
        <f t="shared" si="42"/>
        <v>2.0833333333333332E-2</v>
      </c>
      <c r="AC64" s="56">
        <f t="shared" si="42"/>
        <v>2.0833333333333332E-2</v>
      </c>
      <c r="AD64" s="56">
        <f t="shared" si="42"/>
        <v>2.0833333333333332E-2</v>
      </c>
      <c r="AE64" s="56">
        <f t="shared" si="42"/>
        <v>2.0833333333333332E-2</v>
      </c>
      <c r="AF64" s="56">
        <f t="shared" si="42"/>
        <v>2.0833333333333332E-2</v>
      </c>
      <c r="AG64" s="56">
        <f t="shared" si="42"/>
        <v>2.0833333333333332E-2</v>
      </c>
      <c r="AH64" s="56">
        <f t="shared" si="42"/>
        <v>2.0833333333333332E-2</v>
      </c>
      <c r="AI64" s="56">
        <f t="shared" si="42"/>
        <v>2.0833333333333332E-2</v>
      </c>
      <c r="AJ64" s="56">
        <f t="shared" si="42"/>
        <v>2.0833333333333332E-2</v>
      </c>
      <c r="AK64" s="56">
        <f t="shared" si="42"/>
        <v>2.0833333333333332E-2</v>
      </c>
      <c r="AL64" s="56">
        <f t="shared" si="42"/>
        <v>2.0833333333333332E-2</v>
      </c>
      <c r="AM64" s="56">
        <f t="shared" si="42"/>
        <v>2.0833333333333332E-2</v>
      </c>
      <c r="AN64" s="56">
        <f t="shared" si="42"/>
        <v>2.0833333333333332E-2</v>
      </c>
      <c r="AO64" s="56">
        <f t="shared" si="42"/>
        <v>2.0833333333333332E-2</v>
      </c>
      <c r="AP64" s="56">
        <f t="shared" si="42"/>
        <v>2.0833333333333332E-2</v>
      </c>
      <c r="AQ64" s="56">
        <f t="shared" si="42"/>
        <v>2.0833333333333332E-2</v>
      </c>
      <c r="AR64" s="56">
        <f t="shared" si="42"/>
        <v>2.0833333333333332E-2</v>
      </c>
      <c r="AS64" s="56">
        <f t="shared" si="42"/>
        <v>2.0833333333333332E-2</v>
      </c>
      <c r="AT64" s="56">
        <f t="shared" si="42"/>
        <v>2.0833333333333332E-2</v>
      </c>
      <c r="AU64" s="56">
        <f t="shared" si="42"/>
        <v>2.0833333333333332E-2</v>
      </c>
      <c r="AV64" s="56">
        <f t="shared" si="42"/>
        <v>2.0833333333333332E-2</v>
      </c>
      <c r="AW64" s="56">
        <f t="shared" si="42"/>
        <v>2.0833333333333332E-2</v>
      </c>
      <c r="AX64" s="56">
        <f t="shared" si="42"/>
        <v>2.0833333333333332E-2</v>
      </c>
      <c r="AY64" s="56">
        <f t="shared" si="42"/>
        <v>2.0833333333333332E-2</v>
      </c>
      <c r="AZ64" s="56">
        <f t="shared" si="42"/>
        <v>2.0833333333333332E-2</v>
      </c>
      <c r="BA64" s="56">
        <f t="shared" si="42"/>
        <v>2.0833333333333332E-2</v>
      </c>
    </row>
    <row r="65" spans="2:53" x14ac:dyDescent="0.25">
      <c r="B65" s="107"/>
      <c r="C65" s="112"/>
      <c r="D65" s="115"/>
      <c r="E65" s="117"/>
      <c r="F65" s="59">
        <f>ROUND($D$64*F64,2)</f>
        <v>30544.720000000001</v>
      </c>
      <c r="G65" s="59">
        <f t="shared" ref="G65:BA65" si="43">ROUND($D$64*G64,2)</f>
        <v>30544.720000000001</v>
      </c>
      <c r="H65" s="59">
        <f t="shared" si="43"/>
        <v>30544.720000000001</v>
      </c>
      <c r="I65" s="59">
        <f t="shared" si="43"/>
        <v>30544.720000000001</v>
      </c>
      <c r="J65" s="59">
        <f t="shared" si="43"/>
        <v>30544.720000000001</v>
      </c>
      <c r="K65" s="59">
        <f t="shared" si="43"/>
        <v>30544.720000000001</v>
      </c>
      <c r="L65" s="59">
        <f t="shared" si="43"/>
        <v>30544.720000000001</v>
      </c>
      <c r="M65" s="59">
        <f t="shared" si="43"/>
        <v>30544.720000000001</v>
      </c>
      <c r="N65" s="59">
        <f t="shared" si="43"/>
        <v>30544.720000000001</v>
      </c>
      <c r="O65" s="59">
        <f t="shared" si="43"/>
        <v>30544.720000000001</v>
      </c>
      <c r="P65" s="59">
        <f t="shared" si="43"/>
        <v>30544.720000000001</v>
      </c>
      <c r="Q65" s="59">
        <f t="shared" si="43"/>
        <v>30544.720000000001</v>
      </c>
      <c r="R65" s="59">
        <f t="shared" si="43"/>
        <v>30544.720000000001</v>
      </c>
      <c r="S65" s="59">
        <f t="shared" si="43"/>
        <v>30544.720000000001</v>
      </c>
      <c r="T65" s="59">
        <f t="shared" si="43"/>
        <v>30544.720000000001</v>
      </c>
      <c r="U65" s="59">
        <f t="shared" si="43"/>
        <v>30544.720000000001</v>
      </c>
      <c r="V65" s="59">
        <f t="shared" si="43"/>
        <v>30544.720000000001</v>
      </c>
      <c r="W65" s="59">
        <f t="shared" si="43"/>
        <v>30544.720000000001</v>
      </c>
      <c r="X65" s="59">
        <f t="shared" si="43"/>
        <v>30544.720000000001</v>
      </c>
      <c r="Y65" s="59">
        <f t="shared" si="43"/>
        <v>30544.720000000001</v>
      </c>
      <c r="Z65" s="59">
        <f t="shared" si="43"/>
        <v>30544.720000000001</v>
      </c>
      <c r="AA65" s="59">
        <f t="shared" si="43"/>
        <v>30544.720000000001</v>
      </c>
      <c r="AB65" s="59">
        <f t="shared" si="43"/>
        <v>30544.720000000001</v>
      </c>
      <c r="AC65" s="59">
        <f t="shared" si="43"/>
        <v>30544.720000000001</v>
      </c>
      <c r="AD65" s="59">
        <f t="shared" si="43"/>
        <v>30544.720000000001</v>
      </c>
      <c r="AE65" s="59">
        <f t="shared" si="43"/>
        <v>30544.720000000001</v>
      </c>
      <c r="AF65" s="59">
        <f t="shared" si="43"/>
        <v>30544.720000000001</v>
      </c>
      <c r="AG65" s="59">
        <f t="shared" si="43"/>
        <v>30544.720000000001</v>
      </c>
      <c r="AH65" s="59">
        <f t="shared" si="43"/>
        <v>30544.720000000001</v>
      </c>
      <c r="AI65" s="59">
        <f t="shared" si="43"/>
        <v>30544.720000000001</v>
      </c>
      <c r="AJ65" s="59">
        <f t="shared" si="43"/>
        <v>30544.720000000001</v>
      </c>
      <c r="AK65" s="59">
        <f t="shared" si="43"/>
        <v>30544.720000000001</v>
      </c>
      <c r="AL65" s="59">
        <f t="shared" si="43"/>
        <v>30544.720000000001</v>
      </c>
      <c r="AM65" s="59">
        <f t="shared" si="43"/>
        <v>30544.720000000001</v>
      </c>
      <c r="AN65" s="59">
        <f t="shared" si="43"/>
        <v>30544.720000000001</v>
      </c>
      <c r="AO65" s="59">
        <f t="shared" si="43"/>
        <v>30544.720000000001</v>
      </c>
      <c r="AP65" s="59">
        <f t="shared" si="43"/>
        <v>30544.720000000001</v>
      </c>
      <c r="AQ65" s="59">
        <f t="shared" si="43"/>
        <v>30544.720000000001</v>
      </c>
      <c r="AR65" s="59">
        <f t="shared" si="43"/>
        <v>30544.720000000001</v>
      </c>
      <c r="AS65" s="59">
        <f t="shared" si="43"/>
        <v>30544.720000000001</v>
      </c>
      <c r="AT65" s="59">
        <f t="shared" si="43"/>
        <v>30544.720000000001</v>
      </c>
      <c r="AU65" s="59">
        <f t="shared" si="43"/>
        <v>30544.720000000001</v>
      </c>
      <c r="AV65" s="59">
        <f t="shared" si="43"/>
        <v>30544.720000000001</v>
      </c>
      <c r="AW65" s="59">
        <f t="shared" si="43"/>
        <v>30544.720000000001</v>
      </c>
      <c r="AX65" s="59">
        <f t="shared" si="43"/>
        <v>30544.720000000001</v>
      </c>
      <c r="AY65" s="59">
        <f t="shared" si="43"/>
        <v>30544.720000000001</v>
      </c>
      <c r="AZ65" s="59">
        <f t="shared" si="43"/>
        <v>30544.720000000001</v>
      </c>
      <c r="BA65" s="59">
        <f t="shared" si="43"/>
        <v>30544.720000000001</v>
      </c>
    </row>
    <row r="66" spans="2:53" x14ac:dyDescent="0.25">
      <c r="B66" s="107"/>
      <c r="C66" s="112"/>
      <c r="D66" s="115"/>
      <c r="E66" s="118" t="s">
        <v>243</v>
      </c>
      <c r="F66" s="60">
        <f>F67/$D$64</f>
        <v>0</v>
      </c>
      <c r="G66" s="60">
        <f>G67/$D$64</f>
        <v>0</v>
      </c>
      <c r="H66" s="60">
        <f t="shared" ref="H66:BA66" si="44">H67/$D$64</f>
        <v>0</v>
      </c>
      <c r="I66" s="60">
        <f t="shared" si="44"/>
        <v>0</v>
      </c>
      <c r="J66" s="60">
        <f t="shared" si="44"/>
        <v>0</v>
      </c>
      <c r="K66" s="60">
        <f t="shared" si="44"/>
        <v>0</v>
      </c>
      <c r="L66" s="60">
        <f t="shared" si="44"/>
        <v>0</v>
      </c>
      <c r="M66" s="60">
        <f t="shared" si="44"/>
        <v>0</v>
      </c>
      <c r="N66" s="60">
        <f t="shared" si="44"/>
        <v>0</v>
      </c>
      <c r="O66" s="60">
        <f t="shared" si="44"/>
        <v>0</v>
      </c>
      <c r="P66" s="60">
        <f t="shared" si="44"/>
        <v>0</v>
      </c>
      <c r="Q66" s="60">
        <f t="shared" si="44"/>
        <v>0</v>
      </c>
      <c r="R66" s="60">
        <f t="shared" si="44"/>
        <v>0</v>
      </c>
      <c r="S66" s="60">
        <f t="shared" si="44"/>
        <v>0</v>
      </c>
      <c r="T66" s="60">
        <f t="shared" si="44"/>
        <v>0</v>
      </c>
      <c r="U66" s="60">
        <f t="shared" si="44"/>
        <v>0</v>
      </c>
      <c r="V66" s="60">
        <f t="shared" si="44"/>
        <v>0</v>
      </c>
      <c r="W66" s="60">
        <f t="shared" si="44"/>
        <v>0</v>
      </c>
      <c r="X66" s="60">
        <f t="shared" si="44"/>
        <v>0</v>
      </c>
      <c r="Y66" s="60">
        <f t="shared" si="44"/>
        <v>0</v>
      </c>
      <c r="Z66" s="60">
        <f t="shared" si="44"/>
        <v>0</v>
      </c>
      <c r="AA66" s="60">
        <f t="shared" si="44"/>
        <v>0</v>
      </c>
      <c r="AB66" s="60">
        <f t="shared" si="44"/>
        <v>0</v>
      </c>
      <c r="AC66" s="60">
        <f t="shared" si="44"/>
        <v>0</v>
      </c>
      <c r="AD66" s="60">
        <f t="shared" si="44"/>
        <v>0</v>
      </c>
      <c r="AE66" s="60">
        <f t="shared" si="44"/>
        <v>0</v>
      </c>
      <c r="AF66" s="60">
        <f t="shared" si="44"/>
        <v>0</v>
      </c>
      <c r="AG66" s="60">
        <f t="shared" si="44"/>
        <v>0</v>
      </c>
      <c r="AH66" s="60">
        <f t="shared" si="44"/>
        <v>0</v>
      </c>
      <c r="AI66" s="60">
        <f t="shared" si="44"/>
        <v>0</v>
      </c>
      <c r="AJ66" s="60">
        <f t="shared" si="44"/>
        <v>0</v>
      </c>
      <c r="AK66" s="60">
        <f t="shared" si="44"/>
        <v>0</v>
      </c>
      <c r="AL66" s="60">
        <f t="shared" si="44"/>
        <v>0</v>
      </c>
      <c r="AM66" s="60">
        <f t="shared" si="44"/>
        <v>0</v>
      </c>
      <c r="AN66" s="60">
        <f t="shared" si="44"/>
        <v>0</v>
      </c>
      <c r="AO66" s="60">
        <f t="shared" si="44"/>
        <v>0</v>
      </c>
      <c r="AP66" s="60">
        <f t="shared" si="44"/>
        <v>0</v>
      </c>
      <c r="AQ66" s="60">
        <f t="shared" si="44"/>
        <v>0</v>
      </c>
      <c r="AR66" s="60">
        <f t="shared" si="44"/>
        <v>0</v>
      </c>
      <c r="AS66" s="60">
        <f t="shared" si="44"/>
        <v>0</v>
      </c>
      <c r="AT66" s="60">
        <f t="shared" si="44"/>
        <v>0</v>
      </c>
      <c r="AU66" s="60">
        <f t="shared" si="44"/>
        <v>0</v>
      </c>
      <c r="AV66" s="60">
        <f t="shared" si="44"/>
        <v>0</v>
      </c>
      <c r="AW66" s="60">
        <f t="shared" si="44"/>
        <v>0</v>
      </c>
      <c r="AX66" s="60">
        <f t="shared" si="44"/>
        <v>0</v>
      </c>
      <c r="AY66" s="60">
        <f t="shared" si="44"/>
        <v>0</v>
      </c>
      <c r="AZ66" s="60">
        <f t="shared" si="44"/>
        <v>0</v>
      </c>
      <c r="BA66" s="60">
        <f t="shared" si="44"/>
        <v>0</v>
      </c>
    </row>
    <row r="67" spans="2:53" x14ac:dyDescent="0.25">
      <c r="B67" s="107"/>
      <c r="C67" s="113"/>
      <c r="D67" s="116"/>
      <c r="E67" s="118"/>
      <c r="F67" s="61"/>
      <c r="G67" s="61"/>
      <c r="H67" s="61"/>
      <c r="I67" s="61"/>
      <c r="J67" s="61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  <c r="Z67" s="61"/>
      <c r="AA67" s="61"/>
      <c r="AB67" s="61"/>
      <c r="AC67" s="61"/>
      <c r="AD67" s="61"/>
      <c r="AE67" s="61"/>
      <c r="AF67" s="61"/>
      <c r="AG67" s="61"/>
      <c r="AH67" s="61"/>
      <c r="AI67" s="61"/>
      <c r="AJ67" s="61"/>
      <c r="AK67" s="61"/>
      <c r="AL67" s="61"/>
      <c r="AM67" s="61"/>
      <c r="AN67" s="61"/>
      <c r="AO67" s="61"/>
      <c r="AP67" s="61"/>
      <c r="AQ67" s="61"/>
      <c r="AR67" s="61"/>
      <c r="AS67" s="61"/>
      <c r="AT67" s="61"/>
      <c r="AU67" s="61"/>
      <c r="AV67" s="61"/>
      <c r="AW67" s="61"/>
      <c r="AX67" s="61"/>
      <c r="AY67" s="61"/>
      <c r="AZ67" s="61"/>
      <c r="BA67" s="61"/>
    </row>
    <row r="68" spans="2:53" x14ac:dyDescent="0.25">
      <c r="B68" s="109" t="s">
        <v>280</v>
      </c>
      <c r="C68" s="110"/>
      <c r="D68" s="52"/>
      <c r="E68" s="55"/>
      <c r="F68" s="58"/>
      <c r="G68" s="58"/>
      <c r="H68" s="58"/>
      <c r="I68" s="58"/>
      <c r="J68" s="58"/>
      <c r="K68" s="58"/>
      <c r="L68" s="58"/>
      <c r="M68" s="58"/>
      <c r="N68" s="58"/>
      <c r="O68" s="58"/>
      <c r="P68" s="58"/>
      <c r="Q68" s="58"/>
      <c r="R68" s="58"/>
      <c r="S68" s="58"/>
      <c r="T68" s="58"/>
      <c r="U68" s="58"/>
      <c r="V68" s="58"/>
      <c r="W68" s="58"/>
      <c r="X68" s="58"/>
      <c r="Y68" s="58"/>
      <c r="Z68" s="58"/>
      <c r="AA68" s="58"/>
      <c r="AB68" s="58"/>
      <c r="AC68" s="58"/>
      <c r="AD68" s="58"/>
      <c r="AE68" s="58"/>
      <c r="AF68" s="58"/>
      <c r="AG68" s="58"/>
      <c r="AH68" s="58"/>
      <c r="AI68" s="58"/>
      <c r="AJ68" s="58"/>
      <c r="AK68" s="58"/>
      <c r="AL68" s="58"/>
      <c r="AM68" s="58"/>
      <c r="AN68" s="58"/>
      <c r="AO68" s="58"/>
      <c r="AP68" s="58"/>
      <c r="AQ68" s="58"/>
      <c r="AR68" s="58"/>
      <c r="AS68" s="58"/>
      <c r="AT68" s="58"/>
      <c r="AU68" s="58"/>
      <c r="AV68" s="58"/>
      <c r="AW68" s="58"/>
      <c r="AX68" s="58"/>
      <c r="AY68" s="58"/>
      <c r="AZ68" s="58"/>
      <c r="BA68" s="58"/>
    </row>
    <row r="69" spans="2:53" x14ac:dyDescent="0.25">
      <c r="B69" s="106" t="s">
        <v>281</v>
      </c>
      <c r="C69" s="111" t="s">
        <v>239</v>
      </c>
      <c r="D69" s="114">
        <v>985587.19999999995</v>
      </c>
      <c r="E69" s="117" t="s">
        <v>242</v>
      </c>
      <c r="F69" s="56">
        <f>($D$69/48)/$D$69</f>
        <v>2.0833333333333332E-2</v>
      </c>
      <c r="G69" s="56">
        <f t="shared" ref="G69:BA69" si="45">($D$69/48)/$D$69</f>
        <v>2.0833333333333332E-2</v>
      </c>
      <c r="H69" s="56">
        <f t="shared" si="45"/>
        <v>2.0833333333333332E-2</v>
      </c>
      <c r="I69" s="56">
        <f t="shared" si="45"/>
        <v>2.0833333333333332E-2</v>
      </c>
      <c r="J69" s="56">
        <f t="shared" si="45"/>
        <v>2.0833333333333332E-2</v>
      </c>
      <c r="K69" s="56">
        <f t="shared" si="45"/>
        <v>2.0833333333333332E-2</v>
      </c>
      <c r="L69" s="56">
        <f t="shared" si="45"/>
        <v>2.0833333333333332E-2</v>
      </c>
      <c r="M69" s="56">
        <f t="shared" si="45"/>
        <v>2.0833333333333332E-2</v>
      </c>
      <c r="N69" s="56">
        <f t="shared" si="45"/>
        <v>2.0833333333333332E-2</v>
      </c>
      <c r="O69" s="56">
        <f t="shared" si="45"/>
        <v>2.0833333333333332E-2</v>
      </c>
      <c r="P69" s="56">
        <f t="shared" si="45"/>
        <v>2.0833333333333332E-2</v>
      </c>
      <c r="Q69" s="56">
        <f t="shared" si="45"/>
        <v>2.0833333333333332E-2</v>
      </c>
      <c r="R69" s="56">
        <f t="shared" si="45"/>
        <v>2.0833333333333332E-2</v>
      </c>
      <c r="S69" s="56">
        <f t="shared" si="45"/>
        <v>2.0833333333333332E-2</v>
      </c>
      <c r="T69" s="56">
        <f t="shared" si="45"/>
        <v>2.0833333333333332E-2</v>
      </c>
      <c r="U69" s="56">
        <f t="shared" si="45"/>
        <v>2.0833333333333332E-2</v>
      </c>
      <c r="V69" s="56">
        <f t="shared" si="45"/>
        <v>2.0833333333333332E-2</v>
      </c>
      <c r="W69" s="56">
        <f t="shared" si="45"/>
        <v>2.0833333333333332E-2</v>
      </c>
      <c r="X69" s="56">
        <f t="shared" si="45"/>
        <v>2.0833333333333332E-2</v>
      </c>
      <c r="Y69" s="56">
        <f t="shared" si="45"/>
        <v>2.0833333333333332E-2</v>
      </c>
      <c r="Z69" s="56">
        <f t="shared" si="45"/>
        <v>2.0833333333333332E-2</v>
      </c>
      <c r="AA69" s="56">
        <f t="shared" si="45"/>
        <v>2.0833333333333332E-2</v>
      </c>
      <c r="AB69" s="56">
        <f t="shared" si="45"/>
        <v>2.0833333333333332E-2</v>
      </c>
      <c r="AC69" s="56">
        <f t="shared" si="45"/>
        <v>2.0833333333333332E-2</v>
      </c>
      <c r="AD69" s="56">
        <f t="shared" si="45"/>
        <v>2.0833333333333332E-2</v>
      </c>
      <c r="AE69" s="56">
        <f t="shared" si="45"/>
        <v>2.0833333333333332E-2</v>
      </c>
      <c r="AF69" s="56">
        <f t="shared" si="45"/>
        <v>2.0833333333333332E-2</v>
      </c>
      <c r="AG69" s="56">
        <f t="shared" si="45"/>
        <v>2.0833333333333332E-2</v>
      </c>
      <c r="AH69" s="56">
        <f t="shared" si="45"/>
        <v>2.0833333333333332E-2</v>
      </c>
      <c r="AI69" s="56">
        <f t="shared" si="45"/>
        <v>2.0833333333333332E-2</v>
      </c>
      <c r="AJ69" s="56">
        <f t="shared" si="45"/>
        <v>2.0833333333333332E-2</v>
      </c>
      <c r="AK69" s="56">
        <f t="shared" si="45"/>
        <v>2.0833333333333332E-2</v>
      </c>
      <c r="AL69" s="56">
        <f t="shared" si="45"/>
        <v>2.0833333333333332E-2</v>
      </c>
      <c r="AM69" s="56">
        <f t="shared" si="45"/>
        <v>2.0833333333333332E-2</v>
      </c>
      <c r="AN69" s="56">
        <f t="shared" si="45"/>
        <v>2.0833333333333332E-2</v>
      </c>
      <c r="AO69" s="56">
        <f t="shared" si="45"/>
        <v>2.0833333333333332E-2</v>
      </c>
      <c r="AP69" s="56">
        <f t="shared" si="45"/>
        <v>2.0833333333333332E-2</v>
      </c>
      <c r="AQ69" s="56">
        <f t="shared" si="45"/>
        <v>2.0833333333333332E-2</v>
      </c>
      <c r="AR69" s="56">
        <f t="shared" si="45"/>
        <v>2.0833333333333332E-2</v>
      </c>
      <c r="AS69" s="56">
        <f t="shared" si="45"/>
        <v>2.0833333333333332E-2</v>
      </c>
      <c r="AT69" s="56">
        <f t="shared" si="45"/>
        <v>2.0833333333333332E-2</v>
      </c>
      <c r="AU69" s="56">
        <f t="shared" si="45"/>
        <v>2.0833333333333332E-2</v>
      </c>
      <c r="AV69" s="56">
        <f t="shared" si="45"/>
        <v>2.0833333333333332E-2</v>
      </c>
      <c r="AW69" s="56">
        <f t="shared" si="45"/>
        <v>2.0833333333333332E-2</v>
      </c>
      <c r="AX69" s="56">
        <f t="shared" si="45"/>
        <v>2.0833333333333332E-2</v>
      </c>
      <c r="AY69" s="56">
        <f t="shared" si="45"/>
        <v>2.0833333333333332E-2</v>
      </c>
      <c r="AZ69" s="56">
        <f t="shared" si="45"/>
        <v>2.0833333333333332E-2</v>
      </c>
      <c r="BA69" s="56">
        <f t="shared" si="45"/>
        <v>2.0833333333333332E-2</v>
      </c>
    </row>
    <row r="70" spans="2:53" x14ac:dyDescent="0.25">
      <c r="B70" s="107"/>
      <c r="C70" s="112"/>
      <c r="D70" s="115"/>
      <c r="E70" s="117"/>
      <c r="F70" s="59">
        <f>ROUND($D$69*F69,2)</f>
        <v>20533.07</v>
      </c>
      <c r="G70" s="59">
        <f t="shared" ref="G70:BA70" si="46">ROUND($D$69*G69,2)</f>
        <v>20533.07</v>
      </c>
      <c r="H70" s="59">
        <f t="shared" si="46"/>
        <v>20533.07</v>
      </c>
      <c r="I70" s="59">
        <f t="shared" si="46"/>
        <v>20533.07</v>
      </c>
      <c r="J70" s="59">
        <f t="shared" si="46"/>
        <v>20533.07</v>
      </c>
      <c r="K70" s="59">
        <f t="shared" si="46"/>
        <v>20533.07</v>
      </c>
      <c r="L70" s="59">
        <f t="shared" si="46"/>
        <v>20533.07</v>
      </c>
      <c r="M70" s="59">
        <f t="shared" si="46"/>
        <v>20533.07</v>
      </c>
      <c r="N70" s="59">
        <f t="shared" si="46"/>
        <v>20533.07</v>
      </c>
      <c r="O70" s="59">
        <f t="shared" si="46"/>
        <v>20533.07</v>
      </c>
      <c r="P70" s="59">
        <f t="shared" si="46"/>
        <v>20533.07</v>
      </c>
      <c r="Q70" s="59">
        <f t="shared" si="46"/>
        <v>20533.07</v>
      </c>
      <c r="R70" s="59">
        <f t="shared" si="46"/>
        <v>20533.07</v>
      </c>
      <c r="S70" s="59">
        <f t="shared" si="46"/>
        <v>20533.07</v>
      </c>
      <c r="T70" s="59">
        <f t="shared" si="46"/>
        <v>20533.07</v>
      </c>
      <c r="U70" s="59">
        <f t="shared" si="46"/>
        <v>20533.07</v>
      </c>
      <c r="V70" s="59">
        <f t="shared" si="46"/>
        <v>20533.07</v>
      </c>
      <c r="W70" s="59">
        <f t="shared" si="46"/>
        <v>20533.07</v>
      </c>
      <c r="X70" s="59">
        <f t="shared" si="46"/>
        <v>20533.07</v>
      </c>
      <c r="Y70" s="59">
        <f t="shared" si="46"/>
        <v>20533.07</v>
      </c>
      <c r="Z70" s="59">
        <f t="shared" si="46"/>
        <v>20533.07</v>
      </c>
      <c r="AA70" s="59">
        <f t="shared" si="46"/>
        <v>20533.07</v>
      </c>
      <c r="AB70" s="59">
        <f t="shared" si="46"/>
        <v>20533.07</v>
      </c>
      <c r="AC70" s="59">
        <f t="shared" si="46"/>
        <v>20533.07</v>
      </c>
      <c r="AD70" s="59">
        <f t="shared" si="46"/>
        <v>20533.07</v>
      </c>
      <c r="AE70" s="59">
        <f t="shared" si="46"/>
        <v>20533.07</v>
      </c>
      <c r="AF70" s="59">
        <f t="shared" si="46"/>
        <v>20533.07</v>
      </c>
      <c r="AG70" s="59">
        <f t="shared" si="46"/>
        <v>20533.07</v>
      </c>
      <c r="AH70" s="59">
        <f t="shared" si="46"/>
        <v>20533.07</v>
      </c>
      <c r="AI70" s="59">
        <f t="shared" si="46"/>
        <v>20533.07</v>
      </c>
      <c r="AJ70" s="59">
        <f t="shared" si="46"/>
        <v>20533.07</v>
      </c>
      <c r="AK70" s="59">
        <f t="shared" si="46"/>
        <v>20533.07</v>
      </c>
      <c r="AL70" s="59">
        <f t="shared" si="46"/>
        <v>20533.07</v>
      </c>
      <c r="AM70" s="59">
        <f t="shared" si="46"/>
        <v>20533.07</v>
      </c>
      <c r="AN70" s="59">
        <f t="shared" si="46"/>
        <v>20533.07</v>
      </c>
      <c r="AO70" s="59">
        <f t="shared" si="46"/>
        <v>20533.07</v>
      </c>
      <c r="AP70" s="59">
        <f t="shared" si="46"/>
        <v>20533.07</v>
      </c>
      <c r="AQ70" s="59">
        <f t="shared" si="46"/>
        <v>20533.07</v>
      </c>
      <c r="AR70" s="59">
        <f t="shared" si="46"/>
        <v>20533.07</v>
      </c>
      <c r="AS70" s="59">
        <f t="shared" si="46"/>
        <v>20533.07</v>
      </c>
      <c r="AT70" s="59">
        <f t="shared" si="46"/>
        <v>20533.07</v>
      </c>
      <c r="AU70" s="59">
        <f t="shared" si="46"/>
        <v>20533.07</v>
      </c>
      <c r="AV70" s="59">
        <f t="shared" si="46"/>
        <v>20533.07</v>
      </c>
      <c r="AW70" s="59">
        <f t="shared" si="46"/>
        <v>20533.07</v>
      </c>
      <c r="AX70" s="59">
        <f t="shared" si="46"/>
        <v>20533.07</v>
      </c>
      <c r="AY70" s="59">
        <f t="shared" si="46"/>
        <v>20533.07</v>
      </c>
      <c r="AZ70" s="59">
        <f t="shared" si="46"/>
        <v>20533.07</v>
      </c>
      <c r="BA70" s="59">
        <f t="shared" si="46"/>
        <v>20533.07</v>
      </c>
    </row>
    <row r="71" spans="2:53" x14ac:dyDescent="0.25">
      <c r="B71" s="107"/>
      <c r="C71" s="112"/>
      <c r="D71" s="115"/>
      <c r="E71" s="118" t="s">
        <v>243</v>
      </c>
      <c r="F71" s="60">
        <f>F72/$D$69</f>
        <v>0</v>
      </c>
      <c r="G71" s="60">
        <f t="shared" ref="G71:BA71" si="47">G72/$D$69</f>
        <v>0</v>
      </c>
      <c r="H71" s="60">
        <f t="shared" si="47"/>
        <v>0</v>
      </c>
      <c r="I71" s="60">
        <f t="shared" si="47"/>
        <v>0</v>
      </c>
      <c r="J71" s="60">
        <f t="shared" si="47"/>
        <v>0</v>
      </c>
      <c r="K71" s="60">
        <f t="shared" si="47"/>
        <v>0</v>
      </c>
      <c r="L71" s="60">
        <f t="shared" si="47"/>
        <v>0</v>
      </c>
      <c r="M71" s="60">
        <f t="shared" si="47"/>
        <v>0</v>
      </c>
      <c r="N71" s="60">
        <f t="shared" si="47"/>
        <v>0</v>
      </c>
      <c r="O71" s="60">
        <f t="shared" si="47"/>
        <v>0</v>
      </c>
      <c r="P71" s="60">
        <f t="shared" si="47"/>
        <v>0</v>
      </c>
      <c r="Q71" s="60">
        <f t="shared" si="47"/>
        <v>0</v>
      </c>
      <c r="R71" s="60">
        <f t="shared" si="47"/>
        <v>0</v>
      </c>
      <c r="S71" s="60">
        <f t="shared" si="47"/>
        <v>0</v>
      </c>
      <c r="T71" s="60">
        <f t="shared" si="47"/>
        <v>0</v>
      </c>
      <c r="U71" s="60">
        <f t="shared" si="47"/>
        <v>0</v>
      </c>
      <c r="V71" s="60">
        <f t="shared" si="47"/>
        <v>0</v>
      </c>
      <c r="W71" s="60">
        <f t="shared" si="47"/>
        <v>0</v>
      </c>
      <c r="X71" s="60">
        <f t="shared" si="47"/>
        <v>0</v>
      </c>
      <c r="Y71" s="60">
        <f t="shared" si="47"/>
        <v>0</v>
      </c>
      <c r="Z71" s="60">
        <f t="shared" si="47"/>
        <v>0</v>
      </c>
      <c r="AA71" s="60">
        <f t="shared" si="47"/>
        <v>0</v>
      </c>
      <c r="AB71" s="60">
        <f t="shared" si="47"/>
        <v>0</v>
      </c>
      <c r="AC71" s="60">
        <f t="shared" si="47"/>
        <v>0</v>
      </c>
      <c r="AD71" s="60">
        <f t="shared" si="47"/>
        <v>0</v>
      </c>
      <c r="AE71" s="60">
        <f t="shared" si="47"/>
        <v>0</v>
      </c>
      <c r="AF71" s="60">
        <f t="shared" si="47"/>
        <v>0</v>
      </c>
      <c r="AG71" s="60">
        <f t="shared" si="47"/>
        <v>0</v>
      </c>
      <c r="AH71" s="60">
        <f t="shared" si="47"/>
        <v>0</v>
      </c>
      <c r="AI71" s="60">
        <f t="shared" si="47"/>
        <v>0</v>
      </c>
      <c r="AJ71" s="60">
        <f t="shared" si="47"/>
        <v>0</v>
      </c>
      <c r="AK71" s="60">
        <f t="shared" si="47"/>
        <v>0</v>
      </c>
      <c r="AL71" s="60">
        <f t="shared" si="47"/>
        <v>0</v>
      </c>
      <c r="AM71" s="60">
        <f t="shared" si="47"/>
        <v>0</v>
      </c>
      <c r="AN71" s="60">
        <f t="shared" si="47"/>
        <v>0</v>
      </c>
      <c r="AO71" s="60">
        <f t="shared" si="47"/>
        <v>0</v>
      </c>
      <c r="AP71" s="60">
        <f t="shared" si="47"/>
        <v>0</v>
      </c>
      <c r="AQ71" s="60">
        <f t="shared" si="47"/>
        <v>0</v>
      </c>
      <c r="AR71" s="60">
        <f t="shared" si="47"/>
        <v>0</v>
      </c>
      <c r="AS71" s="60">
        <f t="shared" si="47"/>
        <v>0</v>
      </c>
      <c r="AT71" s="60">
        <f t="shared" si="47"/>
        <v>0</v>
      </c>
      <c r="AU71" s="60">
        <f t="shared" si="47"/>
        <v>0</v>
      </c>
      <c r="AV71" s="60">
        <f t="shared" si="47"/>
        <v>0</v>
      </c>
      <c r="AW71" s="60">
        <f t="shared" si="47"/>
        <v>0</v>
      </c>
      <c r="AX71" s="60">
        <f t="shared" si="47"/>
        <v>0</v>
      </c>
      <c r="AY71" s="60">
        <f t="shared" si="47"/>
        <v>0</v>
      </c>
      <c r="AZ71" s="60">
        <f t="shared" si="47"/>
        <v>0</v>
      </c>
      <c r="BA71" s="60">
        <f t="shared" si="47"/>
        <v>0</v>
      </c>
    </row>
    <row r="72" spans="2:53" x14ac:dyDescent="0.25">
      <c r="B72" s="107"/>
      <c r="C72" s="112"/>
      <c r="D72" s="116"/>
      <c r="E72" s="118"/>
      <c r="F72" s="61"/>
      <c r="G72" s="61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  <c r="BA72" s="61"/>
    </row>
    <row r="73" spans="2:53" x14ac:dyDescent="0.25">
      <c r="B73" s="109" t="s">
        <v>282</v>
      </c>
      <c r="C73" s="110"/>
      <c r="D73" s="52"/>
      <c r="E73" s="55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  <c r="AJ73" s="58"/>
      <c r="AK73" s="58"/>
      <c r="AL73" s="58"/>
      <c r="AM73" s="58"/>
      <c r="AN73" s="58"/>
      <c r="AO73" s="58"/>
      <c r="AP73" s="58"/>
      <c r="AQ73" s="58"/>
      <c r="AR73" s="58"/>
      <c r="AS73" s="58"/>
      <c r="AT73" s="58"/>
      <c r="AU73" s="58"/>
      <c r="AV73" s="58"/>
      <c r="AW73" s="58"/>
      <c r="AX73" s="58"/>
      <c r="AY73" s="58"/>
      <c r="AZ73" s="58"/>
      <c r="BA73" s="58"/>
    </row>
    <row r="74" spans="2:53" x14ac:dyDescent="0.25">
      <c r="B74" s="106" t="s">
        <v>235</v>
      </c>
      <c r="C74" s="111" t="s">
        <v>283</v>
      </c>
      <c r="D74" s="114">
        <v>52152.36</v>
      </c>
      <c r="E74" s="117" t="s">
        <v>242</v>
      </c>
      <c r="F74" s="56">
        <f>($D$74/48)/$D$74</f>
        <v>2.0833333333333332E-2</v>
      </c>
      <c r="G74" s="56">
        <f>($D$74/48)/$D$74</f>
        <v>2.0833333333333332E-2</v>
      </c>
      <c r="H74" s="56">
        <f t="shared" ref="H74:BA74" si="48">($D$74/48)/$D$74</f>
        <v>2.0833333333333332E-2</v>
      </c>
      <c r="I74" s="56">
        <f t="shared" si="48"/>
        <v>2.0833333333333332E-2</v>
      </c>
      <c r="J74" s="56">
        <f t="shared" si="48"/>
        <v>2.0833333333333332E-2</v>
      </c>
      <c r="K74" s="56">
        <f t="shared" si="48"/>
        <v>2.0833333333333332E-2</v>
      </c>
      <c r="L74" s="56">
        <f t="shared" si="48"/>
        <v>2.0833333333333332E-2</v>
      </c>
      <c r="M74" s="56">
        <f t="shared" si="48"/>
        <v>2.0833333333333332E-2</v>
      </c>
      <c r="N74" s="56">
        <f t="shared" si="48"/>
        <v>2.0833333333333332E-2</v>
      </c>
      <c r="O74" s="56">
        <f t="shared" si="48"/>
        <v>2.0833333333333332E-2</v>
      </c>
      <c r="P74" s="56">
        <f t="shared" si="48"/>
        <v>2.0833333333333332E-2</v>
      </c>
      <c r="Q74" s="56">
        <f t="shared" si="48"/>
        <v>2.0833333333333332E-2</v>
      </c>
      <c r="R74" s="56">
        <f t="shared" si="48"/>
        <v>2.0833333333333332E-2</v>
      </c>
      <c r="S74" s="56">
        <f t="shared" si="48"/>
        <v>2.0833333333333332E-2</v>
      </c>
      <c r="T74" s="56">
        <f t="shared" si="48"/>
        <v>2.0833333333333332E-2</v>
      </c>
      <c r="U74" s="56">
        <f t="shared" si="48"/>
        <v>2.0833333333333332E-2</v>
      </c>
      <c r="V74" s="56">
        <f t="shared" si="48"/>
        <v>2.0833333333333332E-2</v>
      </c>
      <c r="W74" s="56">
        <f t="shared" si="48"/>
        <v>2.0833333333333332E-2</v>
      </c>
      <c r="X74" s="56">
        <f t="shared" si="48"/>
        <v>2.0833333333333332E-2</v>
      </c>
      <c r="Y74" s="56">
        <f t="shared" si="48"/>
        <v>2.0833333333333332E-2</v>
      </c>
      <c r="Z74" s="56">
        <f t="shared" si="48"/>
        <v>2.0833333333333332E-2</v>
      </c>
      <c r="AA74" s="56">
        <f t="shared" si="48"/>
        <v>2.0833333333333332E-2</v>
      </c>
      <c r="AB74" s="56">
        <f t="shared" si="48"/>
        <v>2.0833333333333332E-2</v>
      </c>
      <c r="AC74" s="56">
        <f t="shared" si="48"/>
        <v>2.0833333333333332E-2</v>
      </c>
      <c r="AD74" s="56">
        <f t="shared" si="48"/>
        <v>2.0833333333333332E-2</v>
      </c>
      <c r="AE74" s="56">
        <f t="shared" si="48"/>
        <v>2.0833333333333332E-2</v>
      </c>
      <c r="AF74" s="56">
        <f t="shared" si="48"/>
        <v>2.0833333333333332E-2</v>
      </c>
      <c r="AG74" s="56">
        <f t="shared" si="48"/>
        <v>2.0833333333333332E-2</v>
      </c>
      <c r="AH74" s="56">
        <f t="shared" si="48"/>
        <v>2.0833333333333332E-2</v>
      </c>
      <c r="AI74" s="56">
        <f t="shared" si="48"/>
        <v>2.0833333333333332E-2</v>
      </c>
      <c r="AJ74" s="56">
        <f t="shared" si="48"/>
        <v>2.0833333333333332E-2</v>
      </c>
      <c r="AK74" s="56">
        <f t="shared" si="48"/>
        <v>2.0833333333333332E-2</v>
      </c>
      <c r="AL74" s="56">
        <f t="shared" si="48"/>
        <v>2.0833333333333332E-2</v>
      </c>
      <c r="AM74" s="56">
        <f t="shared" si="48"/>
        <v>2.0833333333333332E-2</v>
      </c>
      <c r="AN74" s="56">
        <f t="shared" si="48"/>
        <v>2.0833333333333332E-2</v>
      </c>
      <c r="AO74" s="56">
        <f t="shared" si="48"/>
        <v>2.0833333333333332E-2</v>
      </c>
      <c r="AP74" s="56">
        <f t="shared" si="48"/>
        <v>2.0833333333333332E-2</v>
      </c>
      <c r="AQ74" s="56">
        <f t="shared" si="48"/>
        <v>2.0833333333333332E-2</v>
      </c>
      <c r="AR74" s="56">
        <f t="shared" si="48"/>
        <v>2.0833333333333332E-2</v>
      </c>
      <c r="AS74" s="56">
        <f t="shared" si="48"/>
        <v>2.0833333333333332E-2</v>
      </c>
      <c r="AT74" s="56">
        <f t="shared" si="48"/>
        <v>2.0833333333333332E-2</v>
      </c>
      <c r="AU74" s="56">
        <f t="shared" si="48"/>
        <v>2.0833333333333332E-2</v>
      </c>
      <c r="AV74" s="56">
        <f t="shared" si="48"/>
        <v>2.0833333333333332E-2</v>
      </c>
      <c r="AW74" s="56">
        <f t="shared" si="48"/>
        <v>2.0833333333333332E-2</v>
      </c>
      <c r="AX74" s="56">
        <f t="shared" si="48"/>
        <v>2.0833333333333332E-2</v>
      </c>
      <c r="AY74" s="56">
        <f t="shared" si="48"/>
        <v>2.0833333333333332E-2</v>
      </c>
      <c r="AZ74" s="56">
        <f t="shared" si="48"/>
        <v>2.0833333333333332E-2</v>
      </c>
      <c r="BA74" s="56">
        <f t="shared" si="48"/>
        <v>2.0833333333333332E-2</v>
      </c>
    </row>
    <row r="75" spans="2:53" x14ac:dyDescent="0.25">
      <c r="B75" s="107"/>
      <c r="C75" s="112"/>
      <c r="D75" s="115"/>
      <c r="E75" s="117"/>
      <c r="F75" s="59">
        <f>ROUND(F74*$D$74,2)</f>
        <v>1086.51</v>
      </c>
      <c r="G75" s="59">
        <f t="shared" ref="G75:BA75" si="49">ROUND(G74*$D$74,2)</f>
        <v>1086.51</v>
      </c>
      <c r="H75" s="59">
        <f t="shared" si="49"/>
        <v>1086.51</v>
      </c>
      <c r="I75" s="59">
        <f t="shared" si="49"/>
        <v>1086.51</v>
      </c>
      <c r="J75" s="59">
        <f t="shared" si="49"/>
        <v>1086.51</v>
      </c>
      <c r="K75" s="59">
        <f t="shared" si="49"/>
        <v>1086.51</v>
      </c>
      <c r="L75" s="59">
        <f t="shared" si="49"/>
        <v>1086.51</v>
      </c>
      <c r="M75" s="59">
        <f t="shared" si="49"/>
        <v>1086.51</v>
      </c>
      <c r="N75" s="59">
        <f t="shared" si="49"/>
        <v>1086.51</v>
      </c>
      <c r="O75" s="59">
        <f t="shared" si="49"/>
        <v>1086.51</v>
      </c>
      <c r="P75" s="59">
        <f t="shared" si="49"/>
        <v>1086.51</v>
      </c>
      <c r="Q75" s="59">
        <f t="shared" si="49"/>
        <v>1086.51</v>
      </c>
      <c r="R75" s="59">
        <f t="shared" si="49"/>
        <v>1086.51</v>
      </c>
      <c r="S75" s="59">
        <f t="shared" si="49"/>
        <v>1086.51</v>
      </c>
      <c r="T75" s="59">
        <f t="shared" si="49"/>
        <v>1086.51</v>
      </c>
      <c r="U75" s="59">
        <f t="shared" si="49"/>
        <v>1086.51</v>
      </c>
      <c r="V75" s="59">
        <f t="shared" si="49"/>
        <v>1086.51</v>
      </c>
      <c r="W75" s="59">
        <f t="shared" si="49"/>
        <v>1086.51</v>
      </c>
      <c r="X75" s="59">
        <f t="shared" si="49"/>
        <v>1086.51</v>
      </c>
      <c r="Y75" s="59">
        <f t="shared" si="49"/>
        <v>1086.51</v>
      </c>
      <c r="Z75" s="59">
        <f t="shared" si="49"/>
        <v>1086.51</v>
      </c>
      <c r="AA75" s="59">
        <f t="shared" si="49"/>
        <v>1086.51</v>
      </c>
      <c r="AB75" s="59">
        <f t="shared" si="49"/>
        <v>1086.51</v>
      </c>
      <c r="AC75" s="59">
        <f t="shared" si="49"/>
        <v>1086.51</v>
      </c>
      <c r="AD75" s="59">
        <f t="shared" si="49"/>
        <v>1086.51</v>
      </c>
      <c r="AE75" s="59">
        <f t="shared" si="49"/>
        <v>1086.51</v>
      </c>
      <c r="AF75" s="59">
        <f t="shared" si="49"/>
        <v>1086.51</v>
      </c>
      <c r="AG75" s="59">
        <f t="shared" si="49"/>
        <v>1086.51</v>
      </c>
      <c r="AH75" s="59">
        <f t="shared" si="49"/>
        <v>1086.51</v>
      </c>
      <c r="AI75" s="59">
        <f t="shared" si="49"/>
        <v>1086.51</v>
      </c>
      <c r="AJ75" s="59">
        <f t="shared" si="49"/>
        <v>1086.51</v>
      </c>
      <c r="AK75" s="59">
        <f t="shared" si="49"/>
        <v>1086.51</v>
      </c>
      <c r="AL75" s="59">
        <f t="shared" si="49"/>
        <v>1086.51</v>
      </c>
      <c r="AM75" s="59">
        <f t="shared" si="49"/>
        <v>1086.51</v>
      </c>
      <c r="AN75" s="59">
        <f t="shared" si="49"/>
        <v>1086.51</v>
      </c>
      <c r="AO75" s="59">
        <f t="shared" si="49"/>
        <v>1086.51</v>
      </c>
      <c r="AP75" s="59">
        <f t="shared" si="49"/>
        <v>1086.51</v>
      </c>
      <c r="AQ75" s="59">
        <f t="shared" si="49"/>
        <v>1086.51</v>
      </c>
      <c r="AR75" s="59">
        <f t="shared" si="49"/>
        <v>1086.51</v>
      </c>
      <c r="AS75" s="59">
        <f t="shared" si="49"/>
        <v>1086.51</v>
      </c>
      <c r="AT75" s="59">
        <f t="shared" si="49"/>
        <v>1086.51</v>
      </c>
      <c r="AU75" s="59">
        <f t="shared" si="49"/>
        <v>1086.51</v>
      </c>
      <c r="AV75" s="59">
        <f t="shared" si="49"/>
        <v>1086.51</v>
      </c>
      <c r="AW75" s="59">
        <f t="shared" si="49"/>
        <v>1086.51</v>
      </c>
      <c r="AX75" s="59">
        <f t="shared" si="49"/>
        <v>1086.51</v>
      </c>
      <c r="AY75" s="59">
        <f t="shared" si="49"/>
        <v>1086.51</v>
      </c>
      <c r="AZ75" s="59">
        <f t="shared" si="49"/>
        <v>1086.51</v>
      </c>
      <c r="BA75" s="59">
        <f t="shared" si="49"/>
        <v>1086.51</v>
      </c>
    </row>
    <row r="76" spans="2:53" x14ac:dyDescent="0.25">
      <c r="B76" s="107"/>
      <c r="C76" s="112"/>
      <c r="D76" s="115"/>
      <c r="E76" s="118" t="s">
        <v>243</v>
      </c>
      <c r="F76" s="60">
        <f>F77/$D$74</f>
        <v>0</v>
      </c>
      <c r="G76" s="60">
        <f>G77/$D$74</f>
        <v>0</v>
      </c>
      <c r="H76" s="60">
        <f t="shared" ref="H76:BA76" si="50">H77/$D$74</f>
        <v>0</v>
      </c>
      <c r="I76" s="60">
        <f t="shared" si="50"/>
        <v>0</v>
      </c>
      <c r="J76" s="60">
        <f t="shared" si="50"/>
        <v>0</v>
      </c>
      <c r="K76" s="60">
        <f t="shared" si="50"/>
        <v>0</v>
      </c>
      <c r="L76" s="60">
        <f t="shared" si="50"/>
        <v>0</v>
      </c>
      <c r="M76" s="60">
        <f t="shared" si="50"/>
        <v>0</v>
      </c>
      <c r="N76" s="60">
        <f t="shared" si="50"/>
        <v>0</v>
      </c>
      <c r="O76" s="60">
        <f t="shared" si="50"/>
        <v>0</v>
      </c>
      <c r="P76" s="60">
        <f t="shared" si="50"/>
        <v>0</v>
      </c>
      <c r="Q76" s="60">
        <f t="shared" si="50"/>
        <v>0</v>
      </c>
      <c r="R76" s="60">
        <f t="shared" si="50"/>
        <v>0</v>
      </c>
      <c r="S76" s="60">
        <f t="shared" si="50"/>
        <v>0</v>
      </c>
      <c r="T76" s="60">
        <f t="shared" si="50"/>
        <v>0</v>
      </c>
      <c r="U76" s="60">
        <f t="shared" si="50"/>
        <v>0</v>
      </c>
      <c r="V76" s="60">
        <f t="shared" si="50"/>
        <v>0</v>
      </c>
      <c r="W76" s="60">
        <f t="shared" si="50"/>
        <v>0</v>
      </c>
      <c r="X76" s="60">
        <f t="shared" si="50"/>
        <v>0</v>
      </c>
      <c r="Y76" s="60">
        <f t="shared" si="50"/>
        <v>0</v>
      </c>
      <c r="Z76" s="60">
        <f t="shared" si="50"/>
        <v>0</v>
      </c>
      <c r="AA76" s="60">
        <f t="shared" si="50"/>
        <v>0</v>
      </c>
      <c r="AB76" s="60">
        <f t="shared" si="50"/>
        <v>0</v>
      </c>
      <c r="AC76" s="60">
        <f t="shared" si="50"/>
        <v>0</v>
      </c>
      <c r="AD76" s="60">
        <f t="shared" si="50"/>
        <v>0</v>
      </c>
      <c r="AE76" s="60">
        <f t="shared" si="50"/>
        <v>0</v>
      </c>
      <c r="AF76" s="60">
        <f t="shared" si="50"/>
        <v>0</v>
      </c>
      <c r="AG76" s="60">
        <f t="shared" si="50"/>
        <v>0</v>
      </c>
      <c r="AH76" s="60">
        <f t="shared" si="50"/>
        <v>0</v>
      </c>
      <c r="AI76" s="60">
        <f t="shared" si="50"/>
        <v>0</v>
      </c>
      <c r="AJ76" s="60">
        <f t="shared" si="50"/>
        <v>0</v>
      </c>
      <c r="AK76" s="60">
        <f t="shared" si="50"/>
        <v>0</v>
      </c>
      <c r="AL76" s="60">
        <f t="shared" si="50"/>
        <v>0</v>
      </c>
      <c r="AM76" s="60">
        <f t="shared" si="50"/>
        <v>0</v>
      </c>
      <c r="AN76" s="60">
        <f t="shared" si="50"/>
        <v>0</v>
      </c>
      <c r="AO76" s="60">
        <f t="shared" si="50"/>
        <v>0</v>
      </c>
      <c r="AP76" s="60">
        <f t="shared" si="50"/>
        <v>0</v>
      </c>
      <c r="AQ76" s="60">
        <f t="shared" si="50"/>
        <v>0</v>
      </c>
      <c r="AR76" s="60">
        <f t="shared" si="50"/>
        <v>0</v>
      </c>
      <c r="AS76" s="60">
        <f t="shared" si="50"/>
        <v>0</v>
      </c>
      <c r="AT76" s="60">
        <f t="shared" si="50"/>
        <v>0</v>
      </c>
      <c r="AU76" s="60">
        <f t="shared" si="50"/>
        <v>0</v>
      </c>
      <c r="AV76" s="60">
        <f t="shared" si="50"/>
        <v>0</v>
      </c>
      <c r="AW76" s="60">
        <f t="shared" si="50"/>
        <v>0</v>
      </c>
      <c r="AX76" s="60">
        <f t="shared" si="50"/>
        <v>0</v>
      </c>
      <c r="AY76" s="60">
        <f t="shared" si="50"/>
        <v>0</v>
      </c>
      <c r="AZ76" s="60">
        <f t="shared" si="50"/>
        <v>0</v>
      </c>
      <c r="BA76" s="60">
        <f t="shared" si="50"/>
        <v>0</v>
      </c>
    </row>
    <row r="77" spans="2:53" x14ac:dyDescent="0.25">
      <c r="B77" s="107"/>
      <c r="C77" s="112"/>
      <c r="D77" s="116"/>
      <c r="E77" s="118"/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  <c r="AA77" s="61"/>
      <c r="AB77" s="61"/>
      <c r="AC77" s="61"/>
      <c r="AD77" s="61"/>
      <c r="AE77" s="61"/>
      <c r="AF77" s="61"/>
      <c r="AG77" s="61"/>
      <c r="AH77" s="61"/>
      <c r="AI77" s="61"/>
      <c r="AJ77" s="61"/>
      <c r="AK77" s="61"/>
      <c r="AL77" s="61"/>
      <c r="AM77" s="61"/>
      <c r="AN77" s="61"/>
      <c r="AO77" s="61"/>
      <c r="AP77" s="61"/>
      <c r="AQ77" s="61"/>
      <c r="AR77" s="61"/>
      <c r="AS77" s="61"/>
      <c r="AT77" s="61"/>
      <c r="AU77" s="61"/>
      <c r="AV77" s="61"/>
      <c r="AW77" s="61"/>
      <c r="AX77" s="61"/>
      <c r="AY77" s="61"/>
      <c r="AZ77" s="61"/>
      <c r="BA77" s="61"/>
    </row>
    <row r="78" spans="2:53" x14ac:dyDescent="0.25">
      <c r="B78" s="106" t="s">
        <v>236</v>
      </c>
      <c r="C78" s="111" t="s">
        <v>284</v>
      </c>
      <c r="D78" s="114">
        <v>3925321.92</v>
      </c>
      <c r="E78" s="117" t="s">
        <v>242</v>
      </c>
      <c r="F78" s="56">
        <f>($D$78/48)/$D$78</f>
        <v>2.0833333333333332E-2</v>
      </c>
      <c r="G78" s="56">
        <f>($D$78/48)/$D$78</f>
        <v>2.0833333333333332E-2</v>
      </c>
      <c r="H78" s="56">
        <f t="shared" ref="H78:BA78" si="51">($D$78/48)/$D$78</f>
        <v>2.0833333333333332E-2</v>
      </c>
      <c r="I78" s="56">
        <f t="shared" si="51"/>
        <v>2.0833333333333332E-2</v>
      </c>
      <c r="J78" s="56">
        <f t="shared" si="51"/>
        <v>2.0833333333333332E-2</v>
      </c>
      <c r="K78" s="56">
        <f t="shared" si="51"/>
        <v>2.0833333333333332E-2</v>
      </c>
      <c r="L78" s="56">
        <f t="shared" si="51"/>
        <v>2.0833333333333332E-2</v>
      </c>
      <c r="M78" s="56">
        <f t="shared" si="51"/>
        <v>2.0833333333333332E-2</v>
      </c>
      <c r="N78" s="56">
        <f t="shared" si="51"/>
        <v>2.0833333333333332E-2</v>
      </c>
      <c r="O78" s="56">
        <f t="shared" si="51"/>
        <v>2.0833333333333332E-2</v>
      </c>
      <c r="P78" s="56">
        <f t="shared" si="51"/>
        <v>2.0833333333333332E-2</v>
      </c>
      <c r="Q78" s="56">
        <f t="shared" si="51"/>
        <v>2.0833333333333332E-2</v>
      </c>
      <c r="R78" s="56">
        <f t="shared" si="51"/>
        <v>2.0833333333333332E-2</v>
      </c>
      <c r="S78" s="56">
        <f t="shared" si="51"/>
        <v>2.0833333333333332E-2</v>
      </c>
      <c r="T78" s="56">
        <f t="shared" si="51"/>
        <v>2.0833333333333332E-2</v>
      </c>
      <c r="U78" s="56">
        <f t="shared" si="51"/>
        <v>2.0833333333333332E-2</v>
      </c>
      <c r="V78" s="56">
        <f t="shared" si="51"/>
        <v>2.0833333333333332E-2</v>
      </c>
      <c r="W78" s="56">
        <f t="shared" si="51"/>
        <v>2.0833333333333332E-2</v>
      </c>
      <c r="X78" s="56">
        <f t="shared" si="51"/>
        <v>2.0833333333333332E-2</v>
      </c>
      <c r="Y78" s="56">
        <f t="shared" si="51"/>
        <v>2.0833333333333332E-2</v>
      </c>
      <c r="Z78" s="56">
        <f t="shared" si="51"/>
        <v>2.0833333333333332E-2</v>
      </c>
      <c r="AA78" s="56">
        <f t="shared" si="51"/>
        <v>2.0833333333333332E-2</v>
      </c>
      <c r="AB78" s="56">
        <f t="shared" si="51"/>
        <v>2.0833333333333332E-2</v>
      </c>
      <c r="AC78" s="56">
        <f t="shared" si="51"/>
        <v>2.0833333333333332E-2</v>
      </c>
      <c r="AD78" s="56">
        <f t="shared" si="51"/>
        <v>2.0833333333333332E-2</v>
      </c>
      <c r="AE78" s="56">
        <f t="shared" si="51"/>
        <v>2.0833333333333332E-2</v>
      </c>
      <c r="AF78" s="56">
        <f t="shared" si="51"/>
        <v>2.0833333333333332E-2</v>
      </c>
      <c r="AG78" s="56">
        <f t="shared" si="51"/>
        <v>2.0833333333333332E-2</v>
      </c>
      <c r="AH78" s="56">
        <f t="shared" si="51"/>
        <v>2.0833333333333332E-2</v>
      </c>
      <c r="AI78" s="56">
        <f t="shared" si="51"/>
        <v>2.0833333333333332E-2</v>
      </c>
      <c r="AJ78" s="56">
        <f t="shared" si="51"/>
        <v>2.0833333333333332E-2</v>
      </c>
      <c r="AK78" s="56">
        <f t="shared" si="51"/>
        <v>2.0833333333333332E-2</v>
      </c>
      <c r="AL78" s="56">
        <f t="shared" si="51"/>
        <v>2.0833333333333332E-2</v>
      </c>
      <c r="AM78" s="56">
        <f t="shared" si="51"/>
        <v>2.0833333333333332E-2</v>
      </c>
      <c r="AN78" s="56">
        <f t="shared" si="51"/>
        <v>2.0833333333333332E-2</v>
      </c>
      <c r="AO78" s="56">
        <f t="shared" si="51"/>
        <v>2.0833333333333332E-2</v>
      </c>
      <c r="AP78" s="56">
        <f t="shared" si="51"/>
        <v>2.0833333333333332E-2</v>
      </c>
      <c r="AQ78" s="56">
        <f t="shared" si="51"/>
        <v>2.0833333333333332E-2</v>
      </c>
      <c r="AR78" s="56">
        <f t="shared" si="51"/>
        <v>2.0833333333333332E-2</v>
      </c>
      <c r="AS78" s="56">
        <f t="shared" si="51"/>
        <v>2.0833333333333332E-2</v>
      </c>
      <c r="AT78" s="56">
        <f t="shared" si="51"/>
        <v>2.0833333333333332E-2</v>
      </c>
      <c r="AU78" s="56">
        <f t="shared" si="51"/>
        <v>2.0833333333333332E-2</v>
      </c>
      <c r="AV78" s="56">
        <f t="shared" si="51"/>
        <v>2.0833333333333332E-2</v>
      </c>
      <c r="AW78" s="56">
        <f t="shared" si="51"/>
        <v>2.0833333333333332E-2</v>
      </c>
      <c r="AX78" s="56">
        <f t="shared" si="51"/>
        <v>2.0833333333333332E-2</v>
      </c>
      <c r="AY78" s="56">
        <f t="shared" si="51"/>
        <v>2.0833333333333332E-2</v>
      </c>
      <c r="AZ78" s="56">
        <f t="shared" si="51"/>
        <v>2.0833333333333332E-2</v>
      </c>
      <c r="BA78" s="56">
        <f t="shared" si="51"/>
        <v>2.0833333333333332E-2</v>
      </c>
    </row>
    <row r="79" spans="2:53" x14ac:dyDescent="0.25">
      <c r="B79" s="107"/>
      <c r="C79" s="112"/>
      <c r="D79" s="115"/>
      <c r="E79" s="117"/>
      <c r="F79" s="59">
        <f>ROUND($D$78*F78,2)</f>
        <v>81777.539999999994</v>
      </c>
      <c r="G79" s="59">
        <f t="shared" ref="G79:BA79" si="52">ROUND($D$78*G78,2)</f>
        <v>81777.539999999994</v>
      </c>
      <c r="H79" s="59">
        <f t="shared" si="52"/>
        <v>81777.539999999994</v>
      </c>
      <c r="I79" s="59">
        <f t="shared" si="52"/>
        <v>81777.539999999994</v>
      </c>
      <c r="J79" s="59">
        <f t="shared" si="52"/>
        <v>81777.539999999994</v>
      </c>
      <c r="K79" s="59">
        <f t="shared" si="52"/>
        <v>81777.539999999994</v>
      </c>
      <c r="L79" s="59">
        <f t="shared" si="52"/>
        <v>81777.539999999994</v>
      </c>
      <c r="M79" s="59">
        <f t="shared" si="52"/>
        <v>81777.539999999994</v>
      </c>
      <c r="N79" s="59">
        <f t="shared" si="52"/>
        <v>81777.539999999994</v>
      </c>
      <c r="O79" s="59">
        <f t="shared" si="52"/>
        <v>81777.539999999994</v>
      </c>
      <c r="P79" s="59">
        <f t="shared" si="52"/>
        <v>81777.539999999994</v>
      </c>
      <c r="Q79" s="59">
        <f t="shared" si="52"/>
        <v>81777.539999999994</v>
      </c>
      <c r="R79" s="59">
        <f t="shared" si="52"/>
        <v>81777.539999999994</v>
      </c>
      <c r="S79" s="59">
        <f t="shared" si="52"/>
        <v>81777.539999999994</v>
      </c>
      <c r="T79" s="59">
        <f t="shared" si="52"/>
        <v>81777.539999999994</v>
      </c>
      <c r="U79" s="59">
        <f t="shared" si="52"/>
        <v>81777.539999999994</v>
      </c>
      <c r="V79" s="59">
        <f t="shared" si="52"/>
        <v>81777.539999999994</v>
      </c>
      <c r="W79" s="59">
        <f t="shared" si="52"/>
        <v>81777.539999999994</v>
      </c>
      <c r="X79" s="59">
        <f t="shared" si="52"/>
        <v>81777.539999999994</v>
      </c>
      <c r="Y79" s="59">
        <f t="shared" si="52"/>
        <v>81777.539999999994</v>
      </c>
      <c r="Z79" s="59">
        <f t="shared" si="52"/>
        <v>81777.539999999994</v>
      </c>
      <c r="AA79" s="59">
        <f t="shared" si="52"/>
        <v>81777.539999999994</v>
      </c>
      <c r="AB79" s="59">
        <f t="shared" si="52"/>
        <v>81777.539999999994</v>
      </c>
      <c r="AC79" s="59">
        <f t="shared" si="52"/>
        <v>81777.539999999994</v>
      </c>
      <c r="AD79" s="59">
        <f t="shared" si="52"/>
        <v>81777.539999999994</v>
      </c>
      <c r="AE79" s="59">
        <f t="shared" si="52"/>
        <v>81777.539999999994</v>
      </c>
      <c r="AF79" s="59">
        <f t="shared" si="52"/>
        <v>81777.539999999994</v>
      </c>
      <c r="AG79" s="59">
        <f t="shared" si="52"/>
        <v>81777.539999999994</v>
      </c>
      <c r="AH79" s="59">
        <f t="shared" si="52"/>
        <v>81777.539999999994</v>
      </c>
      <c r="AI79" s="59">
        <f t="shared" si="52"/>
        <v>81777.539999999994</v>
      </c>
      <c r="AJ79" s="59">
        <f t="shared" si="52"/>
        <v>81777.539999999994</v>
      </c>
      <c r="AK79" s="59">
        <f t="shared" si="52"/>
        <v>81777.539999999994</v>
      </c>
      <c r="AL79" s="59">
        <f t="shared" si="52"/>
        <v>81777.539999999994</v>
      </c>
      <c r="AM79" s="59">
        <f t="shared" si="52"/>
        <v>81777.539999999994</v>
      </c>
      <c r="AN79" s="59">
        <f t="shared" si="52"/>
        <v>81777.539999999994</v>
      </c>
      <c r="AO79" s="59">
        <f t="shared" si="52"/>
        <v>81777.539999999994</v>
      </c>
      <c r="AP79" s="59">
        <f t="shared" si="52"/>
        <v>81777.539999999994</v>
      </c>
      <c r="AQ79" s="59">
        <f t="shared" si="52"/>
        <v>81777.539999999994</v>
      </c>
      <c r="AR79" s="59">
        <f t="shared" si="52"/>
        <v>81777.539999999994</v>
      </c>
      <c r="AS79" s="59">
        <f t="shared" si="52"/>
        <v>81777.539999999994</v>
      </c>
      <c r="AT79" s="59">
        <f t="shared" si="52"/>
        <v>81777.539999999994</v>
      </c>
      <c r="AU79" s="59">
        <f t="shared" si="52"/>
        <v>81777.539999999994</v>
      </c>
      <c r="AV79" s="59">
        <f t="shared" si="52"/>
        <v>81777.539999999994</v>
      </c>
      <c r="AW79" s="59">
        <f t="shared" si="52"/>
        <v>81777.539999999994</v>
      </c>
      <c r="AX79" s="59">
        <f t="shared" si="52"/>
        <v>81777.539999999994</v>
      </c>
      <c r="AY79" s="59">
        <f t="shared" si="52"/>
        <v>81777.539999999994</v>
      </c>
      <c r="AZ79" s="59">
        <f t="shared" si="52"/>
        <v>81777.539999999994</v>
      </c>
      <c r="BA79" s="59">
        <f t="shared" si="52"/>
        <v>81777.539999999994</v>
      </c>
    </row>
    <row r="80" spans="2:53" x14ac:dyDescent="0.25">
      <c r="B80" s="107"/>
      <c r="C80" s="112"/>
      <c r="D80" s="115"/>
      <c r="E80" s="118" t="s">
        <v>243</v>
      </c>
      <c r="F80" s="60">
        <f>F81/$D$78</f>
        <v>0</v>
      </c>
      <c r="G80" s="60">
        <f>G81/$D$78</f>
        <v>0</v>
      </c>
      <c r="H80" s="60">
        <f t="shared" ref="H80:BA80" si="53">H81/$D$78</f>
        <v>0</v>
      </c>
      <c r="I80" s="60">
        <f t="shared" si="53"/>
        <v>0</v>
      </c>
      <c r="J80" s="60">
        <f t="shared" si="53"/>
        <v>0</v>
      </c>
      <c r="K80" s="60">
        <f t="shared" si="53"/>
        <v>0</v>
      </c>
      <c r="L80" s="60">
        <f t="shared" si="53"/>
        <v>0</v>
      </c>
      <c r="M80" s="60">
        <f t="shared" si="53"/>
        <v>0</v>
      </c>
      <c r="N80" s="60">
        <f t="shared" si="53"/>
        <v>0</v>
      </c>
      <c r="O80" s="60">
        <f t="shared" si="53"/>
        <v>0</v>
      </c>
      <c r="P80" s="60">
        <f t="shared" si="53"/>
        <v>0</v>
      </c>
      <c r="Q80" s="60">
        <f t="shared" si="53"/>
        <v>0</v>
      </c>
      <c r="R80" s="60">
        <f t="shared" si="53"/>
        <v>0</v>
      </c>
      <c r="S80" s="60">
        <f t="shared" si="53"/>
        <v>0</v>
      </c>
      <c r="T80" s="60">
        <f t="shared" si="53"/>
        <v>0</v>
      </c>
      <c r="U80" s="60">
        <f t="shared" si="53"/>
        <v>0</v>
      </c>
      <c r="V80" s="60">
        <f t="shared" si="53"/>
        <v>0</v>
      </c>
      <c r="W80" s="60">
        <f t="shared" si="53"/>
        <v>0</v>
      </c>
      <c r="X80" s="60">
        <f t="shared" si="53"/>
        <v>0</v>
      </c>
      <c r="Y80" s="60">
        <f t="shared" si="53"/>
        <v>0</v>
      </c>
      <c r="Z80" s="60">
        <f t="shared" si="53"/>
        <v>0</v>
      </c>
      <c r="AA80" s="60">
        <f t="shared" si="53"/>
        <v>0</v>
      </c>
      <c r="AB80" s="60">
        <f t="shared" si="53"/>
        <v>0</v>
      </c>
      <c r="AC80" s="60">
        <f t="shared" si="53"/>
        <v>0</v>
      </c>
      <c r="AD80" s="60">
        <f t="shared" si="53"/>
        <v>0</v>
      </c>
      <c r="AE80" s="60">
        <f t="shared" si="53"/>
        <v>0</v>
      </c>
      <c r="AF80" s="60">
        <f t="shared" si="53"/>
        <v>0</v>
      </c>
      <c r="AG80" s="60">
        <f t="shared" si="53"/>
        <v>0</v>
      </c>
      <c r="AH80" s="60">
        <f t="shared" si="53"/>
        <v>0</v>
      </c>
      <c r="AI80" s="60">
        <f t="shared" si="53"/>
        <v>0</v>
      </c>
      <c r="AJ80" s="60">
        <f t="shared" si="53"/>
        <v>0</v>
      </c>
      <c r="AK80" s="60">
        <f t="shared" si="53"/>
        <v>0</v>
      </c>
      <c r="AL80" s="60">
        <f t="shared" si="53"/>
        <v>0</v>
      </c>
      <c r="AM80" s="60">
        <f t="shared" si="53"/>
        <v>0</v>
      </c>
      <c r="AN80" s="60">
        <f t="shared" si="53"/>
        <v>0</v>
      </c>
      <c r="AO80" s="60">
        <f t="shared" si="53"/>
        <v>0</v>
      </c>
      <c r="AP80" s="60">
        <f t="shared" si="53"/>
        <v>0</v>
      </c>
      <c r="AQ80" s="60">
        <f t="shared" si="53"/>
        <v>0</v>
      </c>
      <c r="AR80" s="60">
        <f t="shared" si="53"/>
        <v>0</v>
      </c>
      <c r="AS80" s="60">
        <f t="shared" si="53"/>
        <v>0</v>
      </c>
      <c r="AT80" s="60">
        <f t="shared" si="53"/>
        <v>0</v>
      </c>
      <c r="AU80" s="60">
        <f t="shared" si="53"/>
        <v>0</v>
      </c>
      <c r="AV80" s="60">
        <f t="shared" si="53"/>
        <v>0</v>
      </c>
      <c r="AW80" s="60">
        <f t="shared" si="53"/>
        <v>0</v>
      </c>
      <c r="AX80" s="60">
        <f t="shared" si="53"/>
        <v>0</v>
      </c>
      <c r="AY80" s="60">
        <f t="shared" si="53"/>
        <v>0</v>
      </c>
      <c r="AZ80" s="60">
        <f t="shared" si="53"/>
        <v>0</v>
      </c>
      <c r="BA80" s="60">
        <f t="shared" si="53"/>
        <v>0</v>
      </c>
    </row>
    <row r="81" spans="2:53" x14ac:dyDescent="0.25">
      <c r="B81" s="107"/>
      <c r="C81" s="112"/>
      <c r="D81" s="116"/>
      <c r="E81" s="118"/>
      <c r="F81" s="61"/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  <c r="AQ81" s="61"/>
      <c r="AR81" s="61"/>
      <c r="AS81" s="61"/>
      <c r="AT81" s="61"/>
      <c r="AU81" s="61"/>
      <c r="AV81" s="61"/>
      <c r="AW81" s="61"/>
      <c r="AX81" s="61"/>
      <c r="AY81" s="61"/>
      <c r="AZ81" s="61"/>
      <c r="BA81" s="61"/>
    </row>
    <row r="82" spans="2:53" x14ac:dyDescent="0.25">
      <c r="B82" s="119" t="s">
        <v>238</v>
      </c>
      <c r="C82" s="120" t="s">
        <v>240</v>
      </c>
      <c r="D82" s="114">
        <v>8127360</v>
      </c>
      <c r="E82" s="117" t="s">
        <v>242</v>
      </c>
      <c r="F82" s="56">
        <f>($D$82/48)/$D$82</f>
        <v>2.0833333333333332E-2</v>
      </c>
      <c r="G82" s="56">
        <f>($D$82/48)/$D$82</f>
        <v>2.0833333333333332E-2</v>
      </c>
      <c r="H82" s="56">
        <f t="shared" ref="H82:BA82" si="54">($D$82/48)/$D$82</f>
        <v>2.0833333333333332E-2</v>
      </c>
      <c r="I82" s="56">
        <f t="shared" si="54"/>
        <v>2.0833333333333332E-2</v>
      </c>
      <c r="J82" s="56">
        <f t="shared" si="54"/>
        <v>2.0833333333333332E-2</v>
      </c>
      <c r="K82" s="56">
        <f t="shared" si="54"/>
        <v>2.0833333333333332E-2</v>
      </c>
      <c r="L82" s="56">
        <f t="shared" si="54"/>
        <v>2.0833333333333332E-2</v>
      </c>
      <c r="M82" s="56">
        <f t="shared" si="54"/>
        <v>2.0833333333333332E-2</v>
      </c>
      <c r="N82" s="56">
        <f t="shared" si="54"/>
        <v>2.0833333333333332E-2</v>
      </c>
      <c r="O82" s="56">
        <f t="shared" si="54"/>
        <v>2.0833333333333332E-2</v>
      </c>
      <c r="P82" s="56">
        <f t="shared" si="54"/>
        <v>2.0833333333333332E-2</v>
      </c>
      <c r="Q82" s="56">
        <f t="shared" si="54"/>
        <v>2.0833333333333332E-2</v>
      </c>
      <c r="R82" s="56">
        <f t="shared" si="54"/>
        <v>2.0833333333333332E-2</v>
      </c>
      <c r="S82" s="56">
        <f t="shared" si="54"/>
        <v>2.0833333333333332E-2</v>
      </c>
      <c r="T82" s="56">
        <f t="shared" si="54"/>
        <v>2.0833333333333332E-2</v>
      </c>
      <c r="U82" s="56">
        <f t="shared" si="54"/>
        <v>2.0833333333333332E-2</v>
      </c>
      <c r="V82" s="56">
        <f t="shared" si="54"/>
        <v>2.0833333333333332E-2</v>
      </c>
      <c r="W82" s="56">
        <f t="shared" si="54"/>
        <v>2.0833333333333332E-2</v>
      </c>
      <c r="X82" s="56">
        <f t="shared" si="54"/>
        <v>2.0833333333333332E-2</v>
      </c>
      <c r="Y82" s="56">
        <f t="shared" si="54"/>
        <v>2.0833333333333332E-2</v>
      </c>
      <c r="Z82" s="56">
        <f t="shared" si="54"/>
        <v>2.0833333333333332E-2</v>
      </c>
      <c r="AA82" s="56">
        <f t="shared" si="54"/>
        <v>2.0833333333333332E-2</v>
      </c>
      <c r="AB82" s="56">
        <f t="shared" si="54"/>
        <v>2.0833333333333332E-2</v>
      </c>
      <c r="AC82" s="56">
        <f t="shared" si="54"/>
        <v>2.0833333333333332E-2</v>
      </c>
      <c r="AD82" s="56">
        <f t="shared" si="54"/>
        <v>2.0833333333333332E-2</v>
      </c>
      <c r="AE82" s="56">
        <f t="shared" si="54"/>
        <v>2.0833333333333332E-2</v>
      </c>
      <c r="AF82" s="56">
        <f t="shared" si="54"/>
        <v>2.0833333333333332E-2</v>
      </c>
      <c r="AG82" s="56">
        <f t="shared" si="54"/>
        <v>2.0833333333333332E-2</v>
      </c>
      <c r="AH82" s="56">
        <f t="shared" si="54"/>
        <v>2.0833333333333332E-2</v>
      </c>
      <c r="AI82" s="56">
        <f t="shared" si="54"/>
        <v>2.0833333333333332E-2</v>
      </c>
      <c r="AJ82" s="56">
        <f t="shared" si="54"/>
        <v>2.0833333333333332E-2</v>
      </c>
      <c r="AK82" s="56">
        <f t="shared" si="54"/>
        <v>2.0833333333333332E-2</v>
      </c>
      <c r="AL82" s="56">
        <f t="shared" si="54"/>
        <v>2.0833333333333332E-2</v>
      </c>
      <c r="AM82" s="56">
        <f t="shared" si="54"/>
        <v>2.0833333333333332E-2</v>
      </c>
      <c r="AN82" s="56">
        <f t="shared" si="54"/>
        <v>2.0833333333333332E-2</v>
      </c>
      <c r="AO82" s="56">
        <f t="shared" si="54"/>
        <v>2.0833333333333332E-2</v>
      </c>
      <c r="AP82" s="56">
        <f t="shared" si="54"/>
        <v>2.0833333333333332E-2</v>
      </c>
      <c r="AQ82" s="56">
        <f t="shared" si="54"/>
        <v>2.0833333333333332E-2</v>
      </c>
      <c r="AR82" s="56">
        <f t="shared" si="54"/>
        <v>2.0833333333333332E-2</v>
      </c>
      <c r="AS82" s="56">
        <f t="shared" si="54"/>
        <v>2.0833333333333332E-2</v>
      </c>
      <c r="AT82" s="56">
        <f t="shared" si="54"/>
        <v>2.0833333333333332E-2</v>
      </c>
      <c r="AU82" s="56">
        <f t="shared" si="54"/>
        <v>2.0833333333333332E-2</v>
      </c>
      <c r="AV82" s="56">
        <f t="shared" si="54"/>
        <v>2.0833333333333332E-2</v>
      </c>
      <c r="AW82" s="56">
        <f t="shared" si="54"/>
        <v>2.0833333333333332E-2</v>
      </c>
      <c r="AX82" s="56">
        <f t="shared" si="54"/>
        <v>2.0833333333333332E-2</v>
      </c>
      <c r="AY82" s="56">
        <f t="shared" si="54"/>
        <v>2.0833333333333332E-2</v>
      </c>
      <c r="AZ82" s="56">
        <f t="shared" si="54"/>
        <v>2.0833333333333332E-2</v>
      </c>
      <c r="BA82" s="56">
        <f t="shared" si="54"/>
        <v>2.0833333333333332E-2</v>
      </c>
    </row>
    <row r="83" spans="2:53" x14ac:dyDescent="0.25">
      <c r="B83" s="119"/>
      <c r="C83" s="120" t="s">
        <v>240</v>
      </c>
      <c r="D83" s="115"/>
      <c r="E83" s="117"/>
      <c r="F83" s="59">
        <f>ROUND($D$82*F82,2)</f>
        <v>169320</v>
      </c>
      <c r="G83" s="59">
        <f t="shared" ref="G83:BA83" si="55">ROUND($D$82*G82,2)</f>
        <v>169320</v>
      </c>
      <c r="H83" s="59">
        <f t="shared" si="55"/>
        <v>169320</v>
      </c>
      <c r="I83" s="59">
        <f t="shared" si="55"/>
        <v>169320</v>
      </c>
      <c r="J83" s="59">
        <f t="shared" si="55"/>
        <v>169320</v>
      </c>
      <c r="K83" s="59">
        <f t="shared" si="55"/>
        <v>169320</v>
      </c>
      <c r="L83" s="59">
        <f t="shared" si="55"/>
        <v>169320</v>
      </c>
      <c r="M83" s="59">
        <f t="shared" si="55"/>
        <v>169320</v>
      </c>
      <c r="N83" s="59">
        <f t="shared" si="55"/>
        <v>169320</v>
      </c>
      <c r="O83" s="59">
        <f t="shared" si="55"/>
        <v>169320</v>
      </c>
      <c r="P83" s="59">
        <f t="shared" si="55"/>
        <v>169320</v>
      </c>
      <c r="Q83" s="59">
        <f t="shared" si="55"/>
        <v>169320</v>
      </c>
      <c r="R83" s="59">
        <f t="shared" si="55"/>
        <v>169320</v>
      </c>
      <c r="S83" s="59">
        <f t="shared" si="55"/>
        <v>169320</v>
      </c>
      <c r="T83" s="59">
        <f t="shared" si="55"/>
        <v>169320</v>
      </c>
      <c r="U83" s="59">
        <f t="shared" si="55"/>
        <v>169320</v>
      </c>
      <c r="V83" s="59">
        <f t="shared" si="55"/>
        <v>169320</v>
      </c>
      <c r="W83" s="59">
        <f t="shared" si="55"/>
        <v>169320</v>
      </c>
      <c r="X83" s="59">
        <f t="shared" si="55"/>
        <v>169320</v>
      </c>
      <c r="Y83" s="59">
        <f t="shared" si="55"/>
        <v>169320</v>
      </c>
      <c r="Z83" s="59">
        <f t="shared" si="55"/>
        <v>169320</v>
      </c>
      <c r="AA83" s="59">
        <f t="shared" si="55"/>
        <v>169320</v>
      </c>
      <c r="AB83" s="59">
        <f t="shared" si="55"/>
        <v>169320</v>
      </c>
      <c r="AC83" s="59">
        <f t="shared" si="55"/>
        <v>169320</v>
      </c>
      <c r="AD83" s="59">
        <f t="shared" si="55"/>
        <v>169320</v>
      </c>
      <c r="AE83" s="59">
        <f t="shared" si="55"/>
        <v>169320</v>
      </c>
      <c r="AF83" s="59">
        <f t="shared" si="55"/>
        <v>169320</v>
      </c>
      <c r="AG83" s="59">
        <f t="shared" si="55"/>
        <v>169320</v>
      </c>
      <c r="AH83" s="59">
        <f t="shared" si="55"/>
        <v>169320</v>
      </c>
      <c r="AI83" s="59">
        <f t="shared" si="55"/>
        <v>169320</v>
      </c>
      <c r="AJ83" s="59">
        <f t="shared" si="55"/>
        <v>169320</v>
      </c>
      <c r="AK83" s="59">
        <f t="shared" si="55"/>
        <v>169320</v>
      </c>
      <c r="AL83" s="59">
        <f t="shared" si="55"/>
        <v>169320</v>
      </c>
      <c r="AM83" s="59">
        <f t="shared" si="55"/>
        <v>169320</v>
      </c>
      <c r="AN83" s="59">
        <f t="shared" si="55"/>
        <v>169320</v>
      </c>
      <c r="AO83" s="59">
        <f t="shared" si="55"/>
        <v>169320</v>
      </c>
      <c r="AP83" s="59">
        <f t="shared" si="55"/>
        <v>169320</v>
      </c>
      <c r="AQ83" s="59">
        <f t="shared" si="55"/>
        <v>169320</v>
      </c>
      <c r="AR83" s="59">
        <f t="shared" si="55"/>
        <v>169320</v>
      </c>
      <c r="AS83" s="59">
        <f t="shared" si="55"/>
        <v>169320</v>
      </c>
      <c r="AT83" s="59">
        <f t="shared" si="55"/>
        <v>169320</v>
      </c>
      <c r="AU83" s="59">
        <f t="shared" si="55"/>
        <v>169320</v>
      </c>
      <c r="AV83" s="59">
        <f t="shared" si="55"/>
        <v>169320</v>
      </c>
      <c r="AW83" s="59">
        <f t="shared" si="55"/>
        <v>169320</v>
      </c>
      <c r="AX83" s="59">
        <f t="shared" si="55"/>
        <v>169320</v>
      </c>
      <c r="AY83" s="59">
        <f t="shared" si="55"/>
        <v>169320</v>
      </c>
      <c r="AZ83" s="59">
        <f t="shared" si="55"/>
        <v>169320</v>
      </c>
      <c r="BA83" s="59">
        <f t="shared" si="55"/>
        <v>169320</v>
      </c>
    </row>
    <row r="84" spans="2:53" x14ac:dyDescent="0.25">
      <c r="B84" s="119"/>
      <c r="C84" s="120" t="s">
        <v>240</v>
      </c>
      <c r="D84" s="115"/>
      <c r="E84" s="118" t="s">
        <v>243</v>
      </c>
      <c r="F84" s="60">
        <f>F85/$D$82</f>
        <v>0</v>
      </c>
      <c r="G84" s="60">
        <f>G85/$D$82</f>
        <v>0</v>
      </c>
      <c r="H84" s="60">
        <f t="shared" ref="H84:BA84" si="56">H85/$D$82</f>
        <v>0</v>
      </c>
      <c r="I84" s="60">
        <f t="shared" si="56"/>
        <v>0</v>
      </c>
      <c r="J84" s="60">
        <f t="shared" si="56"/>
        <v>0</v>
      </c>
      <c r="K84" s="60">
        <f t="shared" si="56"/>
        <v>0</v>
      </c>
      <c r="L84" s="60">
        <f t="shared" si="56"/>
        <v>0</v>
      </c>
      <c r="M84" s="60">
        <f t="shared" si="56"/>
        <v>0</v>
      </c>
      <c r="N84" s="60">
        <f t="shared" si="56"/>
        <v>0</v>
      </c>
      <c r="O84" s="60">
        <f t="shared" si="56"/>
        <v>0</v>
      </c>
      <c r="P84" s="60">
        <f t="shared" si="56"/>
        <v>0</v>
      </c>
      <c r="Q84" s="60">
        <f t="shared" si="56"/>
        <v>0</v>
      </c>
      <c r="R84" s="60">
        <f t="shared" si="56"/>
        <v>0</v>
      </c>
      <c r="S84" s="60">
        <f t="shared" si="56"/>
        <v>0</v>
      </c>
      <c r="T84" s="60">
        <f t="shared" si="56"/>
        <v>0</v>
      </c>
      <c r="U84" s="60">
        <f t="shared" si="56"/>
        <v>0</v>
      </c>
      <c r="V84" s="60">
        <f t="shared" si="56"/>
        <v>0</v>
      </c>
      <c r="W84" s="60">
        <f t="shared" si="56"/>
        <v>0</v>
      </c>
      <c r="X84" s="60">
        <f t="shared" si="56"/>
        <v>0</v>
      </c>
      <c r="Y84" s="60">
        <f t="shared" si="56"/>
        <v>0</v>
      </c>
      <c r="Z84" s="60">
        <f t="shared" si="56"/>
        <v>0</v>
      </c>
      <c r="AA84" s="60">
        <f t="shared" si="56"/>
        <v>0</v>
      </c>
      <c r="AB84" s="60">
        <f t="shared" si="56"/>
        <v>0</v>
      </c>
      <c r="AC84" s="60">
        <f t="shared" si="56"/>
        <v>0</v>
      </c>
      <c r="AD84" s="60">
        <f t="shared" si="56"/>
        <v>0</v>
      </c>
      <c r="AE84" s="60">
        <f t="shared" si="56"/>
        <v>0</v>
      </c>
      <c r="AF84" s="60">
        <f t="shared" si="56"/>
        <v>0</v>
      </c>
      <c r="AG84" s="60">
        <f t="shared" si="56"/>
        <v>0</v>
      </c>
      <c r="AH84" s="60">
        <f t="shared" si="56"/>
        <v>0</v>
      </c>
      <c r="AI84" s="60">
        <f t="shared" si="56"/>
        <v>0</v>
      </c>
      <c r="AJ84" s="60">
        <f t="shared" si="56"/>
        <v>0</v>
      </c>
      <c r="AK84" s="60">
        <f t="shared" si="56"/>
        <v>0</v>
      </c>
      <c r="AL84" s="60">
        <f t="shared" si="56"/>
        <v>0</v>
      </c>
      <c r="AM84" s="60">
        <f t="shared" si="56"/>
        <v>0</v>
      </c>
      <c r="AN84" s="60">
        <f t="shared" si="56"/>
        <v>0</v>
      </c>
      <c r="AO84" s="60">
        <f t="shared" si="56"/>
        <v>0</v>
      </c>
      <c r="AP84" s="60">
        <f t="shared" si="56"/>
        <v>0</v>
      </c>
      <c r="AQ84" s="60">
        <f t="shared" si="56"/>
        <v>0</v>
      </c>
      <c r="AR84" s="60">
        <f t="shared" si="56"/>
        <v>0</v>
      </c>
      <c r="AS84" s="60">
        <f t="shared" si="56"/>
        <v>0</v>
      </c>
      <c r="AT84" s="60">
        <f t="shared" si="56"/>
        <v>0</v>
      </c>
      <c r="AU84" s="60">
        <f t="shared" si="56"/>
        <v>0</v>
      </c>
      <c r="AV84" s="60">
        <f t="shared" si="56"/>
        <v>0</v>
      </c>
      <c r="AW84" s="60">
        <f t="shared" si="56"/>
        <v>0</v>
      </c>
      <c r="AX84" s="60">
        <f t="shared" si="56"/>
        <v>0</v>
      </c>
      <c r="AY84" s="60">
        <f t="shared" si="56"/>
        <v>0</v>
      </c>
      <c r="AZ84" s="60">
        <f t="shared" si="56"/>
        <v>0</v>
      </c>
      <c r="BA84" s="60">
        <f t="shared" si="56"/>
        <v>0</v>
      </c>
    </row>
    <row r="85" spans="2:53" x14ac:dyDescent="0.25">
      <c r="B85" s="119"/>
      <c r="C85" s="120" t="s">
        <v>240</v>
      </c>
      <c r="D85" s="116"/>
      <c r="E85" s="118"/>
      <c r="F85" s="61"/>
      <c r="G85" s="61"/>
      <c r="H85" s="61"/>
      <c r="I85" s="61"/>
      <c r="J85" s="61"/>
      <c r="K85" s="61"/>
      <c r="L85" s="61"/>
      <c r="M85" s="61"/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61"/>
      <c r="Y85" s="61"/>
      <c r="Z85" s="61"/>
      <c r="AA85" s="61"/>
      <c r="AB85" s="61"/>
      <c r="AC85" s="61"/>
      <c r="AD85" s="61"/>
      <c r="AE85" s="61"/>
      <c r="AF85" s="61"/>
      <c r="AG85" s="61"/>
      <c r="AH85" s="61"/>
      <c r="AI85" s="61"/>
      <c r="AJ85" s="61"/>
      <c r="AK85" s="61"/>
      <c r="AL85" s="61"/>
      <c r="AM85" s="61"/>
      <c r="AN85" s="61"/>
      <c r="AO85" s="61"/>
      <c r="AP85" s="61"/>
      <c r="AQ85" s="61"/>
      <c r="AR85" s="61"/>
      <c r="AS85" s="61"/>
      <c r="AT85" s="61"/>
      <c r="AU85" s="61"/>
      <c r="AV85" s="61"/>
      <c r="AW85" s="61"/>
      <c r="AX85" s="61"/>
      <c r="AY85" s="61"/>
      <c r="AZ85" s="61"/>
      <c r="BA85" s="61"/>
    </row>
    <row r="86" spans="2:53" ht="3" customHeight="1" thickBot="1" x14ac:dyDescent="0.3">
      <c r="D86" s="51"/>
      <c r="E86" s="65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B86" s="57"/>
      <c r="AC86" s="57"/>
      <c r="AD86" s="57"/>
      <c r="AE86" s="57"/>
      <c r="AF86" s="57"/>
      <c r="AG86" s="57"/>
      <c r="AH86" s="57"/>
      <c r="AI86" s="57"/>
      <c r="AJ86" s="57"/>
      <c r="AK86" s="57"/>
      <c r="AL86" s="57"/>
      <c r="AM86" s="57"/>
      <c r="AN86" s="57"/>
      <c r="AO86" s="57"/>
      <c r="AP86" s="57"/>
      <c r="AQ86" s="57"/>
      <c r="AR86" s="57"/>
      <c r="AS86" s="57"/>
      <c r="AT86" s="57"/>
      <c r="AU86" s="57"/>
      <c r="AV86" s="57"/>
      <c r="AW86" s="57"/>
      <c r="AX86" s="57"/>
      <c r="AY86" s="57"/>
      <c r="AZ86" s="57"/>
      <c r="BA86" s="57"/>
    </row>
    <row r="87" spans="2:53" ht="15.6" customHeight="1" x14ac:dyDescent="0.25">
      <c r="B87" s="121" t="s">
        <v>287</v>
      </c>
      <c r="C87" s="122"/>
      <c r="D87" s="73">
        <f>SUM(D5:D85)</f>
        <v>59508863.240000002</v>
      </c>
      <c r="F87" s="83">
        <f t="shared" ref="F87:BA87" si="57">SUM(F6,F10,F14,F18,F23,F27,F31,F36,F40,F44,F48,F52,F57,F61,F65,F70,F75,F79,F83)</f>
        <v>1239767.99</v>
      </c>
      <c r="G87" s="83">
        <f t="shared" si="57"/>
        <v>1239767.99</v>
      </c>
      <c r="H87" s="83">
        <f t="shared" si="57"/>
        <v>1239767.99</v>
      </c>
      <c r="I87" s="83">
        <f t="shared" si="57"/>
        <v>1239767.99</v>
      </c>
      <c r="J87" s="83">
        <f t="shared" si="57"/>
        <v>1239767.99</v>
      </c>
      <c r="K87" s="83">
        <f t="shared" si="57"/>
        <v>1239767.99</v>
      </c>
      <c r="L87" s="83">
        <f t="shared" si="57"/>
        <v>1239767.99</v>
      </c>
      <c r="M87" s="83">
        <f t="shared" si="57"/>
        <v>1239767.99</v>
      </c>
      <c r="N87" s="83">
        <f t="shared" si="57"/>
        <v>1239767.99</v>
      </c>
      <c r="O87" s="83">
        <f t="shared" si="57"/>
        <v>1239767.99</v>
      </c>
      <c r="P87" s="83">
        <f t="shared" si="57"/>
        <v>1239767.99</v>
      </c>
      <c r="Q87" s="83">
        <f t="shared" si="57"/>
        <v>1239767.99</v>
      </c>
      <c r="R87" s="83">
        <f t="shared" si="57"/>
        <v>1239767.99</v>
      </c>
      <c r="S87" s="83">
        <f t="shared" si="57"/>
        <v>1239767.99</v>
      </c>
      <c r="T87" s="83">
        <f t="shared" si="57"/>
        <v>1239767.99</v>
      </c>
      <c r="U87" s="83">
        <f t="shared" si="57"/>
        <v>1239767.99</v>
      </c>
      <c r="V87" s="83">
        <f t="shared" si="57"/>
        <v>1239767.99</v>
      </c>
      <c r="W87" s="83">
        <f t="shared" si="57"/>
        <v>1239767.99</v>
      </c>
      <c r="X87" s="83">
        <f t="shared" si="57"/>
        <v>1239767.99</v>
      </c>
      <c r="Y87" s="83">
        <f t="shared" si="57"/>
        <v>1239767.99</v>
      </c>
      <c r="Z87" s="83">
        <f t="shared" si="57"/>
        <v>1239767.99</v>
      </c>
      <c r="AA87" s="83">
        <f t="shared" si="57"/>
        <v>1239767.99</v>
      </c>
      <c r="AB87" s="83">
        <f t="shared" si="57"/>
        <v>1239767.99</v>
      </c>
      <c r="AC87" s="83">
        <f t="shared" si="57"/>
        <v>1239767.99</v>
      </c>
      <c r="AD87" s="83">
        <f t="shared" si="57"/>
        <v>1239767.99</v>
      </c>
      <c r="AE87" s="83">
        <f t="shared" si="57"/>
        <v>1239767.99</v>
      </c>
      <c r="AF87" s="83">
        <f t="shared" si="57"/>
        <v>1239767.99</v>
      </c>
      <c r="AG87" s="83">
        <f t="shared" si="57"/>
        <v>1239767.99</v>
      </c>
      <c r="AH87" s="83">
        <f t="shared" si="57"/>
        <v>1239767.99</v>
      </c>
      <c r="AI87" s="83">
        <f t="shared" si="57"/>
        <v>1239767.99</v>
      </c>
      <c r="AJ87" s="83">
        <f t="shared" si="57"/>
        <v>1239767.99</v>
      </c>
      <c r="AK87" s="83">
        <f t="shared" si="57"/>
        <v>1239767.99</v>
      </c>
      <c r="AL87" s="83">
        <f t="shared" si="57"/>
        <v>1239767.99</v>
      </c>
      <c r="AM87" s="83">
        <f t="shared" si="57"/>
        <v>1239767.99</v>
      </c>
      <c r="AN87" s="83">
        <f t="shared" si="57"/>
        <v>1239767.99</v>
      </c>
      <c r="AO87" s="83">
        <f t="shared" si="57"/>
        <v>1239767.99</v>
      </c>
      <c r="AP87" s="83">
        <f t="shared" si="57"/>
        <v>1239767.99</v>
      </c>
      <c r="AQ87" s="83">
        <f t="shared" si="57"/>
        <v>1239767.99</v>
      </c>
      <c r="AR87" s="83">
        <f t="shared" si="57"/>
        <v>1239767.99</v>
      </c>
      <c r="AS87" s="83">
        <f t="shared" si="57"/>
        <v>1239767.99</v>
      </c>
      <c r="AT87" s="83">
        <f t="shared" si="57"/>
        <v>1239767.99</v>
      </c>
      <c r="AU87" s="83">
        <f t="shared" si="57"/>
        <v>1239767.99</v>
      </c>
      <c r="AV87" s="83">
        <f t="shared" si="57"/>
        <v>1239767.99</v>
      </c>
      <c r="AW87" s="83">
        <f t="shared" si="57"/>
        <v>1239767.99</v>
      </c>
      <c r="AX87" s="83">
        <f t="shared" si="57"/>
        <v>1239767.99</v>
      </c>
      <c r="AY87" s="83">
        <f t="shared" si="57"/>
        <v>1239767.99</v>
      </c>
      <c r="AZ87" s="83">
        <f t="shared" si="57"/>
        <v>1239767.99</v>
      </c>
      <c r="BA87" s="83">
        <f t="shared" si="57"/>
        <v>1239767.99</v>
      </c>
    </row>
    <row r="88" spans="2:53" ht="6.6" customHeight="1" x14ac:dyDescent="0.25"/>
    <row r="89" spans="2:53" ht="15.6" customHeight="1" x14ac:dyDescent="0.25">
      <c r="B89" s="76" t="s">
        <v>286</v>
      </c>
      <c r="C89" s="78">
        <v>0.44850000000000001</v>
      </c>
      <c r="D89" s="73">
        <f>ROUND(D87*C89,2)</f>
        <v>26689725.16</v>
      </c>
      <c r="F89" s="77">
        <f t="shared" ref="F89:BA89" si="58">ROUND(F87*$C$89,2)</f>
        <v>556035.93999999994</v>
      </c>
      <c r="G89" s="77">
        <f t="shared" si="58"/>
        <v>556035.93999999994</v>
      </c>
      <c r="H89" s="77">
        <f t="shared" si="58"/>
        <v>556035.93999999994</v>
      </c>
      <c r="I89" s="77">
        <f t="shared" si="58"/>
        <v>556035.93999999994</v>
      </c>
      <c r="J89" s="77">
        <f t="shared" si="58"/>
        <v>556035.93999999994</v>
      </c>
      <c r="K89" s="77">
        <f t="shared" si="58"/>
        <v>556035.93999999994</v>
      </c>
      <c r="L89" s="77">
        <f t="shared" si="58"/>
        <v>556035.93999999994</v>
      </c>
      <c r="M89" s="77">
        <f t="shared" si="58"/>
        <v>556035.93999999994</v>
      </c>
      <c r="N89" s="77">
        <f t="shared" si="58"/>
        <v>556035.93999999994</v>
      </c>
      <c r="O89" s="77">
        <f t="shared" si="58"/>
        <v>556035.93999999994</v>
      </c>
      <c r="P89" s="77">
        <f t="shared" si="58"/>
        <v>556035.93999999994</v>
      </c>
      <c r="Q89" s="77">
        <f t="shared" si="58"/>
        <v>556035.93999999994</v>
      </c>
      <c r="R89" s="77">
        <f t="shared" si="58"/>
        <v>556035.93999999994</v>
      </c>
      <c r="S89" s="77">
        <f t="shared" si="58"/>
        <v>556035.93999999994</v>
      </c>
      <c r="T89" s="77">
        <f t="shared" si="58"/>
        <v>556035.93999999994</v>
      </c>
      <c r="U89" s="77">
        <f t="shared" si="58"/>
        <v>556035.93999999994</v>
      </c>
      <c r="V89" s="77">
        <f t="shared" si="58"/>
        <v>556035.93999999994</v>
      </c>
      <c r="W89" s="77">
        <f t="shared" si="58"/>
        <v>556035.93999999994</v>
      </c>
      <c r="X89" s="77">
        <f t="shared" si="58"/>
        <v>556035.93999999994</v>
      </c>
      <c r="Y89" s="77">
        <f t="shared" si="58"/>
        <v>556035.93999999994</v>
      </c>
      <c r="Z89" s="77">
        <f t="shared" si="58"/>
        <v>556035.93999999994</v>
      </c>
      <c r="AA89" s="77">
        <f t="shared" si="58"/>
        <v>556035.93999999994</v>
      </c>
      <c r="AB89" s="77">
        <f t="shared" si="58"/>
        <v>556035.93999999994</v>
      </c>
      <c r="AC89" s="77">
        <f t="shared" si="58"/>
        <v>556035.93999999994</v>
      </c>
      <c r="AD89" s="77">
        <f t="shared" si="58"/>
        <v>556035.93999999994</v>
      </c>
      <c r="AE89" s="77">
        <f t="shared" si="58"/>
        <v>556035.93999999994</v>
      </c>
      <c r="AF89" s="77">
        <f t="shared" si="58"/>
        <v>556035.93999999994</v>
      </c>
      <c r="AG89" s="77">
        <f t="shared" si="58"/>
        <v>556035.93999999994</v>
      </c>
      <c r="AH89" s="77">
        <f t="shared" si="58"/>
        <v>556035.93999999994</v>
      </c>
      <c r="AI89" s="77">
        <f t="shared" si="58"/>
        <v>556035.93999999994</v>
      </c>
      <c r="AJ89" s="77">
        <f t="shared" si="58"/>
        <v>556035.93999999994</v>
      </c>
      <c r="AK89" s="77">
        <f t="shared" si="58"/>
        <v>556035.93999999994</v>
      </c>
      <c r="AL89" s="77">
        <f t="shared" si="58"/>
        <v>556035.93999999994</v>
      </c>
      <c r="AM89" s="77">
        <f t="shared" si="58"/>
        <v>556035.93999999994</v>
      </c>
      <c r="AN89" s="77">
        <f t="shared" si="58"/>
        <v>556035.93999999994</v>
      </c>
      <c r="AO89" s="77">
        <f t="shared" si="58"/>
        <v>556035.93999999994</v>
      </c>
      <c r="AP89" s="77">
        <f t="shared" si="58"/>
        <v>556035.93999999994</v>
      </c>
      <c r="AQ89" s="77">
        <f t="shared" si="58"/>
        <v>556035.93999999994</v>
      </c>
      <c r="AR89" s="77">
        <f t="shared" si="58"/>
        <v>556035.93999999994</v>
      </c>
      <c r="AS89" s="77">
        <f t="shared" si="58"/>
        <v>556035.93999999994</v>
      </c>
      <c r="AT89" s="77">
        <f t="shared" si="58"/>
        <v>556035.93999999994</v>
      </c>
      <c r="AU89" s="77">
        <f t="shared" si="58"/>
        <v>556035.93999999994</v>
      </c>
      <c r="AV89" s="77">
        <f t="shared" si="58"/>
        <v>556035.93999999994</v>
      </c>
      <c r="AW89" s="77">
        <f t="shared" si="58"/>
        <v>556035.93999999994</v>
      </c>
      <c r="AX89" s="77">
        <f t="shared" si="58"/>
        <v>556035.93999999994</v>
      </c>
      <c r="AY89" s="77">
        <f t="shared" si="58"/>
        <v>556035.93999999994</v>
      </c>
      <c r="AZ89" s="77">
        <f t="shared" si="58"/>
        <v>556035.93999999994</v>
      </c>
      <c r="BA89" s="77">
        <f t="shared" si="58"/>
        <v>556035.93999999994</v>
      </c>
    </row>
    <row r="90" spans="2:53" ht="6.6" customHeight="1" thickBot="1" x14ac:dyDescent="0.3"/>
    <row r="91" spans="2:53" s="66" customFormat="1" ht="15.6" customHeight="1" x14ac:dyDescent="0.25">
      <c r="B91" s="100" t="s">
        <v>244</v>
      </c>
      <c r="C91" s="101"/>
      <c r="D91" s="101"/>
      <c r="E91" s="67" t="s">
        <v>242</v>
      </c>
      <c r="F91" s="79">
        <f>F87+F89</f>
        <v>1795803.93</v>
      </c>
      <c r="G91" s="79">
        <f t="shared" ref="G91:BA91" si="59">G87+G89</f>
        <v>1795803.93</v>
      </c>
      <c r="H91" s="79">
        <f t="shared" si="59"/>
        <v>1795803.93</v>
      </c>
      <c r="I91" s="79">
        <f t="shared" si="59"/>
        <v>1795803.93</v>
      </c>
      <c r="J91" s="79">
        <f t="shared" si="59"/>
        <v>1795803.93</v>
      </c>
      <c r="K91" s="79">
        <f t="shared" si="59"/>
        <v>1795803.93</v>
      </c>
      <c r="L91" s="79">
        <f t="shared" si="59"/>
        <v>1795803.93</v>
      </c>
      <c r="M91" s="79">
        <f t="shared" si="59"/>
        <v>1795803.93</v>
      </c>
      <c r="N91" s="79">
        <f t="shared" si="59"/>
        <v>1795803.93</v>
      </c>
      <c r="O91" s="79">
        <f t="shared" si="59"/>
        <v>1795803.93</v>
      </c>
      <c r="P91" s="79">
        <f t="shared" si="59"/>
        <v>1795803.93</v>
      </c>
      <c r="Q91" s="79">
        <f t="shared" si="59"/>
        <v>1795803.93</v>
      </c>
      <c r="R91" s="79">
        <f t="shared" si="59"/>
        <v>1795803.93</v>
      </c>
      <c r="S91" s="79">
        <f t="shared" si="59"/>
        <v>1795803.93</v>
      </c>
      <c r="T91" s="79">
        <f t="shared" si="59"/>
        <v>1795803.93</v>
      </c>
      <c r="U91" s="79">
        <f t="shared" si="59"/>
        <v>1795803.93</v>
      </c>
      <c r="V91" s="79">
        <f t="shared" si="59"/>
        <v>1795803.93</v>
      </c>
      <c r="W91" s="79">
        <f t="shared" si="59"/>
        <v>1795803.93</v>
      </c>
      <c r="X91" s="79">
        <f t="shared" si="59"/>
        <v>1795803.93</v>
      </c>
      <c r="Y91" s="79">
        <f t="shared" si="59"/>
        <v>1795803.93</v>
      </c>
      <c r="Z91" s="79">
        <f t="shared" si="59"/>
        <v>1795803.93</v>
      </c>
      <c r="AA91" s="79">
        <f t="shared" si="59"/>
        <v>1795803.93</v>
      </c>
      <c r="AB91" s="79">
        <f t="shared" si="59"/>
        <v>1795803.93</v>
      </c>
      <c r="AC91" s="79">
        <f t="shared" si="59"/>
        <v>1795803.93</v>
      </c>
      <c r="AD91" s="79">
        <f t="shared" si="59"/>
        <v>1795803.93</v>
      </c>
      <c r="AE91" s="79">
        <f t="shared" si="59"/>
        <v>1795803.93</v>
      </c>
      <c r="AF91" s="79">
        <f t="shared" si="59"/>
        <v>1795803.93</v>
      </c>
      <c r="AG91" s="79">
        <f t="shared" si="59"/>
        <v>1795803.93</v>
      </c>
      <c r="AH91" s="79">
        <f t="shared" si="59"/>
        <v>1795803.93</v>
      </c>
      <c r="AI91" s="79">
        <f t="shared" si="59"/>
        <v>1795803.93</v>
      </c>
      <c r="AJ91" s="79">
        <f t="shared" si="59"/>
        <v>1795803.93</v>
      </c>
      <c r="AK91" s="79">
        <f t="shared" si="59"/>
        <v>1795803.93</v>
      </c>
      <c r="AL91" s="79">
        <f t="shared" si="59"/>
        <v>1795803.93</v>
      </c>
      <c r="AM91" s="79">
        <f t="shared" si="59"/>
        <v>1795803.93</v>
      </c>
      <c r="AN91" s="79">
        <f t="shared" si="59"/>
        <v>1795803.93</v>
      </c>
      <c r="AO91" s="79">
        <f t="shared" si="59"/>
        <v>1795803.93</v>
      </c>
      <c r="AP91" s="79">
        <f t="shared" si="59"/>
        <v>1795803.93</v>
      </c>
      <c r="AQ91" s="79">
        <f t="shared" si="59"/>
        <v>1795803.93</v>
      </c>
      <c r="AR91" s="79">
        <f t="shared" si="59"/>
        <v>1795803.93</v>
      </c>
      <c r="AS91" s="79">
        <f t="shared" si="59"/>
        <v>1795803.93</v>
      </c>
      <c r="AT91" s="79">
        <f t="shared" si="59"/>
        <v>1795803.93</v>
      </c>
      <c r="AU91" s="79">
        <f t="shared" si="59"/>
        <v>1795803.93</v>
      </c>
      <c r="AV91" s="79">
        <f t="shared" si="59"/>
        <v>1795803.93</v>
      </c>
      <c r="AW91" s="79">
        <f t="shared" si="59"/>
        <v>1795803.93</v>
      </c>
      <c r="AX91" s="79">
        <f t="shared" si="59"/>
        <v>1795803.93</v>
      </c>
      <c r="AY91" s="79">
        <f t="shared" si="59"/>
        <v>1795803.93</v>
      </c>
      <c r="AZ91" s="79">
        <f t="shared" si="59"/>
        <v>1795803.93</v>
      </c>
      <c r="BA91" s="80">
        <f t="shared" si="59"/>
        <v>1795803.93</v>
      </c>
    </row>
    <row r="92" spans="2:53" s="66" customFormat="1" ht="13.5" thickBot="1" x14ac:dyDescent="0.3">
      <c r="B92" s="103"/>
      <c r="C92" s="104"/>
      <c r="D92" s="104"/>
      <c r="E92" s="69" t="s">
        <v>248</v>
      </c>
      <c r="F92" s="70">
        <f>SUM(F8,F12,F16,F20,F25,F29,F33,F38,F42,F46,F50,F54,F59,F63,F67,F72,F77,F81,F85)</f>
        <v>0</v>
      </c>
      <c r="G92" s="70">
        <f>SUM(G8,G12,G16,G20,G25,G29,G33,G38,G42,G46,G50,G54,G59,G63,G67,G72,G77,G81,G85)</f>
        <v>0</v>
      </c>
      <c r="H92" s="70">
        <f t="shared" ref="H92:BA92" si="60">SUM(H8,H12,H16,H20,H25,H29,H33,H38,H42,H46,H50,H54,H59,H63,H67,H72,H77,H81,H85)</f>
        <v>0</v>
      </c>
      <c r="I92" s="70">
        <f t="shared" si="60"/>
        <v>0</v>
      </c>
      <c r="J92" s="70">
        <f t="shared" si="60"/>
        <v>0</v>
      </c>
      <c r="K92" s="70">
        <f t="shared" si="60"/>
        <v>0</v>
      </c>
      <c r="L92" s="70">
        <f t="shared" si="60"/>
        <v>0</v>
      </c>
      <c r="M92" s="70">
        <f t="shared" si="60"/>
        <v>0</v>
      </c>
      <c r="N92" s="70">
        <f t="shared" si="60"/>
        <v>0</v>
      </c>
      <c r="O92" s="70">
        <f t="shared" si="60"/>
        <v>0</v>
      </c>
      <c r="P92" s="70">
        <f t="shared" si="60"/>
        <v>0</v>
      </c>
      <c r="Q92" s="70">
        <f t="shared" si="60"/>
        <v>0</v>
      </c>
      <c r="R92" s="70">
        <f t="shared" si="60"/>
        <v>0</v>
      </c>
      <c r="S92" s="70">
        <f t="shared" si="60"/>
        <v>0</v>
      </c>
      <c r="T92" s="70">
        <f t="shared" si="60"/>
        <v>0</v>
      </c>
      <c r="U92" s="70">
        <f t="shared" si="60"/>
        <v>0</v>
      </c>
      <c r="V92" s="70">
        <f t="shared" si="60"/>
        <v>0</v>
      </c>
      <c r="W92" s="70">
        <f t="shared" si="60"/>
        <v>0</v>
      </c>
      <c r="X92" s="70">
        <f t="shared" si="60"/>
        <v>0</v>
      </c>
      <c r="Y92" s="70">
        <f t="shared" si="60"/>
        <v>0</v>
      </c>
      <c r="Z92" s="70">
        <f t="shared" si="60"/>
        <v>0</v>
      </c>
      <c r="AA92" s="70">
        <f t="shared" si="60"/>
        <v>0</v>
      </c>
      <c r="AB92" s="70">
        <f t="shared" si="60"/>
        <v>0</v>
      </c>
      <c r="AC92" s="70">
        <f t="shared" si="60"/>
        <v>0</v>
      </c>
      <c r="AD92" s="70">
        <f t="shared" si="60"/>
        <v>0</v>
      </c>
      <c r="AE92" s="70">
        <f t="shared" si="60"/>
        <v>0</v>
      </c>
      <c r="AF92" s="70">
        <f t="shared" si="60"/>
        <v>0</v>
      </c>
      <c r="AG92" s="70">
        <f t="shared" si="60"/>
        <v>0</v>
      </c>
      <c r="AH92" s="70">
        <f t="shared" si="60"/>
        <v>0</v>
      </c>
      <c r="AI92" s="70">
        <f t="shared" si="60"/>
        <v>0</v>
      </c>
      <c r="AJ92" s="70">
        <f t="shared" si="60"/>
        <v>0</v>
      </c>
      <c r="AK92" s="70">
        <f t="shared" si="60"/>
        <v>0</v>
      </c>
      <c r="AL92" s="70">
        <f t="shared" si="60"/>
        <v>0</v>
      </c>
      <c r="AM92" s="70">
        <f t="shared" si="60"/>
        <v>0</v>
      </c>
      <c r="AN92" s="70">
        <f t="shared" si="60"/>
        <v>0</v>
      </c>
      <c r="AO92" s="70">
        <f t="shared" si="60"/>
        <v>0</v>
      </c>
      <c r="AP92" s="70">
        <f t="shared" si="60"/>
        <v>0</v>
      </c>
      <c r="AQ92" s="70">
        <f t="shared" si="60"/>
        <v>0</v>
      </c>
      <c r="AR92" s="70">
        <f t="shared" si="60"/>
        <v>0</v>
      </c>
      <c r="AS92" s="70">
        <f t="shared" si="60"/>
        <v>0</v>
      </c>
      <c r="AT92" s="70">
        <f t="shared" si="60"/>
        <v>0</v>
      </c>
      <c r="AU92" s="70">
        <f t="shared" si="60"/>
        <v>0</v>
      </c>
      <c r="AV92" s="70">
        <f t="shared" si="60"/>
        <v>0</v>
      </c>
      <c r="AW92" s="70">
        <f t="shared" si="60"/>
        <v>0</v>
      </c>
      <c r="AX92" s="70">
        <f t="shared" si="60"/>
        <v>0</v>
      </c>
      <c r="AY92" s="70">
        <f t="shared" si="60"/>
        <v>0</v>
      </c>
      <c r="AZ92" s="70">
        <f t="shared" si="60"/>
        <v>0</v>
      </c>
      <c r="BA92" s="81">
        <f t="shared" si="60"/>
        <v>0</v>
      </c>
    </row>
    <row r="93" spans="2:53" s="66" customFormat="1" ht="12.75" x14ac:dyDescent="0.25">
      <c r="B93" s="100" t="s">
        <v>245</v>
      </c>
      <c r="C93" s="101"/>
      <c r="D93" s="102"/>
      <c r="E93" s="67" t="s">
        <v>242</v>
      </c>
      <c r="F93" s="71">
        <f t="shared" ref="F93:BA93" si="61">F87/$D$87</f>
        <v>2.0833333431357945E-2</v>
      </c>
      <c r="G93" s="71">
        <f t="shared" si="61"/>
        <v>2.0833333431357945E-2</v>
      </c>
      <c r="H93" s="71">
        <f t="shared" si="61"/>
        <v>2.0833333431357945E-2</v>
      </c>
      <c r="I93" s="71">
        <f t="shared" si="61"/>
        <v>2.0833333431357945E-2</v>
      </c>
      <c r="J93" s="71">
        <f t="shared" si="61"/>
        <v>2.0833333431357945E-2</v>
      </c>
      <c r="K93" s="71">
        <f t="shared" si="61"/>
        <v>2.0833333431357945E-2</v>
      </c>
      <c r="L93" s="71">
        <f t="shared" si="61"/>
        <v>2.0833333431357945E-2</v>
      </c>
      <c r="M93" s="71">
        <f t="shared" si="61"/>
        <v>2.0833333431357945E-2</v>
      </c>
      <c r="N93" s="71">
        <f t="shared" si="61"/>
        <v>2.0833333431357945E-2</v>
      </c>
      <c r="O93" s="71">
        <f t="shared" si="61"/>
        <v>2.0833333431357945E-2</v>
      </c>
      <c r="P93" s="71">
        <f t="shared" si="61"/>
        <v>2.0833333431357945E-2</v>
      </c>
      <c r="Q93" s="71">
        <f t="shared" si="61"/>
        <v>2.0833333431357945E-2</v>
      </c>
      <c r="R93" s="71">
        <f t="shared" si="61"/>
        <v>2.0833333431357945E-2</v>
      </c>
      <c r="S93" s="71">
        <f t="shared" si="61"/>
        <v>2.0833333431357945E-2</v>
      </c>
      <c r="T93" s="71">
        <f t="shared" si="61"/>
        <v>2.0833333431357945E-2</v>
      </c>
      <c r="U93" s="71">
        <f t="shared" si="61"/>
        <v>2.0833333431357945E-2</v>
      </c>
      <c r="V93" s="71">
        <f t="shared" si="61"/>
        <v>2.0833333431357945E-2</v>
      </c>
      <c r="W93" s="71">
        <f t="shared" si="61"/>
        <v>2.0833333431357945E-2</v>
      </c>
      <c r="X93" s="71">
        <f t="shared" si="61"/>
        <v>2.0833333431357945E-2</v>
      </c>
      <c r="Y93" s="71">
        <f t="shared" si="61"/>
        <v>2.0833333431357945E-2</v>
      </c>
      <c r="Z93" s="71">
        <f t="shared" si="61"/>
        <v>2.0833333431357945E-2</v>
      </c>
      <c r="AA93" s="71">
        <f t="shared" si="61"/>
        <v>2.0833333431357945E-2</v>
      </c>
      <c r="AB93" s="71">
        <f t="shared" si="61"/>
        <v>2.0833333431357945E-2</v>
      </c>
      <c r="AC93" s="71">
        <f t="shared" si="61"/>
        <v>2.0833333431357945E-2</v>
      </c>
      <c r="AD93" s="71">
        <f t="shared" si="61"/>
        <v>2.0833333431357945E-2</v>
      </c>
      <c r="AE93" s="71">
        <f t="shared" si="61"/>
        <v>2.0833333431357945E-2</v>
      </c>
      <c r="AF93" s="71">
        <f t="shared" si="61"/>
        <v>2.0833333431357945E-2</v>
      </c>
      <c r="AG93" s="71">
        <f t="shared" si="61"/>
        <v>2.0833333431357945E-2</v>
      </c>
      <c r="AH93" s="71">
        <f t="shared" si="61"/>
        <v>2.0833333431357945E-2</v>
      </c>
      <c r="AI93" s="71">
        <f t="shared" si="61"/>
        <v>2.0833333431357945E-2</v>
      </c>
      <c r="AJ93" s="71">
        <f t="shared" si="61"/>
        <v>2.0833333431357945E-2</v>
      </c>
      <c r="AK93" s="71">
        <f t="shared" si="61"/>
        <v>2.0833333431357945E-2</v>
      </c>
      <c r="AL93" s="71">
        <f t="shared" si="61"/>
        <v>2.0833333431357945E-2</v>
      </c>
      <c r="AM93" s="71">
        <f t="shared" si="61"/>
        <v>2.0833333431357945E-2</v>
      </c>
      <c r="AN93" s="71">
        <f t="shared" si="61"/>
        <v>2.0833333431357945E-2</v>
      </c>
      <c r="AO93" s="71">
        <f t="shared" si="61"/>
        <v>2.0833333431357945E-2</v>
      </c>
      <c r="AP93" s="71">
        <f t="shared" si="61"/>
        <v>2.0833333431357945E-2</v>
      </c>
      <c r="AQ93" s="71">
        <f t="shared" si="61"/>
        <v>2.0833333431357945E-2</v>
      </c>
      <c r="AR93" s="71">
        <f t="shared" si="61"/>
        <v>2.0833333431357945E-2</v>
      </c>
      <c r="AS93" s="71">
        <f t="shared" si="61"/>
        <v>2.0833333431357945E-2</v>
      </c>
      <c r="AT93" s="71">
        <f t="shared" si="61"/>
        <v>2.0833333431357945E-2</v>
      </c>
      <c r="AU93" s="71">
        <f t="shared" si="61"/>
        <v>2.0833333431357945E-2</v>
      </c>
      <c r="AV93" s="71">
        <f t="shared" si="61"/>
        <v>2.0833333431357945E-2</v>
      </c>
      <c r="AW93" s="71">
        <f t="shared" si="61"/>
        <v>2.0833333431357945E-2</v>
      </c>
      <c r="AX93" s="71">
        <f t="shared" si="61"/>
        <v>2.0833333431357945E-2</v>
      </c>
      <c r="AY93" s="71">
        <f t="shared" si="61"/>
        <v>2.0833333431357945E-2</v>
      </c>
      <c r="AZ93" s="71">
        <f t="shared" si="61"/>
        <v>2.0833333431357945E-2</v>
      </c>
      <c r="BA93" s="71">
        <f t="shared" si="61"/>
        <v>2.0833333431357945E-2</v>
      </c>
    </row>
    <row r="94" spans="2:53" s="66" customFormat="1" ht="13.5" thickBot="1" x14ac:dyDescent="0.3">
      <c r="B94" s="103"/>
      <c r="C94" s="104"/>
      <c r="D94" s="105"/>
      <c r="E94" s="69" t="s">
        <v>248</v>
      </c>
      <c r="F94" s="72">
        <f>F92/$D$87</f>
        <v>0</v>
      </c>
      <c r="G94" s="72">
        <f>G92/$D$87</f>
        <v>0</v>
      </c>
      <c r="H94" s="72">
        <f t="shared" ref="H94:BA94" si="62">H92/$D$87</f>
        <v>0</v>
      </c>
      <c r="I94" s="72">
        <f t="shared" si="62"/>
        <v>0</v>
      </c>
      <c r="J94" s="72">
        <f t="shared" si="62"/>
        <v>0</v>
      </c>
      <c r="K94" s="72">
        <f t="shared" si="62"/>
        <v>0</v>
      </c>
      <c r="L94" s="72">
        <f t="shared" si="62"/>
        <v>0</v>
      </c>
      <c r="M94" s="72">
        <f t="shared" si="62"/>
        <v>0</v>
      </c>
      <c r="N94" s="72">
        <f t="shared" si="62"/>
        <v>0</v>
      </c>
      <c r="O94" s="72">
        <f t="shared" si="62"/>
        <v>0</v>
      </c>
      <c r="P94" s="72">
        <f t="shared" si="62"/>
        <v>0</v>
      </c>
      <c r="Q94" s="72">
        <f t="shared" si="62"/>
        <v>0</v>
      </c>
      <c r="R94" s="72">
        <f t="shared" si="62"/>
        <v>0</v>
      </c>
      <c r="S94" s="72">
        <f t="shared" si="62"/>
        <v>0</v>
      </c>
      <c r="T94" s="72">
        <f t="shared" si="62"/>
        <v>0</v>
      </c>
      <c r="U94" s="72">
        <f t="shared" si="62"/>
        <v>0</v>
      </c>
      <c r="V94" s="72">
        <f t="shared" si="62"/>
        <v>0</v>
      </c>
      <c r="W94" s="72">
        <f t="shared" si="62"/>
        <v>0</v>
      </c>
      <c r="X94" s="72">
        <f t="shared" si="62"/>
        <v>0</v>
      </c>
      <c r="Y94" s="72">
        <f t="shared" si="62"/>
        <v>0</v>
      </c>
      <c r="Z94" s="72">
        <f t="shared" si="62"/>
        <v>0</v>
      </c>
      <c r="AA94" s="72">
        <f t="shared" si="62"/>
        <v>0</v>
      </c>
      <c r="AB94" s="72">
        <f t="shared" si="62"/>
        <v>0</v>
      </c>
      <c r="AC94" s="72">
        <f t="shared" si="62"/>
        <v>0</v>
      </c>
      <c r="AD94" s="72">
        <f t="shared" si="62"/>
        <v>0</v>
      </c>
      <c r="AE94" s="72">
        <f t="shared" si="62"/>
        <v>0</v>
      </c>
      <c r="AF94" s="72">
        <f t="shared" si="62"/>
        <v>0</v>
      </c>
      <c r="AG94" s="72">
        <f t="shared" si="62"/>
        <v>0</v>
      </c>
      <c r="AH94" s="72">
        <f t="shared" si="62"/>
        <v>0</v>
      </c>
      <c r="AI94" s="72">
        <f t="shared" si="62"/>
        <v>0</v>
      </c>
      <c r="AJ94" s="72">
        <f t="shared" si="62"/>
        <v>0</v>
      </c>
      <c r="AK94" s="72">
        <f t="shared" si="62"/>
        <v>0</v>
      </c>
      <c r="AL94" s="72">
        <f t="shared" si="62"/>
        <v>0</v>
      </c>
      <c r="AM94" s="72">
        <f t="shared" si="62"/>
        <v>0</v>
      </c>
      <c r="AN94" s="72">
        <f t="shared" si="62"/>
        <v>0</v>
      </c>
      <c r="AO94" s="72">
        <f t="shared" si="62"/>
        <v>0</v>
      </c>
      <c r="AP94" s="72">
        <f t="shared" si="62"/>
        <v>0</v>
      </c>
      <c r="AQ94" s="72">
        <f t="shared" si="62"/>
        <v>0</v>
      </c>
      <c r="AR94" s="72">
        <f t="shared" si="62"/>
        <v>0</v>
      </c>
      <c r="AS94" s="72">
        <f t="shared" si="62"/>
        <v>0</v>
      </c>
      <c r="AT94" s="72">
        <f t="shared" si="62"/>
        <v>0</v>
      </c>
      <c r="AU94" s="72">
        <f t="shared" si="62"/>
        <v>0</v>
      </c>
      <c r="AV94" s="72">
        <f t="shared" si="62"/>
        <v>0</v>
      </c>
      <c r="AW94" s="72">
        <f t="shared" si="62"/>
        <v>0</v>
      </c>
      <c r="AX94" s="72">
        <f t="shared" si="62"/>
        <v>0</v>
      </c>
      <c r="AY94" s="72">
        <f t="shared" si="62"/>
        <v>0</v>
      </c>
      <c r="AZ94" s="72">
        <f t="shared" si="62"/>
        <v>0</v>
      </c>
      <c r="BA94" s="72">
        <f t="shared" si="62"/>
        <v>0</v>
      </c>
    </row>
    <row r="95" spans="2:53" s="66" customFormat="1" ht="12.75" x14ac:dyDescent="0.25">
      <c r="B95" s="100" t="s">
        <v>246</v>
      </c>
      <c r="C95" s="101"/>
      <c r="D95" s="102"/>
      <c r="E95" s="67" t="s">
        <v>242</v>
      </c>
      <c r="F95" s="68">
        <f>F91</f>
        <v>1795803.93</v>
      </c>
      <c r="G95" s="68">
        <f>G91+F95</f>
        <v>3591607.86</v>
      </c>
      <c r="H95" s="68">
        <f t="shared" ref="H95:AZ95" si="63">H91+G95</f>
        <v>5387411.79</v>
      </c>
      <c r="I95" s="68">
        <f t="shared" si="63"/>
        <v>7183215.7199999997</v>
      </c>
      <c r="J95" s="68">
        <f t="shared" si="63"/>
        <v>8979019.6500000004</v>
      </c>
      <c r="K95" s="68">
        <f t="shared" si="63"/>
        <v>10774823.58</v>
      </c>
      <c r="L95" s="68">
        <f t="shared" si="63"/>
        <v>12570627.51</v>
      </c>
      <c r="M95" s="68">
        <f t="shared" si="63"/>
        <v>14366431.439999999</v>
      </c>
      <c r="N95" s="68">
        <f t="shared" si="63"/>
        <v>16162235.369999999</v>
      </c>
      <c r="O95" s="68">
        <f t="shared" si="63"/>
        <v>17958039.300000001</v>
      </c>
      <c r="P95" s="68">
        <f t="shared" si="63"/>
        <v>19753843.23</v>
      </c>
      <c r="Q95" s="68">
        <f t="shared" si="63"/>
        <v>21549647.16</v>
      </c>
      <c r="R95" s="68">
        <f t="shared" si="63"/>
        <v>23345451.09</v>
      </c>
      <c r="S95" s="68">
        <f t="shared" si="63"/>
        <v>25141255.02</v>
      </c>
      <c r="T95" s="68">
        <f t="shared" si="63"/>
        <v>26937058.949999999</v>
      </c>
      <c r="U95" s="68">
        <f t="shared" si="63"/>
        <v>28732862.879999999</v>
      </c>
      <c r="V95" s="68">
        <f t="shared" si="63"/>
        <v>30528666.809999999</v>
      </c>
      <c r="W95" s="68">
        <f t="shared" si="63"/>
        <v>32324470.739999998</v>
      </c>
      <c r="X95" s="68">
        <f t="shared" si="63"/>
        <v>34120274.670000002</v>
      </c>
      <c r="Y95" s="68">
        <f t="shared" si="63"/>
        <v>35916078.600000001</v>
      </c>
      <c r="Z95" s="68">
        <f t="shared" si="63"/>
        <v>37711882.530000001</v>
      </c>
      <c r="AA95" s="68">
        <f t="shared" si="63"/>
        <v>39507686.460000001</v>
      </c>
      <c r="AB95" s="68">
        <f t="shared" si="63"/>
        <v>41303490.390000001</v>
      </c>
      <c r="AC95" s="68">
        <f t="shared" si="63"/>
        <v>43099294.32</v>
      </c>
      <c r="AD95" s="68">
        <f t="shared" si="63"/>
        <v>44895098.25</v>
      </c>
      <c r="AE95" s="68">
        <f t="shared" si="63"/>
        <v>46690902.18</v>
      </c>
      <c r="AF95" s="68">
        <f t="shared" si="63"/>
        <v>48486706.109999999</v>
      </c>
      <c r="AG95" s="68">
        <f t="shared" si="63"/>
        <v>50282510.039999999</v>
      </c>
      <c r="AH95" s="68">
        <f t="shared" si="63"/>
        <v>52078313.969999999</v>
      </c>
      <c r="AI95" s="68">
        <f t="shared" si="63"/>
        <v>53874117.899999999</v>
      </c>
      <c r="AJ95" s="68">
        <f t="shared" si="63"/>
        <v>55669921.829999998</v>
      </c>
      <c r="AK95" s="68">
        <f t="shared" si="63"/>
        <v>57465725.759999998</v>
      </c>
      <c r="AL95" s="68">
        <f t="shared" si="63"/>
        <v>59261529.689999998</v>
      </c>
      <c r="AM95" s="68">
        <f t="shared" si="63"/>
        <v>61057333.619999997</v>
      </c>
      <c r="AN95" s="68">
        <f t="shared" si="63"/>
        <v>62853137.549999997</v>
      </c>
      <c r="AO95" s="68">
        <f t="shared" si="63"/>
        <v>64648941.479999997</v>
      </c>
      <c r="AP95" s="68">
        <f t="shared" si="63"/>
        <v>66444745.409999996</v>
      </c>
      <c r="AQ95" s="68">
        <f t="shared" si="63"/>
        <v>68240549.340000004</v>
      </c>
      <c r="AR95" s="68">
        <f t="shared" si="63"/>
        <v>70036353.270000011</v>
      </c>
      <c r="AS95" s="68">
        <f t="shared" si="63"/>
        <v>71832157.200000018</v>
      </c>
      <c r="AT95" s="68">
        <f t="shared" si="63"/>
        <v>73627961.130000025</v>
      </c>
      <c r="AU95" s="68">
        <f t="shared" si="63"/>
        <v>75423765.060000032</v>
      </c>
      <c r="AV95" s="68">
        <f t="shared" si="63"/>
        <v>77219568.990000039</v>
      </c>
      <c r="AW95" s="68">
        <f t="shared" si="63"/>
        <v>79015372.920000046</v>
      </c>
      <c r="AX95" s="68">
        <f t="shared" si="63"/>
        <v>80811176.850000054</v>
      </c>
      <c r="AY95" s="68">
        <f t="shared" si="63"/>
        <v>82606980.780000061</v>
      </c>
      <c r="AZ95" s="68">
        <f t="shared" si="63"/>
        <v>84402784.710000068</v>
      </c>
      <c r="BA95" s="82">
        <f>BA91+AZ95+0.2</f>
        <v>86198588.840000078</v>
      </c>
    </row>
    <row r="96" spans="2:53" s="66" customFormat="1" ht="13.5" thickBot="1" x14ac:dyDescent="0.3">
      <c r="B96" s="103"/>
      <c r="C96" s="104"/>
      <c r="D96" s="105"/>
      <c r="E96" s="69" t="s">
        <v>248</v>
      </c>
      <c r="F96" s="70">
        <f>F92</f>
        <v>0</v>
      </c>
      <c r="G96" s="70">
        <f>G92</f>
        <v>0</v>
      </c>
      <c r="H96" s="70">
        <f t="shared" ref="H96:BA96" si="64">H92</f>
        <v>0</v>
      </c>
      <c r="I96" s="70">
        <f t="shared" si="64"/>
        <v>0</v>
      </c>
      <c r="J96" s="70">
        <f t="shared" si="64"/>
        <v>0</v>
      </c>
      <c r="K96" s="70">
        <f t="shared" si="64"/>
        <v>0</v>
      </c>
      <c r="L96" s="70">
        <f t="shared" si="64"/>
        <v>0</v>
      </c>
      <c r="M96" s="70">
        <f t="shared" si="64"/>
        <v>0</v>
      </c>
      <c r="N96" s="70">
        <f t="shared" si="64"/>
        <v>0</v>
      </c>
      <c r="O96" s="70">
        <f t="shared" si="64"/>
        <v>0</v>
      </c>
      <c r="P96" s="70">
        <f t="shared" si="64"/>
        <v>0</v>
      </c>
      <c r="Q96" s="70">
        <f t="shared" si="64"/>
        <v>0</v>
      </c>
      <c r="R96" s="70">
        <f t="shared" si="64"/>
        <v>0</v>
      </c>
      <c r="S96" s="70">
        <f t="shared" si="64"/>
        <v>0</v>
      </c>
      <c r="T96" s="70">
        <f t="shared" si="64"/>
        <v>0</v>
      </c>
      <c r="U96" s="70">
        <f t="shared" si="64"/>
        <v>0</v>
      </c>
      <c r="V96" s="70">
        <f t="shared" si="64"/>
        <v>0</v>
      </c>
      <c r="W96" s="70">
        <f t="shared" si="64"/>
        <v>0</v>
      </c>
      <c r="X96" s="70">
        <f t="shared" si="64"/>
        <v>0</v>
      </c>
      <c r="Y96" s="70">
        <f t="shared" si="64"/>
        <v>0</v>
      </c>
      <c r="Z96" s="70">
        <f t="shared" si="64"/>
        <v>0</v>
      </c>
      <c r="AA96" s="70">
        <f t="shared" si="64"/>
        <v>0</v>
      </c>
      <c r="AB96" s="70">
        <f t="shared" si="64"/>
        <v>0</v>
      </c>
      <c r="AC96" s="70">
        <f t="shared" si="64"/>
        <v>0</v>
      </c>
      <c r="AD96" s="70">
        <f t="shared" si="64"/>
        <v>0</v>
      </c>
      <c r="AE96" s="70">
        <f t="shared" si="64"/>
        <v>0</v>
      </c>
      <c r="AF96" s="70">
        <f t="shared" si="64"/>
        <v>0</v>
      </c>
      <c r="AG96" s="70">
        <f t="shared" si="64"/>
        <v>0</v>
      </c>
      <c r="AH96" s="70">
        <f t="shared" si="64"/>
        <v>0</v>
      </c>
      <c r="AI96" s="70">
        <f t="shared" si="64"/>
        <v>0</v>
      </c>
      <c r="AJ96" s="70">
        <f t="shared" si="64"/>
        <v>0</v>
      </c>
      <c r="AK96" s="70">
        <f t="shared" si="64"/>
        <v>0</v>
      </c>
      <c r="AL96" s="70">
        <f t="shared" si="64"/>
        <v>0</v>
      </c>
      <c r="AM96" s="70">
        <f t="shared" si="64"/>
        <v>0</v>
      </c>
      <c r="AN96" s="70">
        <f t="shared" si="64"/>
        <v>0</v>
      </c>
      <c r="AO96" s="70">
        <f t="shared" si="64"/>
        <v>0</v>
      </c>
      <c r="AP96" s="70">
        <f t="shared" si="64"/>
        <v>0</v>
      </c>
      <c r="AQ96" s="70">
        <f t="shared" si="64"/>
        <v>0</v>
      </c>
      <c r="AR96" s="70">
        <f t="shared" si="64"/>
        <v>0</v>
      </c>
      <c r="AS96" s="70">
        <f t="shared" si="64"/>
        <v>0</v>
      </c>
      <c r="AT96" s="70">
        <f t="shared" si="64"/>
        <v>0</v>
      </c>
      <c r="AU96" s="70">
        <f t="shared" si="64"/>
        <v>0</v>
      </c>
      <c r="AV96" s="70">
        <f t="shared" si="64"/>
        <v>0</v>
      </c>
      <c r="AW96" s="70">
        <f t="shared" si="64"/>
        <v>0</v>
      </c>
      <c r="AX96" s="70">
        <f t="shared" si="64"/>
        <v>0</v>
      </c>
      <c r="AY96" s="70">
        <f t="shared" si="64"/>
        <v>0</v>
      </c>
      <c r="AZ96" s="70">
        <f t="shared" si="64"/>
        <v>0</v>
      </c>
      <c r="BA96" s="70">
        <f t="shared" si="64"/>
        <v>0</v>
      </c>
    </row>
    <row r="97" spans="2:53" s="66" customFormat="1" ht="12.75" x14ac:dyDescent="0.25">
      <c r="B97" s="100" t="s">
        <v>247</v>
      </c>
      <c r="C97" s="101"/>
      <c r="D97" s="102"/>
      <c r="E97" s="67" t="s">
        <v>242</v>
      </c>
      <c r="F97" s="71">
        <f>F95/$D$87</f>
        <v>3.0177083416255152E-2</v>
      </c>
      <c r="G97" s="71">
        <f>G95/$D$87</f>
        <v>6.0354166832510305E-2</v>
      </c>
      <c r="H97" s="71">
        <f t="shared" ref="H97:BA97" si="65">H95/$D$87</f>
        <v>9.053125024876546E-2</v>
      </c>
      <c r="I97" s="71">
        <f t="shared" si="65"/>
        <v>0.12070833366502061</v>
      </c>
      <c r="J97" s="71">
        <f t="shared" si="65"/>
        <v>0.15088541708127579</v>
      </c>
      <c r="K97" s="71">
        <f t="shared" si="65"/>
        <v>0.18106250049753092</v>
      </c>
      <c r="L97" s="71">
        <f t="shared" si="65"/>
        <v>0.21123958391378608</v>
      </c>
      <c r="M97" s="71">
        <f t="shared" si="65"/>
        <v>0.24141666733004122</v>
      </c>
      <c r="N97" s="71">
        <f t="shared" si="65"/>
        <v>0.27159375074629638</v>
      </c>
      <c r="O97" s="71">
        <f t="shared" si="65"/>
        <v>0.30177083416255157</v>
      </c>
      <c r="P97" s="71">
        <f t="shared" si="65"/>
        <v>0.33194791757880671</v>
      </c>
      <c r="Q97" s="71">
        <f t="shared" si="65"/>
        <v>0.36212500099506184</v>
      </c>
      <c r="R97" s="71">
        <f t="shared" si="65"/>
        <v>0.39230208441131698</v>
      </c>
      <c r="S97" s="71">
        <f t="shared" si="65"/>
        <v>0.42247916782757217</v>
      </c>
      <c r="T97" s="71">
        <f t="shared" si="65"/>
        <v>0.4526562512438273</v>
      </c>
      <c r="U97" s="71">
        <f t="shared" si="65"/>
        <v>0.48283333466008244</v>
      </c>
      <c r="V97" s="71">
        <f t="shared" si="65"/>
        <v>0.51301041807633763</v>
      </c>
      <c r="W97" s="71">
        <f t="shared" si="65"/>
        <v>0.54318750149259276</v>
      </c>
      <c r="X97" s="71">
        <f t="shared" si="65"/>
        <v>0.5733645849088479</v>
      </c>
      <c r="Y97" s="71">
        <f t="shared" si="65"/>
        <v>0.60354166832510314</v>
      </c>
      <c r="Z97" s="71">
        <f t="shared" si="65"/>
        <v>0.63371875174135828</v>
      </c>
      <c r="AA97" s="71">
        <f t="shared" si="65"/>
        <v>0.66389583515761341</v>
      </c>
      <c r="AB97" s="71">
        <f t="shared" si="65"/>
        <v>0.69407291857386855</v>
      </c>
      <c r="AC97" s="71">
        <f t="shared" si="65"/>
        <v>0.72425000199012368</v>
      </c>
      <c r="AD97" s="71">
        <f t="shared" si="65"/>
        <v>0.75442708540637882</v>
      </c>
      <c r="AE97" s="71">
        <f t="shared" si="65"/>
        <v>0.78460416882263395</v>
      </c>
      <c r="AF97" s="71">
        <f t="shared" si="65"/>
        <v>0.81478125223888909</v>
      </c>
      <c r="AG97" s="71">
        <f t="shared" si="65"/>
        <v>0.84495833565514433</v>
      </c>
      <c r="AH97" s="71">
        <f t="shared" si="65"/>
        <v>0.87513541907139947</v>
      </c>
      <c r="AI97" s="71">
        <f t="shared" si="65"/>
        <v>0.9053125024876546</v>
      </c>
      <c r="AJ97" s="71">
        <f t="shared" si="65"/>
        <v>0.93548958590390974</v>
      </c>
      <c r="AK97" s="71">
        <f t="shared" si="65"/>
        <v>0.96566666932016487</v>
      </c>
      <c r="AL97" s="71">
        <f t="shared" si="65"/>
        <v>0.99584375273642001</v>
      </c>
      <c r="AM97" s="71">
        <f t="shared" si="65"/>
        <v>1.0260208361526753</v>
      </c>
      <c r="AN97" s="71">
        <f t="shared" si="65"/>
        <v>1.0561979195689304</v>
      </c>
      <c r="AO97" s="71">
        <f t="shared" si="65"/>
        <v>1.0863750029851855</v>
      </c>
      <c r="AP97" s="71">
        <f t="shared" si="65"/>
        <v>1.1165520864014407</v>
      </c>
      <c r="AQ97" s="71">
        <f t="shared" si="65"/>
        <v>1.1467291698176958</v>
      </c>
      <c r="AR97" s="71">
        <f t="shared" si="65"/>
        <v>1.1769062532339511</v>
      </c>
      <c r="AS97" s="71">
        <f t="shared" si="65"/>
        <v>1.2070833366502065</v>
      </c>
      <c r="AT97" s="71">
        <f t="shared" si="65"/>
        <v>1.2372604200664616</v>
      </c>
      <c r="AU97" s="71">
        <f t="shared" si="65"/>
        <v>1.267437503482717</v>
      </c>
      <c r="AV97" s="71">
        <f t="shared" si="65"/>
        <v>1.2976145868989724</v>
      </c>
      <c r="AW97" s="71">
        <f t="shared" si="65"/>
        <v>1.3277916703152275</v>
      </c>
      <c r="AX97" s="71">
        <f t="shared" si="65"/>
        <v>1.3579687537314828</v>
      </c>
      <c r="AY97" s="71">
        <f t="shared" si="65"/>
        <v>1.3881458371477382</v>
      </c>
      <c r="AZ97" s="71">
        <f t="shared" si="65"/>
        <v>1.4183229205639933</v>
      </c>
      <c r="BA97" s="71">
        <f t="shared" si="65"/>
        <v>1.4485000073410925</v>
      </c>
    </row>
    <row r="98" spans="2:53" s="66" customFormat="1" ht="13.5" thickBot="1" x14ac:dyDescent="0.3">
      <c r="B98" s="103"/>
      <c r="C98" s="104"/>
      <c r="D98" s="105"/>
      <c r="E98" s="69" t="s">
        <v>248</v>
      </c>
      <c r="F98" s="72">
        <f>F96/$D$87</f>
        <v>0</v>
      </c>
      <c r="G98" s="72">
        <f>G96/$D$87</f>
        <v>0</v>
      </c>
      <c r="H98" s="72">
        <f t="shared" ref="H98:BA98" si="66">H96/$D$87</f>
        <v>0</v>
      </c>
      <c r="I98" s="72">
        <f t="shared" si="66"/>
        <v>0</v>
      </c>
      <c r="J98" s="72">
        <f t="shared" si="66"/>
        <v>0</v>
      </c>
      <c r="K98" s="72">
        <f t="shared" si="66"/>
        <v>0</v>
      </c>
      <c r="L98" s="72">
        <f t="shared" si="66"/>
        <v>0</v>
      </c>
      <c r="M98" s="72">
        <f t="shared" si="66"/>
        <v>0</v>
      </c>
      <c r="N98" s="72">
        <f t="shared" si="66"/>
        <v>0</v>
      </c>
      <c r="O98" s="72">
        <f t="shared" si="66"/>
        <v>0</v>
      </c>
      <c r="P98" s="72">
        <f t="shared" si="66"/>
        <v>0</v>
      </c>
      <c r="Q98" s="72">
        <f t="shared" si="66"/>
        <v>0</v>
      </c>
      <c r="R98" s="72">
        <f t="shared" si="66"/>
        <v>0</v>
      </c>
      <c r="S98" s="72">
        <f t="shared" si="66"/>
        <v>0</v>
      </c>
      <c r="T98" s="72">
        <f t="shared" si="66"/>
        <v>0</v>
      </c>
      <c r="U98" s="72">
        <f t="shared" si="66"/>
        <v>0</v>
      </c>
      <c r="V98" s="72">
        <f t="shared" si="66"/>
        <v>0</v>
      </c>
      <c r="W98" s="72">
        <f t="shared" si="66"/>
        <v>0</v>
      </c>
      <c r="X98" s="72">
        <f t="shared" si="66"/>
        <v>0</v>
      </c>
      <c r="Y98" s="72">
        <f t="shared" si="66"/>
        <v>0</v>
      </c>
      <c r="Z98" s="72">
        <f t="shared" si="66"/>
        <v>0</v>
      </c>
      <c r="AA98" s="72">
        <f t="shared" si="66"/>
        <v>0</v>
      </c>
      <c r="AB98" s="72">
        <f t="shared" si="66"/>
        <v>0</v>
      </c>
      <c r="AC98" s="72">
        <f t="shared" si="66"/>
        <v>0</v>
      </c>
      <c r="AD98" s="72">
        <f t="shared" si="66"/>
        <v>0</v>
      </c>
      <c r="AE98" s="72">
        <f t="shared" si="66"/>
        <v>0</v>
      </c>
      <c r="AF98" s="72">
        <f t="shared" si="66"/>
        <v>0</v>
      </c>
      <c r="AG98" s="72">
        <f t="shared" si="66"/>
        <v>0</v>
      </c>
      <c r="AH98" s="72">
        <f t="shared" si="66"/>
        <v>0</v>
      </c>
      <c r="AI98" s="72">
        <f t="shared" si="66"/>
        <v>0</v>
      </c>
      <c r="AJ98" s="72">
        <f t="shared" si="66"/>
        <v>0</v>
      </c>
      <c r="AK98" s="72">
        <f t="shared" si="66"/>
        <v>0</v>
      </c>
      <c r="AL98" s="72">
        <f t="shared" si="66"/>
        <v>0</v>
      </c>
      <c r="AM98" s="72">
        <f t="shared" si="66"/>
        <v>0</v>
      </c>
      <c r="AN98" s="72">
        <f t="shared" si="66"/>
        <v>0</v>
      </c>
      <c r="AO98" s="72">
        <f t="shared" si="66"/>
        <v>0</v>
      </c>
      <c r="AP98" s="72">
        <f t="shared" si="66"/>
        <v>0</v>
      </c>
      <c r="AQ98" s="72">
        <f t="shared" si="66"/>
        <v>0</v>
      </c>
      <c r="AR98" s="72">
        <f t="shared" si="66"/>
        <v>0</v>
      </c>
      <c r="AS98" s="72">
        <f t="shared" si="66"/>
        <v>0</v>
      </c>
      <c r="AT98" s="72">
        <f t="shared" si="66"/>
        <v>0</v>
      </c>
      <c r="AU98" s="72">
        <f t="shared" si="66"/>
        <v>0</v>
      </c>
      <c r="AV98" s="72">
        <f t="shared" si="66"/>
        <v>0</v>
      </c>
      <c r="AW98" s="72">
        <f t="shared" si="66"/>
        <v>0</v>
      </c>
      <c r="AX98" s="72">
        <f t="shared" si="66"/>
        <v>0</v>
      </c>
      <c r="AY98" s="72">
        <f t="shared" si="66"/>
        <v>0</v>
      </c>
      <c r="AZ98" s="72">
        <f t="shared" si="66"/>
        <v>0</v>
      </c>
      <c r="BA98" s="72">
        <f t="shared" si="66"/>
        <v>0</v>
      </c>
    </row>
    <row r="99" spans="2:53" ht="15.75" thickBot="1" x14ac:dyDescent="0.3"/>
    <row r="100" spans="2:53" x14ac:dyDescent="0.25">
      <c r="B100" s="100" t="s">
        <v>249</v>
      </c>
      <c r="C100" s="101"/>
      <c r="D100" s="102"/>
      <c r="E100" s="67" t="s">
        <v>43</v>
      </c>
      <c r="F100" s="71">
        <f>F101/$BA$95</f>
        <v>0.97916666671500463</v>
      </c>
      <c r="G100" s="71">
        <f t="shared" ref="G100:BA100" si="67">G101/$BA$95</f>
        <v>0.95833333343000937</v>
      </c>
      <c r="H100" s="71">
        <f t="shared" si="67"/>
        <v>0.937500000145014</v>
      </c>
      <c r="I100" s="71">
        <f t="shared" si="67"/>
        <v>0.91666666686001874</v>
      </c>
      <c r="J100" s="71">
        <f t="shared" si="67"/>
        <v>0.89583333357502337</v>
      </c>
      <c r="K100" s="71">
        <f t="shared" si="67"/>
        <v>0.87500000029002811</v>
      </c>
      <c r="L100" s="71">
        <f t="shared" si="67"/>
        <v>0.85416666700503263</v>
      </c>
      <c r="M100" s="71">
        <f t="shared" si="67"/>
        <v>0.83333333372003748</v>
      </c>
      <c r="N100" s="71">
        <f t="shared" si="67"/>
        <v>0.812500000435042</v>
      </c>
      <c r="O100" s="71">
        <f t="shared" si="67"/>
        <v>0.79166666715004685</v>
      </c>
      <c r="P100" s="71">
        <f t="shared" si="67"/>
        <v>0.77083333386505137</v>
      </c>
      <c r="Q100" s="71">
        <f t="shared" si="67"/>
        <v>0.75000000058005611</v>
      </c>
      <c r="R100" s="71">
        <f t="shared" si="67"/>
        <v>0.72916666729506074</v>
      </c>
      <c r="S100" s="71">
        <f t="shared" si="67"/>
        <v>0.70833333401006549</v>
      </c>
      <c r="T100" s="71">
        <f t="shared" si="67"/>
        <v>0.68750000072507012</v>
      </c>
      <c r="U100" s="71">
        <f t="shared" si="67"/>
        <v>0.66666666744007486</v>
      </c>
      <c r="V100" s="71">
        <f t="shared" si="67"/>
        <v>0.64583333415507949</v>
      </c>
      <c r="W100" s="71">
        <f t="shared" si="67"/>
        <v>0.62500000087008423</v>
      </c>
      <c r="X100" s="71">
        <f t="shared" si="67"/>
        <v>0.60416666758508886</v>
      </c>
      <c r="Y100" s="71">
        <f t="shared" si="67"/>
        <v>0.58333333430009349</v>
      </c>
      <c r="Z100" s="71">
        <f t="shared" si="67"/>
        <v>0.56250000101509823</v>
      </c>
      <c r="AA100" s="71">
        <f t="shared" si="67"/>
        <v>0.54166666773010286</v>
      </c>
      <c r="AB100" s="71">
        <f t="shared" si="67"/>
        <v>0.5208333344451076</v>
      </c>
      <c r="AC100" s="71">
        <f t="shared" si="67"/>
        <v>0.50000000116011223</v>
      </c>
      <c r="AD100" s="71">
        <f t="shared" si="67"/>
        <v>0.47916666787511691</v>
      </c>
      <c r="AE100" s="71">
        <f t="shared" si="67"/>
        <v>0.4583333345901216</v>
      </c>
      <c r="AF100" s="71">
        <f t="shared" si="67"/>
        <v>0.43750000130512628</v>
      </c>
      <c r="AG100" s="71">
        <f t="shared" si="67"/>
        <v>0.41666666802013097</v>
      </c>
      <c r="AH100" s="71">
        <f t="shared" si="67"/>
        <v>0.39583333473513566</v>
      </c>
      <c r="AI100" s="71">
        <f t="shared" si="67"/>
        <v>0.37500000145014034</v>
      </c>
      <c r="AJ100" s="71">
        <f t="shared" si="67"/>
        <v>0.35416666816514503</v>
      </c>
      <c r="AK100" s="71">
        <f t="shared" si="67"/>
        <v>0.33333333488014971</v>
      </c>
      <c r="AL100" s="71">
        <f t="shared" si="67"/>
        <v>0.3125000015951544</v>
      </c>
      <c r="AM100" s="71">
        <f t="shared" si="67"/>
        <v>0.29166666831015908</v>
      </c>
      <c r="AN100" s="71">
        <f t="shared" si="67"/>
        <v>0.27083333502516371</v>
      </c>
      <c r="AO100" s="71">
        <f t="shared" si="67"/>
        <v>0.2500000017401684</v>
      </c>
      <c r="AP100" s="71">
        <f t="shared" si="67"/>
        <v>0.22916666845517308</v>
      </c>
      <c r="AQ100" s="71">
        <f t="shared" si="67"/>
        <v>0.20833333517017769</v>
      </c>
      <c r="AR100" s="71">
        <f t="shared" si="67"/>
        <v>0.18750000188518229</v>
      </c>
      <c r="AS100" s="71">
        <f t="shared" si="67"/>
        <v>0.16666666860018689</v>
      </c>
      <c r="AT100" s="71">
        <f t="shared" si="67"/>
        <v>0.14583333531519146</v>
      </c>
      <c r="AU100" s="71">
        <f t="shared" si="67"/>
        <v>0.12500000203019607</v>
      </c>
      <c r="AV100" s="71">
        <f t="shared" si="67"/>
        <v>0.10416666874520067</v>
      </c>
      <c r="AW100" s="71">
        <f t="shared" si="67"/>
        <v>8.3333335460205257E-2</v>
      </c>
      <c r="AX100" s="71">
        <f t="shared" si="67"/>
        <v>6.2500002175209846E-2</v>
      </c>
      <c r="AY100" s="71">
        <f t="shared" si="67"/>
        <v>4.1666668890214448E-2</v>
      </c>
      <c r="AZ100" s="71">
        <f t="shared" si="67"/>
        <v>2.083333560521904E-2</v>
      </c>
      <c r="BA100" s="71">
        <f t="shared" si="67"/>
        <v>0</v>
      </c>
    </row>
    <row r="101" spans="2:53" ht="15.75" thickBot="1" x14ac:dyDescent="0.3">
      <c r="B101" s="103"/>
      <c r="C101" s="104"/>
      <c r="D101" s="105"/>
      <c r="E101" s="69" t="s">
        <v>42</v>
      </c>
      <c r="F101" s="75">
        <f>$BA$95-F95</f>
        <v>84402784.910000071</v>
      </c>
      <c r="G101" s="75">
        <f t="shared" ref="G101:BA101" si="68">$BA$95-G95</f>
        <v>82606980.980000079</v>
      </c>
      <c r="H101" s="75">
        <f t="shared" si="68"/>
        <v>80811177.050000072</v>
      </c>
      <c r="I101" s="75">
        <f t="shared" si="68"/>
        <v>79015373.120000079</v>
      </c>
      <c r="J101" s="75">
        <f t="shared" si="68"/>
        <v>77219569.190000072</v>
      </c>
      <c r="K101" s="75">
        <f t="shared" si="68"/>
        <v>75423765.26000008</v>
      </c>
      <c r="L101" s="75">
        <f t="shared" si="68"/>
        <v>73627961.330000073</v>
      </c>
      <c r="M101" s="75">
        <f t="shared" si="68"/>
        <v>71832157.40000008</v>
      </c>
      <c r="N101" s="75">
        <f t="shared" si="68"/>
        <v>70036353.470000073</v>
      </c>
      <c r="O101" s="75">
        <f t="shared" si="68"/>
        <v>68240549.540000081</v>
      </c>
      <c r="P101" s="75">
        <f t="shared" si="68"/>
        <v>66444745.610000074</v>
      </c>
      <c r="Q101" s="75">
        <f t="shared" si="68"/>
        <v>64648941.680000082</v>
      </c>
      <c r="R101" s="75">
        <f t="shared" si="68"/>
        <v>62853137.750000075</v>
      </c>
      <c r="S101" s="75">
        <f t="shared" si="68"/>
        <v>61057333.820000082</v>
      </c>
      <c r="T101" s="75">
        <f t="shared" si="68"/>
        <v>59261529.890000075</v>
      </c>
      <c r="U101" s="75">
        <f t="shared" si="68"/>
        <v>57465725.960000083</v>
      </c>
      <c r="V101" s="75">
        <f t="shared" si="68"/>
        <v>55669922.030000076</v>
      </c>
      <c r="W101" s="75">
        <f t="shared" si="68"/>
        <v>53874118.100000083</v>
      </c>
      <c r="X101" s="75">
        <f t="shared" si="68"/>
        <v>52078314.170000076</v>
      </c>
      <c r="Y101" s="75">
        <f t="shared" si="68"/>
        <v>50282510.240000077</v>
      </c>
      <c r="Z101" s="75">
        <f t="shared" si="68"/>
        <v>48486706.310000077</v>
      </c>
      <c r="AA101" s="75">
        <f t="shared" si="68"/>
        <v>46690902.380000077</v>
      </c>
      <c r="AB101" s="75">
        <f t="shared" si="68"/>
        <v>44895098.450000077</v>
      </c>
      <c r="AC101" s="75">
        <f t="shared" si="68"/>
        <v>43099294.520000078</v>
      </c>
      <c r="AD101" s="75">
        <f t="shared" si="68"/>
        <v>41303490.590000078</v>
      </c>
      <c r="AE101" s="75">
        <f t="shared" si="68"/>
        <v>39507686.660000078</v>
      </c>
      <c r="AF101" s="75">
        <f t="shared" si="68"/>
        <v>37711882.730000079</v>
      </c>
      <c r="AG101" s="75">
        <f t="shared" si="68"/>
        <v>35916078.800000079</v>
      </c>
      <c r="AH101" s="75">
        <f t="shared" si="68"/>
        <v>34120274.870000079</v>
      </c>
      <c r="AI101" s="75">
        <f t="shared" si="68"/>
        <v>32324470.94000008</v>
      </c>
      <c r="AJ101" s="75">
        <f t="shared" si="68"/>
        <v>30528667.01000008</v>
      </c>
      <c r="AK101" s="75">
        <f t="shared" si="68"/>
        <v>28732863.08000008</v>
      </c>
      <c r="AL101" s="75">
        <f t="shared" si="68"/>
        <v>26937059.15000008</v>
      </c>
      <c r="AM101" s="75">
        <f t="shared" si="68"/>
        <v>25141255.220000081</v>
      </c>
      <c r="AN101" s="75">
        <f t="shared" si="68"/>
        <v>23345451.290000081</v>
      </c>
      <c r="AO101" s="75">
        <f t="shared" si="68"/>
        <v>21549647.360000081</v>
      </c>
      <c r="AP101" s="75">
        <f t="shared" si="68"/>
        <v>19753843.430000082</v>
      </c>
      <c r="AQ101" s="75">
        <f t="shared" si="68"/>
        <v>17958039.500000075</v>
      </c>
      <c r="AR101" s="75">
        <f t="shared" si="68"/>
        <v>16162235.570000067</v>
      </c>
      <c r="AS101" s="75">
        <f t="shared" si="68"/>
        <v>14366431.64000006</v>
      </c>
      <c r="AT101" s="75">
        <f t="shared" si="68"/>
        <v>12570627.710000053</v>
      </c>
      <c r="AU101" s="75">
        <f t="shared" si="68"/>
        <v>10774823.780000046</v>
      </c>
      <c r="AV101" s="75">
        <f t="shared" si="68"/>
        <v>8979019.8500000387</v>
      </c>
      <c r="AW101" s="75">
        <f t="shared" si="68"/>
        <v>7183215.9200000316</v>
      </c>
      <c r="AX101" s="75">
        <f t="shared" si="68"/>
        <v>5387411.9900000244</v>
      </c>
      <c r="AY101" s="75">
        <f t="shared" si="68"/>
        <v>3591608.0600000173</v>
      </c>
      <c r="AZ101" s="75">
        <f t="shared" si="68"/>
        <v>1795804.1300000101</v>
      </c>
      <c r="BA101" s="75">
        <f t="shared" si="68"/>
        <v>0</v>
      </c>
    </row>
    <row r="105" spans="2:53" s="51" customFormat="1" x14ac:dyDescent="0.25">
      <c r="B105" s="65"/>
      <c r="E105" s="65"/>
    </row>
    <row r="106" spans="2:53" x14ac:dyDescent="0.25">
      <c r="F106" s="74"/>
    </row>
    <row r="108" spans="2:53" x14ac:dyDescent="0.25">
      <c r="F108" s="74" t="e">
        <f>ROUND(#REF!*48,2)</f>
        <v>#REF!</v>
      </c>
    </row>
  </sheetData>
  <mergeCells count="108">
    <mergeCell ref="C64:C67"/>
    <mergeCell ref="D64:D67"/>
    <mergeCell ref="E64:E65"/>
    <mergeCell ref="E66:E67"/>
    <mergeCell ref="B60:B63"/>
    <mergeCell ref="C60:C63"/>
    <mergeCell ref="D60:D63"/>
    <mergeCell ref="E60:E61"/>
    <mergeCell ref="E62:E63"/>
    <mergeCell ref="B1:D1"/>
    <mergeCell ref="B4:C4"/>
    <mergeCell ref="B21:C21"/>
    <mergeCell ref="B34:C34"/>
    <mergeCell ref="B55:C55"/>
    <mergeCell ref="B93:D94"/>
    <mergeCell ref="B95:D96"/>
    <mergeCell ref="C30:C33"/>
    <mergeCell ref="D30:D33"/>
    <mergeCell ref="C26:C29"/>
    <mergeCell ref="D26:D29"/>
    <mergeCell ref="C35:C38"/>
    <mergeCell ref="D35:D38"/>
    <mergeCell ref="B68:C68"/>
    <mergeCell ref="C17:C20"/>
    <mergeCell ref="B17:B20"/>
    <mergeCell ref="D17:D20"/>
    <mergeCell ref="B13:B16"/>
    <mergeCell ref="C13:C16"/>
    <mergeCell ref="D13:D16"/>
    <mergeCell ref="B43:B46"/>
    <mergeCell ref="C43:C46"/>
    <mergeCell ref="D43:D46"/>
    <mergeCell ref="B39:B42"/>
    <mergeCell ref="E82:E83"/>
    <mergeCell ref="E84:E85"/>
    <mergeCell ref="B91:D92"/>
    <mergeCell ref="B78:B81"/>
    <mergeCell ref="B82:B85"/>
    <mergeCell ref="E76:E77"/>
    <mergeCell ref="E69:E70"/>
    <mergeCell ref="E71:E72"/>
    <mergeCell ref="E74:E75"/>
    <mergeCell ref="D74:D77"/>
    <mergeCell ref="D69:D72"/>
    <mergeCell ref="B69:B72"/>
    <mergeCell ref="C78:C81"/>
    <mergeCell ref="D78:D81"/>
    <mergeCell ref="C82:C85"/>
    <mergeCell ref="D82:D85"/>
    <mergeCell ref="C74:C77"/>
    <mergeCell ref="B87:C87"/>
    <mergeCell ref="E26:E27"/>
    <mergeCell ref="E28:E29"/>
    <mergeCell ref="E30:E31"/>
    <mergeCell ref="E32:E33"/>
    <mergeCell ref="E35:E36"/>
    <mergeCell ref="E37:E38"/>
    <mergeCell ref="E58:E59"/>
    <mergeCell ref="E78:E79"/>
    <mergeCell ref="E80:E81"/>
    <mergeCell ref="E43:E44"/>
    <mergeCell ref="E45:E46"/>
    <mergeCell ref="E39:E40"/>
    <mergeCell ref="E41:E42"/>
    <mergeCell ref="E51:E52"/>
    <mergeCell ref="E53:E54"/>
    <mergeCell ref="E47:E48"/>
    <mergeCell ref="E49:E50"/>
    <mergeCell ref="E56:E57"/>
    <mergeCell ref="E5:E6"/>
    <mergeCell ref="E7:E8"/>
    <mergeCell ref="E9:E10"/>
    <mergeCell ref="E11:E12"/>
    <mergeCell ref="C9:C12"/>
    <mergeCell ref="D9:D12"/>
    <mergeCell ref="C5:C8"/>
    <mergeCell ref="D5:D8"/>
    <mergeCell ref="D22:D25"/>
    <mergeCell ref="E22:E23"/>
    <mergeCell ref="E24:E25"/>
    <mergeCell ref="E19:E20"/>
    <mergeCell ref="E13:E14"/>
    <mergeCell ref="E15:E16"/>
    <mergeCell ref="E17:E18"/>
    <mergeCell ref="B100:D101"/>
    <mergeCell ref="B5:B8"/>
    <mergeCell ref="B9:B12"/>
    <mergeCell ref="B22:B25"/>
    <mergeCell ref="B26:B29"/>
    <mergeCell ref="B74:B77"/>
    <mergeCell ref="B73:C73"/>
    <mergeCell ref="B30:B33"/>
    <mergeCell ref="B35:B38"/>
    <mergeCell ref="C69:C72"/>
    <mergeCell ref="C22:C25"/>
    <mergeCell ref="B97:D98"/>
    <mergeCell ref="C39:C42"/>
    <mergeCell ref="D39:D42"/>
    <mergeCell ref="B51:B54"/>
    <mergeCell ref="C51:C54"/>
    <mergeCell ref="D51:D54"/>
    <mergeCell ref="B47:B50"/>
    <mergeCell ref="C47:C50"/>
    <mergeCell ref="D47:D50"/>
    <mergeCell ref="B56:B59"/>
    <mergeCell ref="C56:C59"/>
    <mergeCell ref="D56:D59"/>
    <mergeCell ref="B64:B67"/>
  </mergeCells>
  <phoneticPr fontId="18" type="noConversion"/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CBD9EA-2A4C-4854-99AB-282E778F75B2}">
  <sheetPr codeName="Planilha2"/>
  <dimension ref="B1:Z91"/>
  <sheetViews>
    <sheetView showGridLines="0" workbookViewId="0">
      <selection activeCell="C46" sqref="A46:C46"/>
    </sheetView>
  </sheetViews>
  <sheetFormatPr defaultRowHeight="15" x14ac:dyDescent="0.25"/>
  <cols>
    <col min="1" max="1" width="2.140625" customWidth="1"/>
    <col min="2" max="2" width="8.28515625" bestFit="1" customWidth="1"/>
    <col min="3" max="3" width="54.42578125" customWidth="1"/>
    <col min="4" max="4" width="6.28515625" bestFit="1" customWidth="1"/>
    <col min="5" max="5" width="11.28515625" style="10" bestFit="1" customWidth="1"/>
    <col min="6" max="6" width="8" bestFit="1" customWidth="1"/>
    <col min="7" max="7" width="11.28515625" style="10" bestFit="1" customWidth="1"/>
    <col min="8" max="8" width="8" bestFit="1" customWidth="1"/>
    <col min="9" max="9" width="8.42578125" style="10" bestFit="1" customWidth="1"/>
    <col min="10" max="10" width="6.85546875" bestFit="1" customWidth="1"/>
    <col min="11" max="11" width="7.28515625" style="10" bestFit="1" customWidth="1"/>
    <col min="12" max="12" width="6.85546875" bestFit="1" customWidth="1"/>
    <col min="13" max="13" width="6.140625" style="10" bestFit="1" customWidth="1"/>
    <col min="14" max="14" width="8" bestFit="1" customWidth="1"/>
    <col min="15" max="15" width="8.42578125" style="10" bestFit="1" customWidth="1"/>
    <col min="16" max="16" width="6.85546875" bestFit="1" customWidth="1"/>
    <col min="17" max="17" width="6.140625" style="10" bestFit="1" customWidth="1"/>
    <col min="18" max="18" width="6.85546875" bestFit="1" customWidth="1"/>
    <col min="19" max="19" width="4" style="10" bestFit="1" customWidth="1"/>
    <col min="20" max="20" width="8" bestFit="1" customWidth="1"/>
    <col min="21" max="21" width="8.42578125" style="10" bestFit="1" customWidth="1"/>
    <col min="22" max="22" width="6.85546875" bestFit="1" customWidth="1"/>
    <col min="23" max="23" width="6.140625" style="10" bestFit="1" customWidth="1"/>
    <col min="25" max="25" width="11.28515625" style="10" bestFit="1" customWidth="1"/>
    <col min="26" max="26" width="12.42578125" style="10" bestFit="1" customWidth="1"/>
  </cols>
  <sheetData>
    <row r="1" spans="2:26" ht="18.75" x14ac:dyDescent="0.3">
      <c r="B1" s="9" t="s">
        <v>24</v>
      </c>
    </row>
    <row r="2" spans="2:26" x14ac:dyDescent="0.25">
      <c r="B2" s="128" t="s">
        <v>25</v>
      </c>
      <c r="C2" s="134" t="s">
        <v>26</v>
      </c>
      <c r="D2" s="134" t="s">
        <v>27</v>
      </c>
      <c r="E2" s="137" t="s">
        <v>28</v>
      </c>
      <c r="F2" s="127" t="s">
        <v>29</v>
      </c>
      <c r="G2" s="128"/>
      <c r="H2" s="124" t="s">
        <v>30</v>
      </c>
      <c r="I2" s="126"/>
      <c r="J2" s="126"/>
      <c r="K2" s="126"/>
      <c r="L2" s="126"/>
      <c r="M2" s="126"/>
      <c r="N2" s="126"/>
      <c r="O2" s="126"/>
      <c r="P2" s="126"/>
      <c r="Q2" s="125"/>
      <c r="R2" s="124" t="s">
        <v>31</v>
      </c>
      <c r="S2" s="126"/>
      <c r="T2" s="126"/>
      <c r="U2" s="126"/>
      <c r="V2" s="126"/>
      <c r="W2" s="125"/>
      <c r="X2" s="127" t="s">
        <v>32</v>
      </c>
      <c r="Y2" s="128"/>
      <c r="Z2" s="131" t="s">
        <v>33</v>
      </c>
    </row>
    <row r="3" spans="2:26" x14ac:dyDescent="0.25">
      <c r="B3" s="133"/>
      <c r="C3" s="135"/>
      <c r="D3" s="135"/>
      <c r="E3" s="138"/>
      <c r="F3" s="129"/>
      <c r="G3" s="130"/>
      <c r="H3" s="124" t="s">
        <v>34</v>
      </c>
      <c r="I3" s="125"/>
      <c r="J3" s="124" t="s">
        <v>35</v>
      </c>
      <c r="K3" s="125"/>
      <c r="L3" s="124" t="s">
        <v>36</v>
      </c>
      <c r="M3" s="125"/>
      <c r="N3" s="124" t="s">
        <v>37</v>
      </c>
      <c r="O3" s="125"/>
      <c r="P3" s="124" t="s">
        <v>38</v>
      </c>
      <c r="Q3" s="125"/>
      <c r="R3" s="124" t="s">
        <v>39</v>
      </c>
      <c r="S3" s="125"/>
      <c r="T3" s="124" t="s">
        <v>40</v>
      </c>
      <c r="U3" s="125"/>
      <c r="V3" s="124" t="s">
        <v>41</v>
      </c>
      <c r="W3" s="125"/>
      <c r="X3" s="129"/>
      <c r="Y3" s="130"/>
      <c r="Z3" s="132"/>
    </row>
    <row r="4" spans="2:26" ht="30" x14ac:dyDescent="0.25">
      <c r="B4" s="130"/>
      <c r="C4" s="136"/>
      <c r="D4" s="136"/>
      <c r="E4" s="11" t="s">
        <v>42</v>
      </c>
      <c r="F4" s="12" t="s">
        <v>43</v>
      </c>
      <c r="G4" s="11" t="s">
        <v>42</v>
      </c>
      <c r="H4" s="12" t="s">
        <v>43</v>
      </c>
      <c r="I4" s="11" t="s">
        <v>42</v>
      </c>
      <c r="J4" s="12" t="s">
        <v>43</v>
      </c>
      <c r="K4" s="11" t="s">
        <v>42</v>
      </c>
      <c r="L4" s="12" t="s">
        <v>43</v>
      </c>
      <c r="M4" s="11" t="s">
        <v>42</v>
      </c>
      <c r="N4" s="12" t="s">
        <v>43</v>
      </c>
      <c r="O4" s="11" t="s">
        <v>42</v>
      </c>
      <c r="P4" s="12" t="s">
        <v>43</v>
      </c>
      <c r="Q4" s="11" t="s">
        <v>42</v>
      </c>
      <c r="R4" s="12" t="s">
        <v>43</v>
      </c>
      <c r="S4" s="11" t="s">
        <v>42</v>
      </c>
      <c r="T4" s="12" t="s">
        <v>43</v>
      </c>
      <c r="U4" s="11" t="s">
        <v>42</v>
      </c>
      <c r="V4" s="12" t="s">
        <v>43</v>
      </c>
      <c r="W4" s="11" t="s">
        <v>42</v>
      </c>
      <c r="X4" s="12" t="s">
        <v>43</v>
      </c>
      <c r="Y4" s="11" t="s">
        <v>42</v>
      </c>
      <c r="Z4" s="13" t="s">
        <v>42</v>
      </c>
    </row>
    <row r="5" spans="2:26" x14ac:dyDescent="0.25">
      <c r="B5" s="14" t="s">
        <v>44</v>
      </c>
      <c r="C5" s="15" t="s">
        <v>45</v>
      </c>
      <c r="D5" s="16" t="s">
        <v>46</v>
      </c>
      <c r="E5" s="17">
        <v>4254.47</v>
      </c>
      <c r="F5" s="18">
        <v>0.79800000000000004</v>
      </c>
      <c r="G5" s="17">
        <v>3395.06</v>
      </c>
      <c r="H5" s="18">
        <v>0.13600000000000001</v>
      </c>
      <c r="I5" s="17">
        <v>578.44000000000005</v>
      </c>
      <c r="J5" s="18">
        <v>8.9999999999999993E-3</v>
      </c>
      <c r="K5" s="17">
        <v>38.380000000000003</v>
      </c>
      <c r="L5" s="18">
        <v>0</v>
      </c>
      <c r="M5" s="17">
        <v>0</v>
      </c>
      <c r="N5" s="18">
        <v>0</v>
      </c>
      <c r="O5" s="17">
        <v>0</v>
      </c>
      <c r="P5" s="18">
        <v>8.0000000000000004E-4</v>
      </c>
      <c r="Q5" s="17">
        <v>3.2</v>
      </c>
      <c r="R5" s="18">
        <v>0</v>
      </c>
      <c r="S5" s="17">
        <v>0</v>
      </c>
      <c r="T5" s="18">
        <v>7.1400000000000005E-2</v>
      </c>
      <c r="U5" s="17">
        <v>303.64</v>
      </c>
      <c r="V5" s="18">
        <v>2.3E-3</v>
      </c>
      <c r="W5" s="17">
        <v>9.98</v>
      </c>
      <c r="X5" s="18">
        <v>1.0175000000000001</v>
      </c>
      <c r="Y5" s="17">
        <v>4328.71</v>
      </c>
      <c r="Z5" s="19">
        <v>8583.18</v>
      </c>
    </row>
    <row r="6" spans="2:26" x14ac:dyDescent="0.25">
      <c r="B6" s="20" t="s">
        <v>47</v>
      </c>
      <c r="C6" s="21" t="s">
        <v>48</v>
      </c>
      <c r="D6" s="22" t="s">
        <v>46</v>
      </c>
      <c r="E6" s="23">
        <v>5672.62</v>
      </c>
      <c r="F6" s="24">
        <v>0.79800000000000004</v>
      </c>
      <c r="G6" s="23">
        <v>4526.75</v>
      </c>
      <c r="H6" s="24">
        <v>0.10199999999999999</v>
      </c>
      <c r="I6" s="23">
        <v>578.44000000000005</v>
      </c>
      <c r="J6" s="24">
        <v>6.7999999999999996E-3</v>
      </c>
      <c r="K6" s="23">
        <v>38.380000000000003</v>
      </c>
      <c r="L6" s="24">
        <v>0</v>
      </c>
      <c r="M6" s="23">
        <v>0</v>
      </c>
      <c r="N6" s="24">
        <v>0</v>
      </c>
      <c r="O6" s="23">
        <v>0</v>
      </c>
      <c r="P6" s="24">
        <v>5.9999999999999995E-4</v>
      </c>
      <c r="Q6" s="23">
        <v>3.2</v>
      </c>
      <c r="R6" s="24">
        <v>0</v>
      </c>
      <c r="S6" s="23">
        <v>0</v>
      </c>
      <c r="T6" s="24">
        <v>5.3499999999999999E-2</v>
      </c>
      <c r="U6" s="23">
        <v>303.64</v>
      </c>
      <c r="V6" s="24">
        <v>1.8E-3</v>
      </c>
      <c r="W6" s="23">
        <v>9.98</v>
      </c>
      <c r="X6" s="24">
        <v>0.96260000000000001</v>
      </c>
      <c r="Y6" s="23">
        <v>5460.4</v>
      </c>
      <c r="Z6" s="25">
        <v>11133.02</v>
      </c>
    </row>
    <row r="7" spans="2:26" x14ac:dyDescent="0.25">
      <c r="B7" s="14" t="s">
        <v>49</v>
      </c>
      <c r="C7" s="15" t="s">
        <v>7</v>
      </c>
      <c r="D7" s="16" t="s">
        <v>46</v>
      </c>
      <c r="E7" s="17">
        <v>9701.7199999999993</v>
      </c>
      <c r="F7" s="18">
        <v>0.79800000000000004</v>
      </c>
      <c r="G7" s="17">
        <v>7741.97</v>
      </c>
      <c r="H7" s="18">
        <v>5.96E-2</v>
      </c>
      <c r="I7" s="17">
        <v>578.44000000000005</v>
      </c>
      <c r="J7" s="18">
        <v>4.0000000000000001E-3</v>
      </c>
      <c r="K7" s="17">
        <v>38.380000000000003</v>
      </c>
      <c r="L7" s="18">
        <v>0</v>
      </c>
      <c r="M7" s="17">
        <v>0</v>
      </c>
      <c r="N7" s="18">
        <v>0</v>
      </c>
      <c r="O7" s="17">
        <v>0</v>
      </c>
      <c r="P7" s="18">
        <v>2.9999999999999997E-4</v>
      </c>
      <c r="Q7" s="17">
        <v>3.2</v>
      </c>
      <c r="R7" s="18">
        <v>0</v>
      </c>
      <c r="S7" s="17">
        <v>0</v>
      </c>
      <c r="T7" s="18">
        <v>3.1300000000000001E-2</v>
      </c>
      <c r="U7" s="17">
        <v>303.64</v>
      </c>
      <c r="V7" s="18">
        <v>1E-3</v>
      </c>
      <c r="W7" s="17">
        <v>9.98</v>
      </c>
      <c r="X7" s="18">
        <v>0.89419999999999999</v>
      </c>
      <c r="Y7" s="17">
        <v>8675.6200000000008</v>
      </c>
      <c r="Z7" s="19">
        <v>18377.34</v>
      </c>
    </row>
    <row r="8" spans="2:26" x14ac:dyDescent="0.25">
      <c r="B8" s="14"/>
      <c r="C8" s="15" t="s">
        <v>6</v>
      </c>
      <c r="D8" s="16" t="s">
        <v>46</v>
      </c>
      <c r="E8" s="17">
        <f>AVERAGE(E48,E31,E27,E6)</f>
        <v>6907.4525000000003</v>
      </c>
      <c r="F8" s="18"/>
      <c r="G8" s="17"/>
      <c r="H8" s="18"/>
      <c r="I8" s="17"/>
      <c r="J8" s="18"/>
      <c r="K8" s="17"/>
      <c r="L8" s="18"/>
      <c r="M8" s="17"/>
      <c r="N8" s="18"/>
      <c r="O8" s="17"/>
      <c r="P8" s="18"/>
      <c r="Q8" s="17"/>
      <c r="R8" s="18"/>
      <c r="S8" s="17"/>
      <c r="T8" s="18"/>
      <c r="U8" s="17"/>
      <c r="V8" s="18"/>
      <c r="W8" s="17"/>
      <c r="X8" s="18"/>
      <c r="Y8" s="17"/>
      <c r="Z8" s="19">
        <f>AVERAGE(Z6,Z27,Z31,Z48)</f>
        <v>13326.385</v>
      </c>
    </row>
    <row r="9" spans="2:26" x14ac:dyDescent="0.25">
      <c r="B9" s="14" t="s">
        <v>50</v>
      </c>
      <c r="C9" s="15" t="s">
        <v>5</v>
      </c>
      <c r="D9" s="16" t="s">
        <v>46</v>
      </c>
      <c r="E9" s="17">
        <v>3519.26</v>
      </c>
      <c r="F9" s="18">
        <v>0.79649999999999999</v>
      </c>
      <c r="G9" s="17">
        <v>2803.09</v>
      </c>
      <c r="H9" s="18">
        <v>0.16439999999999999</v>
      </c>
      <c r="I9" s="17">
        <v>578.44000000000005</v>
      </c>
      <c r="J9" s="18">
        <v>0</v>
      </c>
      <c r="K9" s="17">
        <v>0</v>
      </c>
      <c r="L9" s="18">
        <v>0</v>
      </c>
      <c r="M9" s="17">
        <v>0</v>
      </c>
      <c r="N9" s="18">
        <v>2.2000000000000001E-3</v>
      </c>
      <c r="O9" s="17">
        <v>7.88</v>
      </c>
      <c r="P9" s="18">
        <v>1E-3</v>
      </c>
      <c r="Q9" s="17">
        <v>3.35</v>
      </c>
      <c r="R9" s="18">
        <v>0</v>
      </c>
      <c r="S9" s="17">
        <v>0</v>
      </c>
      <c r="T9" s="18">
        <v>8.6300000000000002E-2</v>
      </c>
      <c r="U9" s="17">
        <v>303.64</v>
      </c>
      <c r="V9" s="18">
        <v>2.8E-3</v>
      </c>
      <c r="W9" s="17">
        <v>9.98</v>
      </c>
      <c r="X9" s="18">
        <v>1.0531999999999999</v>
      </c>
      <c r="Y9" s="17">
        <v>3706.38</v>
      </c>
      <c r="Z9" s="19">
        <v>7225.64</v>
      </c>
    </row>
    <row r="10" spans="2:26" x14ac:dyDescent="0.25">
      <c r="B10" s="14" t="s">
        <v>51</v>
      </c>
      <c r="C10" s="15" t="s">
        <v>11</v>
      </c>
      <c r="D10" s="16" t="s">
        <v>46</v>
      </c>
      <c r="E10" s="17">
        <v>4692.3500000000004</v>
      </c>
      <c r="F10" s="18">
        <v>0.79649999999999999</v>
      </c>
      <c r="G10" s="17">
        <v>3737.45</v>
      </c>
      <c r="H10" s="18">
        <v>0.12330000000000001</v>
      </c>
      <c r="I10" s="17">
        <v>578.44000000000005</v>
      </c>
      <c r="J10" s="18">
        <v>0</v>
      </c>
      <c r="K10" s="17">
        <v>0</v>
      </c>
      <c r="L10" s="18">
        <v>0</v>
      </c>
      <c r="M10" s="17">
        <v>0</v>
      </c>
      <c r="N10" s="18">
        <v>0</v>
      </c>
      <c r="O10" s="17">
        <v>0</v>
      </c>
      <c r="P10" s="18">
        <v>6.9999999999999999E-4</v>
      </c>
      <c r="Q10" s="17">
        <v>3.35</v>
      </c>
      <c r="R10" s="18">
        <v>0</v>
      </c>
      <c r="S10" s="17">
        <v>0</v>
      </c>
      <c r="T10" s="18">
        <v>6.4699999999999994E-2</v>
      </c>
      <c r="U10" s="17">
        <v>303.64</v>
      </c>
      <c r="V10" s="18">
        <v>2.0999999999999999E-3</v>
      </c>
      <c r="W10" s="17">
        <v>9.98</v>
      </c>
      <c r="X10" s="18">
        <v>0.98729999999999996</v>
      </c>
      <c r="Y10" s="17">
        <v>4632.8599999999997</v>
      </c>
      <c r="Z10" s="19">
        <v>9325.2099999999991</v>
      </c>
    </row>
    <row r="11" spans="2:26" x14ac:dyDescent="0.25">
      <c r="B11" s="14" t="s">
        <v>52</v>
      </c>
      <c r="C11" s="15" t="s">
        <v>15</v>
      </c>
      <c r="D11" s="16" t="s">
        <v>46</v>
      </c>
      <c r="E11" s="17">
        <v>8422</v>
      </c>
      <c r="F11" s="18">
        <v>0.79649999999999999</v>
      </c>
      <c r="G11" s="17">
        <v>6708.12</v>
      </c>
      <c r="H11" s="18">
        <v>6.8699999999999997E-2</v>
      </c>
      <c r="I11" s="17">
        <v>578.44000000000005</v>
      </c>
      <c r="J11" s="18">
        <v>0</v>
      </c>
      <c r="K11" s="17">
        <v>0</v>
      </c>
      <c r="L11" s="18">
        <v>0</v>
      </c>
      <c r="M11" s="17">
        <v>0</v>
      </c>
      <c r="N11" s="18">
        <v>0</v>
      </c>
      <c r="O11" s="17">
        <v>0</v>
      </c>
      <c r="P11" s="18">
        <v>4.0000000000000002E-4</v>
      </c>
      <c r="Q11" s="17">
        <v>3.35</v>
      </c>
      <c r="R11" s="18">
        <v>0</v>
      </c>
      <c r="S11" s="17">
        <v>0</v>
      </c>
      <c r="T11" s="18">
        <v>3.61E-2</v>
      </c>
      <c r="U11" s="17">
        <v>303.64</v>
      </c>
      <c r="V11" s="18">
        <v>1.1999999999999999E-3</v>
      </c>
      <c r="W11" s="17">
        <v>9.98</v>
      </c>
      <c r="X11" s="18">
        <v>0.90280000000000005</v>
      </c>
      <c r="Y11" s="17">
        <v>7603.53</v>
      </c>
      <c r="Z11" s="19">
        <v>16025.53</v>
      </c>
    </row>
    <row r="12" spans="2:26" x14ac:dyDescent="0.25">
      <c r="B12" s="14" t="s">
        <v>53</v>
      </c>
      <c r="C12" s="15" t="s">
        <v>54</v>
      </c>
      <c r="D12" s="16" t="s">
        <v>46</v>
      </c>
      <c r="E12" s="17">
        <v>10302</v>
      </c>
      <c r="F12" s="18">
        <v>0.79490000000000005</v>
      </c>
      <c r="G12" s="17">
        <v>8189.06</v>
      </c>
      <c r="H12" s="18">
        <v>5.6099999999999997E-2</v>
      </c>
      <c r="I12" s="17">
        <v>578.44000000000005</v>
      </c>
      <c r="J12" s="18">
        <v>3.7000000000000002E-3</v>
      </c>
      <c r="K12" s="17">
        <v>38.380000000000003</v>
      </c>
      <c r="L12" s="18">
        <v>0</v>
      </c>
      <c r="M12" s="17">
        <v>0</v>
      </c>
      <c r="N12" s="18">
        <v>0</v>
      </c>
      <c r="O12" s="17">
        <v>0</v>
      </c>
      <c r="P12" s="18">
        <v>2.9999999999999997E-4</v>
      </c>
      <c r="Q12" s="17">
        <v>2.61</v>
      </c>
      <c r="R12" s="18">
        <v>0</v>
      </c>
      <c r="S12" s="17">
        <v>0</v>
      </c>
      <c r="T12" s="18">
        <v>2.9499999999999998E-2</v>
      </c>
      <c r="U12" s="17">
        <v>303.64</v>
      </c>
      <c r="V12" s="18">
        <v>1E-3</v>
      </c>
      <c r="W12" s="17">
        <v>9.98</v>
      </c>
      <c r="X12" s="18">
        <v>0.88549999999999995</v>
      </c>
      <c r="Y12" s="17">
        <v>9122.11</v>
      </c>
      <c r="Z12" s="19">
        <v>19424.11</v>
      </c>
    </row>
    <row r="13" spans="2:26" x14ac:dyDescent="0.25">
      <c r="B13" s="14" t="s">
        <v>55</v>
      </c>
      <c r="C13" s="15" t="s">
        <v>56</v>
      </c>
      <c r="D13" s="16" t="s">
        <v>46</v>
      </c>
      <c r="E13" s="17">
        <v>11132.43</v>
      </c>
      <c r="F13" s="18">
        <v>0.79490000000000005</v>
      </c>
      <c r="G13" s="17">
        <v>8849.17</v>
      </c>
      <c r="H13" s="18">
        <v>5.1999999999999998E-2</v>
      </c>
      <c r="I13" s="17">
        <v>578.44000000000005</v>
      </c>
      <c r="J13" s="18">
        <v>3.3999999999999998E-3</v>
      </c>
      <c r="K13" s="17">
        <v>38.380000000000003</v>
      </c>
      <c r="L13" s="18">
        <v>0</v>
      </c>
      <c r="M13" s="17">
        <v>0</v>
      </c>
      <c r="N13" s="18">
        <v>0</v>
      </c>
      <c r="O13" s="17">
        <v>0</v>
      </c>
      <c r="P13" s="18">
        <v>2.0000000000000001E-4</v>
      </c>
      <c r="Q13" s="17">
        <v>2.61</v>
      </c>
      <c r="R13" s="18">
        <v>0</v>
      </c>
      <c r="S13" s="17">
        <v>0</v>
      </c>
      <c r="T13" s="18">
        <v>2.7300000000000001E-2</v>
      </c>
      <c r="U13" s="17">
        <v>303.64</v>
      </c>
      <c r="V13" s="18">
        <v>8.9999999999999998E-4</v>
      </c>
      <c r="W13" s="17">
        <v>9.98</v>
      </c>
      <c r="X13" s="18">
        <v>0.87870000000000004</v>
      </c>
      <c r="Y13" s="17">
        <v>9782.2199999999993</v>
      </c>
      <c r="Z13" s="19">
        <v>20914.650000000001</v>
      </c>
    </row>
    <row r="14" spans="2:26" x14ac:dyDescent="0.25">
      <c r="B14" s="14" t="s">
        <v>57</v>
      </c>
      <c r="C14" s="15" t="s">
        <v>58</v>
      </c>
      <c r="D14" s="16" t="s">
        <v>46</v>
      </c>
      <c r="E14" s="17">
        <v>13602.02</v>
      </c>
      <c r="F14" s="18">
        <v>0.79490000000000005</v>
      </c>
      <c r="G14" s="17">
        <v>10812.25</v>
      </c>
      <c r="H14" s="18">
        <v>4.2500000000000003E-2</v>
      </c>
      <c r="I14" s="17">
        <v>578.44000000000005</v>
      </c>
      <c r="J14" s="18">
        <v>2.8E-3</v>
      </c>
      <c r="K14" s="17">
        <v>38.380000000000003</v>
      </c>
      <c r="L14" s="18">
        <v>0</v>
      </c>
      <c r="M14" s="17">
        <v>0</v>
      </c>
      <c r="N14" s="18">
        <v>0</v>
      </c>
      <c r="O14" s="17">
        <v>0</v>
      </c>
      <c r="P14" s="18">
        <v>2.0000000000000001E-4</v>
      </c>
      <c r="Q14" s="17">
        <v>2.61</v>
      </c>
      <c r="R14" s="18">
        <v>0</v>
      </c>
      <c r="S14" s="17">
        <v>0</v>
      </c>
      <c r="T14" s="18">
        <v>2.23E-2</v>
      </c>
      <c r="U14" s="17">
        <v>303.64</v>
      </c>
      <c r="V14" s="18">
        <v>6.9999999999999999E-4</v>
      </c>
      <c r="W14" s="17">
        <v>9.98</v>
      </c>
      <c r="X14" s="18">
        <v>0.86350000000000005</v>
      </c>
      <c r="Y14" s="17">
        <v>11745.3</v>
      </c>
      <c r="Z14" s="19">
        <v>25347.32</v>
      </c>
    </row>
    <row r="15" spans="2:26" x14ac:dyDescent="0.25">
      <c r="B15" s="14" t="s">
        <v>59</v>
      </c>
      <c r="C15" s="15" t="s">
        <v>60</v>
      </c>
      <c r="D15" s="16" t="s">
        <v>46</v>
      </c>
      <c r="E15" s="17">
        <v>2439.23</v>
      </c>
      <c r="F15" s="18">
        <v>0.80400000000000005</v>
      </c>
      <c r="G15" s="17">
        <v>1961.14</v>
      </c>
      <c r="H15" s="18">
        <v>0.23710000000000001</v>
      </c>
      <c r="I15" s="17">
        <v>578.44000000000005</v>
      </c>
      <c r="J15" s="18">
        <v>1.5699999999999999E-2</v>
      </c>
      <c r="K15" s="17">
        <v>38.380000000000003</v>
      </c>
      <c r="L15" s="18">
        <v>0</v>
      </c>
      <c r="M15" s="17">
        <v>0</v>
      </c>
      <c r="N15" s="18">
        <v>2.98E-2</v>
      </c>
      <c r="O15" s="17">
        <v>72.680000000000007</v>
      </c>
      <c r="P15" s="18">
        <v>1.9E-3</v>
      </c>
      <c r="Q15" s="17">
        <v>4.59</v>
      </c>
      <c r="R15" s="18">
        <v>0</v>
      </c>
      <c r="S15" s="17">
        <v>0</v>
      </c>
      <c r="T15" s="18">
        <v>0.1245</v>
      </c>
      <c r="U15" s="17">
        <v>303.64</v>
      </c>
      <c r="V15" s="18">
        <v>4.1000000000000003E-3</v>
      </c>
      <c r="W15" s="17">
        <v>9.98</v>
      </c>
      <c r="X15" s="18">
        <v>1.2171000000000001</v>
      </c>
      <c r="Y15" s="17">
        <v>2968.86</v>
      </c>
      <c r="Z15" s="19">
        <v>5408.09</v>
      </c>
    </row>
    <row r="16" spans="2:26" x14ac:dyDescent="0.25">
      <c r="B16" s="14" t="s">
        <v>61</v>
      </c>
      <c r="C16" s="15" t="s">
        <v>62</v>
      </c>
      <c r="D16" s="16" t="s">
        <v>46</v>
      </c>
      <c r="E16" s="17">
        <v>3252.31</v>
      </c>
      <c r="F16" s="18">
        <v>0.80400000000000005</v>
      </c>
      <c r="G16" s="17">
        <v>2614.86</v>
      </c>
      <c r="H16" s="18">
        <v>0.1779</v>
      </c>
      <c r="I16" s="17">
        <v>578.44000000000005</v>
      </c>
      <c r="J16" s="18">
        <v>1.18E-2</v>
      </c>
      <c r="K16" s="17">
        <v>38.380000000000003</v>
      </c>
      <c r="L16" s="18">
        <v>0</v>
      </c>
      <c r="M16" s="17">
        <v>0</v>
      </c>
      <c r="N16" s="18">
        <v>7.3000000000000001E-3</v>
      </c>
      <c r="O16" s="17">
        <v>23.89</v>
      </c>
      <c r="P16" s="18">
        <v>1.4E-3</v>
      </c>
      <c r="Q16" s="17">
        <v>4.59</v>
      </c>
      <c r="R16" s="18">
        <v>0</v>
      </c>
      <c r="S16" s="17">
        <v>0</v>
      </c>
      <c r="T16" s="18">
        <v>9.3399999999999997E-2</v>
      </c>
      <c r="U16" s="17">
        <v>303.64</v>
      </c>
      <c r="V16" s="18">
        <v>3.0999999999999999E-3</v>
      </c>
      <c r="W16" s="17">
        <v>9.98</v>
      </c>
      <c r="X16" s="18">
        <v>1.0988</v>
      </c>
      <c r="Y16" s="17">
        <v>3573.79</v>
      </c>
      <c r="Z16" s="19">
        <v>6826.09</v>
      </c>
    </row>
    <row r="17" spans="2:26" x14ac:dyDescent="0.25">
      <c r="B17" s="14" t="s">
        <v>63</v>
      </c>
      <c r="C17" s="15" t="s">
        <v>64</v>
      </c>
      <c r="D17" s="16" t="s">
        <v>46</v>
      </c>
      <c r="E17" s="17">
        <v>5653.49</v>
      </c>
      <c r="F17" s="18">
        <v>0.80400000000000005</v>
      </c>
      <c r="G17" s="17">
        <v>4545.3999999999996</v>
      </c>
      <c r="H17" s="18">
        <v>0.1023</v>
      </c>
      <c r="I17" s="17">
        <v>578.44000000000005</v>
      </c>
      <c r="J17" s="18">
        <v>6.7999999999999996E-3</v>
      </c>
      <c r="K17" s="17">
        <v>38.380000000000003</v>
      </c>
      <c r="L17" s="18">
        <v>0</v>
      </c>
      <c r="M17" s="17">
        <v>0</v>
      </c>
      <c r="N17" s="18">
        <v>0</v>
      </c>
      <c r="O17" s="17">
        <v>0</v>
      </c>
      <c r="P17" s="18">
        <v>8.0000000000000004E-4</v>
      </c>
      <c r="Q17" s="17">
        <v>4.59</v>
      </c>
      <c r="R17" s="18">
        <v>0</v>
      </c>
      <c r="S17" s="17">
        <v>0</v>
      </c>
      <c r="T17" s="18">
        <v>5.3699999999999998E-2</v>
      </c>
      <c r="U17" s="17">
        <v>303.64</v>
      </c>
      <c r="V17" s="18">
        <v>1.8E-3</v>
      </c>
      <c r="W17" s="17">
        <v>9.98</v>
      </c>
      <c r="X17" s="18">
        <v>0.96940000000000004</v>
      </c>
      <c r="Y17" s="17">
        <v>5480.44</v>
      </c>
      <c r="Z17" s="19">
        <v>11133.93</v>
      </c>
    </row>
    <row r="18" spans="2:26" x14ac:dyDescent="0.25">
      <c r="B18" s="14" t="s">
        <v>65</v>
      </c>
      <c r="C18" s="15" t="s">
        <v>66</v>
      </c>
      <c r="D18" s="16" t="s">
        <v>46</v>
      </c>
      <c r="E18" s="17">
        <v>1369.28</v>
      </c>
      <c r="F18" s="18">
        <v>0.80700000000000005</v>
      </c>
      <c r="G18" s="17">
        <v>1105.01</v>
      </c>
      <c r="H18" s="18">
        <v>0.4224</v>
      </c>
      <c r="I18" s="17">
        <v>578.44000000000005</v>
      </c>
      <c r="J18" s="18">
        <v>0</v>
      </c>
      <c r="K18" s="17">
        <v>0</v>
      </c>
      <c r="L18" s="18">
        <v>1.8E-3</v>
      </c>
      <c r="M18" s="17">
        <v>2.48</v>
      </c>
      <c r="N18" s="18">
        <v>0.1</v>
      </c>
      <c r="O18" s="17">
        <v>136.88</v>
      </c>
      <c r="P18" s="18">
        <v>2.5000000000000001E-3</v>
      </c>
      <c r="Q18" s="17">
        <v>3.41</v>
      </c>
      <c r="R18" s="18">
        <v>0</v>
      </c>
      <c r="S18" s="17">
        <v>0</v>
      </c>
      <c r="T18" s="18">
        <v>0.2218</v>
      </c>
      <c r="U18" s="17">
        <v>303.64</v>
      </c>
      <c r="V18" s="18">
        <v>7.3000000000000001E-3</v>
      </c>
      <c r="W18" s="17">
        <v>9.98</v>
      </c>
      <c r="X18" s="18">
        <v>1.5627</v>
      </c>
      <c r="Y18" s="17">
        <v>2139.84</v>
      </c>
      <c r="Z18" s="19">
        <v>3509.12</v>
      </c>
    </row>
    <row r="19" spans="2:26" x14ac:dyDescent="0.25">
      <c r="B19" s="14" t="s">
        <v>67</v>
      </c>
      <c r="C19" s="15" t="s">
        <v>68</v>
      </c>
      <c r="D19" s="16" t="s">
        <v>46</v>
      </c>
      <c r="E19" s="17">
        <v>1642.53</v>
      </c>
      <c r="F19" s="18">
        <v>0.80369999999999997</v>
      </c>
      <c r="G19" s="17">
        <v>1320.1</v>
      </c>
      <c r="H19" s="18">
        <v>0.35220000000000001</v>
      </c>
      <c r="I19" s="17">
        <v>578.44000000000005</v>
      </c>
      <c r="J19" s="18">
        <v>0</v>
      </c>
      <c r="K19" s="17">
        <v>0</v>
      </c>
      <c r="L19" s="18">
        <v>0</v>
      </c>
      <c r="M19" s="17">
        <v>0</v>
      </c>
      <c r="N19" s="18">
        <v>7.3400000000000007E-2</v>
      </c>
      <c r="O19" s="17">
        <v>120.48</v>
      </c>
      <c r="P19" s="18">
        <v>2.5999999999999999E-3</v>
      </c>
      <c r="Q19" s="17">
        <v>4.32</v>
      </c>
      <c r="R19" s="18">
        <v>0</v>
      </c>
      <c r="S19" s="17">
        <v>0</v>
      </c>
      <c r="T19" s="18">
        <v>0.18490000000000001</v>
      </c>
      <c r="U19" s="17">
        <v>303.64</v>
      </c>
      <c r="V19" s="18">
        <v>6.1000000000000004E-3</v>
      </c>
      <c r="W19" s="17">
        <v>9.98</v>
      </c>
      <c r="X19" s="18">
        <v>1.4228000000000001</v>
      </c>
      <c r="Y19" s="17">
        <v>2336.96</v>
      </c>
      <c r="Z19" s="19">
        <v>3979.49</v>
      </c>
    </row>
    <row r="20" spans="2:26" x14ac:dyDescent="0.25">
      <c r="B20" s="14" t="s">
        <v>69</v>
      </c>
      <c r="C20" s="15" t="s">
        <v>70</v>
      </c>
      <c r="D20" s="16" t="s">
        <v>46</v>
      </c>
      <c r="E20" s="17">
        <v>1537.49</v>
      </c>
      <c r="F20" s="18">
        <v>0.80179999999999996</v>
      </c>
      <c r="G20" s="17">
        <v>1232.76</v>
      </c>
      <c r="H20" s="18">
        <v>0.37619999999999998</v>
      </c>
      <c r="I20" s="17">
        <v>578.44000000000005</v>
      </c>
      <c r="J20" s="18">
        <v>0</v>
      </c>
      <c r="K20" s="17">
        <v>0</v>
      </c>
      <c r="L20" s="18">
        <v>3.3E-3</v>
      </c>
      <c r="M20" s="17">
        <v>5.0599999999999996</v>
      </c>
      <c r="N20" s="18">
        <v>8.2500000000000004E-2</v>
      </c>
      <c r="O20" s="17">
        <v>126.78</v>
      </c>
      <c r="P20" s="18">
        <v>2.3999999999999998E-3</v>
      </c>
      <c r="Q20" s="17">
        <v>3.64</v>
      </c>
      <c r="R20" s="18">
        <v>0</v>
      </c>
      <c r="S20" s="17">
        <v>0</v>
      </c>
      <c r="T20" s="18">
        <v>0.19750000000000001</v>
      </c>
      <c r="U20" s="17">
        <v>303.64</v>
      </c>
      <c r="V20" s="18">
        <v>6.4999999999999997E-3</v>
      </c>
      <c r="W20" s="17">
        <v>9.98</v>
      </c>
      <c r="X20" s="18">
        <v>1.4701</v>
      </c>
      <c r="Y20" s="17">
        <v>2260.31</v>
      </c>
      <c r="Z20" s="19">
        <v>3797.79</v>
      </c>
    </row>
    <row r="21" spans="2:26" x14ac:dyDescent="0.25">
      <c r="B21" s="14" t="s">
        <v>71</v>
      </c>
      <c r="C21" s="15" t="s">
        <v>72</v>
      </c>
      <c r="D21" s="16" t="s">
        <v>46</v>
      </c>
      <c r="E21" s="17">
        <v>1369.28</v>
      </c>
      <c r="F21" s="18">
        <v>0.8024</v>
      </c>
      <c r="G21" s="17">
        <v>1098.71</v>
      </c>
      <c r="H21" s="18">
        <v>0.4224</v>
      </c>
      <c r="I21" s="17">
        <v>578.44000000000005</v>
      </c>
      <c r="J21" s="18">
        <v>3.27E-2</v>
      </c>
      <c r="K21" s="17">
        <v>44.73</v>
      </c>
      <c r="L21" s="18">
        <v>1.6000000000000001E-3</v>
      </c>
      <c r="M21" s="17">
        <v>2.13</v>
      </c>
      <c r="N21" s="18">
        <v>0.1</v>
      </c>
      <c r="O21" s="17">
        <v>136.88</v>
      </c>
      <c r="P21" s="18">
        <v>3.0999999999999999E-3</v>
      </c>
      <c r="Q21" s="17">
        <v>4.3</v>
      </c>
      <c r="R21" s="18">
        <v>0</v>
      </c>
      <c r="S21" s="17">
        <v>0</v>
      </c>
      <c r="T21" s="18">
        <v>0.2218</v>
      </c>
      <c r="U21" s="17">
        <v>303.64</v>
      </c>
      <c r="V21" s="18">
        <v>7.3000000000000001E-3</v>
      </c>
      <c r="W21" s="17">
        <v>9.98</v>
      </c>
      <c r="X21" s="18">
        <v>1.5911999999999999</v>
      </c>
      <c r="Y21" s="17">
        <v>2178.8200000000002</v>
      </c>
      <c r="Z21" s="19">
        <v>3548.1</v>
      </c>
    </row>
    <row r="22" spans="2:26" x14ac:dyDescent="0.25">
      <c r="B22" s="14" t="s">
        <v>73</v>
      </c>
      <c r="C22" s="15" t="s">
        <v>74</v>
      </c>
      <c r="D22" s="16" t="s">
        <v>46</v>
      </c>
      <c r="E22" s="17">
        <v>2950.28</v>
      </c>
      <c r="F22" s="18">
        <v>0.79759999999999998</v>
      </c>
      <c r="G22" s="17">
        <v>2353.15</v>
      </c>
      <c r="H22" s="18">
        <v>0.1961</v>
      </c>
      <c r="I22" s="17">
        <v>578.44000000000005</v>
      </c>
      <c r="J22" s="18">
        <v>1.2999999999999999E-2</v>
      </c>
      <c r="K22" s="17">
        <v>38.380000000000003</v>
      </c>
      <c r="L22" s="18">
        <v>0</v>
      </c>
      <c r="M22" s="17">
        <v>0</v>
      </c>
      <c r="N22" s="18">
        <v>1.4200000000000001E-2</v>
      </c>
      <c r="O22" s="17">
        <v>42.01</v>
      </c>
      <c r="P22" s="18">
        <v>1.1000000000000001E-3</v>
      </c>
      <c r="Q22" s="17">
        <v>3.31</v>
      </c>
      <c r="R22" s="18">
        <v>0</v>
      </c>
      <c r="S22" s="17">
        <v>0</v>
      </c>
      <c r="T22" s="18">
        <v>0.10290000000000001</v>
      </c>
      <c r="U22" s="17">
        <v>303.64</v>
      </c>
      <c r="V22" s="18">
        <v>3.3999999999999998E-3</v>
      </c>
      <c r="W22" s="17">
        <v>9.98</v>
      </c>
      <c r="X22" s="18">
        <v>1.1283000000000001</v>
      </c>
      <c r="Y22" s="17">
        <v>3328.92</v>
      </c>
      <c r="Z22" s="19">
        <v>6279.2</v>
      </c>
    </row>
    <row r="23" spans="2:26" x14ac:dyDescent="0.25">
      <c r="B23" s="14" t="s">
        <v>75</v>
      </c>
      <c r="C23" s="15" t="s">
        <v>76</v>
      </c>
      <c r="D23" s="16" t="s">
        <v>46</v>
      </c>
      <c r="E23" s="17">
        <v>3933.71</v>
      </c>
      <c r="F23" s="18">
        <v>0.79759999999999998</v>
      </c>
      <c r="G23" s="17">
        <v>3137.53</v>
      </c>
      <c r="H23" s="18">
        <v>0.14699999999999999</v>
      </c>
      <c r="I23" s="17">
        <v>578.44000000000005</v>
      </c>
      <c r="J23" s="18">
        <v>9.7999999999999997E-3</v>
      </c>
      <c r="K23" s="17">
        <v>38.380000000000003</v>
      </c>
      <c r="L23" s="18">
        <v>0</v>
      </c>
      <c r="M23" s="17">
        <v>0</v>
      </c>
      <c r="N23" s="18">
        <v>0</v>
      </c>
      <c r="O23" s="17">
        <v>0</v>
      </c>
      <c r="P23" s="18">
        <v>8.0000000000000004E-4</v>
      </c>
      <c r="Q23" s="17">
        <v>3.31</v>
      </c>
      <c r="R23" s="18">
        <v>0</v>
      </c>
      <c r="S23" s="17">
        <v>0</v>
      </c>
      <c r="T23" s="18">
        <v>7.7200000000000005E-2</v>
      </c>
      <c r="U23" s="17">
        <v>303.64</v>
      </c>
      <c r="V23" s="18">
        <v>2.5000000000000001E-3</v>
      </c>
      <c r="W23" s="17">
        <v>9.98</v>
      </c>
      <c r="X23" s="18">
        <v>1.0349999999999999</v>
      </c>
      <c r="Y23" s="17">
        <v>4071.28</v>
      </c>
      <c r="Z23" s="19">
        <v>8004.99</v>
      </c>
    </row>
    <row r="24" spans="2:26" x14ac:dyDescent="0.25">
      <c r="B24" s="14" t="s">
        <v>77</v>
      </c>
      <c r="C24" s="15" t="s">
        <v>78</v>
      </c>
      <c r="D24" s="16" t="s">
        <v>46</v>
      </c>
      <c r="E24" s="17">
        <v>6600.35</v>
      </c>
      <c r="F24" s="18">
        <v>0.79759999999999998</v>
      </c>
      <c r="G24" s="17">
        <v>5264.44</v>
      </c>
      <c r="H24" s="18">
        <v>8.7599999999999997E-2</v>
      </c>
      <c r="I24" s="17">
        <v>578.44000000000005</v>
      </c>
      <c r="J24" s="18">
        <v>5.7999999999999996E-3</v>
      </c>
      <c r="K24" s="17">
        <v>38.380000000000003</v>
      </c>
      <c r="L24" s="18">
        <v>0</v>
      </c>
      <c r="M24" s="17">
        <v>0</v>
      </c>
      <c r="N24" s="18">
        <v>0</v>
      </c>
      <c r="O24" s="17">
        <v>0</v>
      </c>
      <c r="P24" s="18">
        <v>5.0000000000000001E-4</v>
      </c>
      <c r="Q24" s="17">
        <v>3.31</v>
      </c>
      <c r="R24" s="18">
        <v>0</v>
      </c>
      <c r="S24" s="17">
        <v>0</v>
      </c>
      <c r="T24" s="18">
        <v>4.5999999999999999E-2</v>
      </c>
      <c r="U24" s="17">
        <v>303.64</v>
      </c>
      <c r="V24" s="18">
        <v>1.5E-3</v>
      </c>
      <c r="W24" s="17">
        <v>9.98</v>
      </c>
      <c r="X24" s="18">
        <v>0.93910000000000005</v>
      </c>
      <c r="Y24" s="17">
        <v>6198.19</v>
      </c>
      <c r="Z24" s="19">
        <v>12798.54</v>
      </c>
    </row>
    <row r="25" spans="2:26" x14ac:dyDescent="0.25">
      <c r="B25" s="14" t="s">
        <v>79</v>
      </c>
      <c r="C25" s="15" t="s">
        <v>80</v>
      </c>
      <c r="D25" s="16" t="s">
        <v>46</v>
      </c>
      <c r="E25" s="17">
        <v>3553.55</v>
      </c>
      <c r="F25" s="18">
        <v>0.79910000000000003</v>
      </c>
      <c r="G25" s="17">
        <v>2839.64</v>
      </c>
      <c r="H25" s="18">
        <v>0.1628</v>
      </c>
      <c r="I25" s="17">
        <v>578.44000000000005</v>
      </c>
      <c r="J25" s="18">
        <v>0</v>
      </c>
      <c r="K25" s="17">
        <v>0</v>
      </c>
      <c r="L25" s="18">
        <v>0</v>
      </c>
      <c r="M25" s="17">
        <v>0</v>
      </c>
      <c r="N25" s="18">
        <v>1.6000000000000001E-3</v>
      </c>
      <c r="O25" s="17">
        <v>5.82</v>
      </c>
      <c r="P25" s="18">
        <v>8.9999999999999998E-4</v>
      </c>
      <c r="Q25" s="17">
        <v>3.27</v>
      </c>
      <c r="R25" s="18">
        <v>0</v>
      </c>
      <c r="S25" s="17">
        <v>0</v>
      </c>
      <c r="T25" s="18">
        <v>8.5400000000000004E-2</v>
      </c>
      <c r="U25" s="17">
        <v>303.64</v>
      </c>
      <c r="V25" s="18">
        <v>2.8E-3</v>
      </c>
      <c r="W25" s="17">
        <v>9.98</v>
      </c>
      <c r="X25" s="18">
        <v>1.0527</v>
      </c>
      <c r="Y25" s="17">
        <v>3740.79</v>
      </c>
      <c r="Z25" s="19">
        <v>7294.34</v>
      </c>
    </row>
    <row r="26" spans="2:26" x14ac:dyDescent="0.25">
      <c r="B26" s="14" t="s">
        <v>81</v>
      </c>
      <c r="C26" s="15" t="s">
        <v>82</v>
      </c>
      <c r="D26" s="16" t="s">
        <v>46</v>
      </c>
      <c r="E26" s="17">
        <v>3694.26</v>
      </c>
      <c r="F26" s="18">
        <v>0.79849999999999999</v>
      </c>
      <c r="G26" s="17">
        <v>2949.87</v>
      </c>
      <c r="H26" s="18">
        <v>0.15659999999999999</v>
      </c>
      <c r="I26" s="17">
        <v>578.44000000000005</v>
      </c>
      <c r="J26" s="18">
        <v>0</v>
      </c>
      <c r="K26" s="17">
        <v>0</v>
      </c>
      <c r="L26" s="18">
        <v>0</v>
      </c>
      <c r="M26" s="17">
        <v>0</v>
      </c>
      <c r="N26" s="18">
        <v>0</v>
      </c>
      <c r="O26" s="17">
        <v>0</v>
      </c>
      <c r="P26" s="18">
        <v>8.0000000000000004E-4</v>
      </c>
      <c r="Q26" s="17">
        <v>3.04</v>
      </c>
      <c r="R26" s="18">
        <v>0</v>
      </c>
      <c r="S26" s="17">
        <v>0</v>
      </c>
      <c r="T26" s="18">
        <v>8.2199999999999995E-2</v>
      </c>
      <c r="U26" s="17">
        <v>303.64</v>
      </c>
      <c r="V26" s="18">
        <v>2.7000000000000001E-3</v>
      </c>
      <c r="W26" s="17">
        <v>9.98</v>
      </c>
      <c r="X26" s="18">
        <v>1.0407999999999999</v>
      </c>
      <c r="Y26" s="17">
        <v>3844.97</v>
      </c>
      <c r="Z26" s="19">
        <v>7539.23</v>
      </c>
    </row>
    <row r="27" spans="2:26" x14ac:dyDescent="0.25">
      <c r="B27" s="20" t="s">
        <v>83</v>
      </c>
      <c r="C27" s="21" t="s">
        <v>84</v>
      </c>
      <c r="D27" s="22" t="s">
        <v>46</v>
      </c>
      <c r="E27" s="23">
        <v>4925.68</v>
      </c>
      <c r="F27" s="24">
        <v>0.79849999999999999</v>
      </c>
      <c r="G27" s="23">
        <v>3933.16</v>
      </c>
      <c r="H27" s="24">
        <v>0.1174</v>
      </c>
      <c r="I27" s="23">
        <v>578.44000000000005</v>
      </c>
      <c r="J27" s="24">
        <v>0</v>
      </c>
      <c r="K27" s="23">
        <v>0</v>
      </c>
      <c r="L27" s="24">
        <v>0</v>
      </c>
      <c r="M27" s="23">
        <v>0</v>
      </c>
      <c r="N27" s="24">
        <v>0</v>
      </c>
      <c r="O27" s="23">
        <v>0</v>
      </c>
      <c r="P27" s="24">
        <v>5.9999999999999995E-4</v>
      </c>
      <c r="Q27" s="23">
        <v>3.04</v>
      </c>
      <c r="R27" s="24">
        <v>0</v>
      </c>
      <c r="S27" s="23">
        <v>0</v>
      </c>
      <c r="T27" s="24">
        <v>6.1600000000000002E-2</v>
      </c>
      <c r="U27" s="23">
        <v>303.64</v>
      </c>
      <c r="V27" s="24">
        <v>2E-3</v>
      </c>
      <c r="W27" s="23">
        <v>9.98</v>
      </c>
      <c r="X27" s="24">
        <v>0.98019999999999996</v>
      </c>
      <c r="Y27" s="23">
        <v>4828.26</v>
      </c>
      <c r="Z27" s="25">
        <v>9753.94</v>
      </c>
    </row>
    <row r="28" spans="2:26" x14ac:dyDescent="0.25">
      <c r="B28" s="14" t="s">
        <v>85</v>
      </c>
      <c r="C28" s="15" t="s">
        <v>86</v>
      </c>
      <c r="D28" s="16" t="s">
        <v>46</v>
      </c>
      <c r="E28" s="17">
        <v>9121.9599999999991</v>
      </c>
      <c r="F28" s="18">
        <v>0.79849999999999999</v>
      </c>
      <c r="G28" s="17">
        <v>7283.89</v>
      </c>
      <c r="H28" s="18">
        <v>6.3399999999999998E-2</v>
      </c>
      <c r="I28" s="17">
        <v>578.44000000000005</v>
      </c>
      <c r="J28" s="18">
        <v>0</v>
      </c>
      <c r="K28" s="17">
        <v>0</v>
      </c>
      <c r="L28" s="18">
        <v>0</v>
      </c>
      <c r="M28" s="17">
        <v>0</v>
      </c>
      <c r="N28" s="18">
        <v>0</v>
      </c>
      <c r="O28" s="17">
        <v>0</v>
      </c>
      <c r="P28" s="18">
        <v>2.9999999999999997E-4</v>
      </c>
      <c r="Q28" s="17">
        <v>3.04</v>
      </c>
      <c r="R28" s="18">
        <v>0</v>
      </c>
      <c r="S28" s="17">
        <v>0</v>
      </c>
      <c r="T28" s="18">
        <v>3.3300000000000003E-2</v>
      </c>
      <c r="U28" s="17">
        <v>303.64</v>
      </c>
      <c r="V28" s="18">
        <v>1.1000000000000001E-3</v>
      </c>
      <c r="W28" s="17">
        <v>9.98</v>
      </c>
      <c r="X28" s="18">
        <v>0.89659999999999995</v>
      </c>
      <c r="Y28" s="17">
        <v>8178.99</v>
      </c>
      <c r="Z28" s="19">
        <v>17300.95</v>
      </c>
    </row>
    <row r="29" spans="2:26" x14ac:dyDescent="0.25">
      <c r="B29" s="14" t="s">
        <v>87</v>
      </c>
      <c r="C29" s="15" t="s">
        <v>88</v>
      </c>
      <c r="D29" s="16" t="s">
        <v>46</v>
      </c>
      <c r="E29" s="17">
        <v>14563.83</v>
      </c>
      <c r="F29" s="18">
        <v>0.79510000000000003</v>
      </c>
      <c r="G29" s="17">
        <v>11579.7</v>
      </c>
      <c r="H29" s="18">
        <v>3.9699999999999999E-2</v>
      </c>
      <c r="I29" s="17">
        <v>578.44000000000005</v>
      </c>
      <c r="J29" s="18">
        <v>0</v>
      </c>
      <c r="K29" s="17">
        <v>0</v>
      </c>
      <c r="L29" s="18">
        <v>0</v>
      </c>
      <c r="M29" s="17">
        <v>0</v>
      </c>
      <c r="N29" s="18">
        <v>0</v>
      </c>
      <c r="O29" s="17">
        <v>0</v>
      </c>
      <c r="P29" s="18">
        <v>2.0000000000000001E-4</v>
      </c>
      <c r="Q29" s="17">
        <v>2.74</v>
      </c>
      <c r="R29" s="18">
        <v>0</v>
      </c>
      <c r="S29" s="17">
        <v>0</v>
      </c>
      <c r="T29" s="18">
        <v>2.0799999999999999E-2</v>
      </c>
      <c r="U29" s="17">
        <v>303.64</v>
      </c>
      <c r="V29" s="18">
        <v>6.9999999999999999E-4</v>
      </c>
      <c r="W29" s="17">
        <v>9.98</v>
      </c>
      <c r="X29" s="18">
        <v>0.85650000000000004</v>
      </c>
      <c r="Y29" s="17">
        <v>12474.5</v>
      </c>
      <c r="Z29" s="19">
        <v>27038.33</v>
      </c>
    </row>
    <row r="30" spans="2:26" x14ac:dyDescent="0.25">
      <c r="B30" s="14" t="s">
        <v>89</v>
      </c>
      <c r="C30" s="15" t="s">
        <v>90</v>
      </c>
      <c r="D30" s="16" t="s">
        <v>46</v>
      </c>
      <c r="E30" s="17">
        <v>4428.3599999999997</v>
      </c>
      <c r="F30" s="18">
        <v>0.79530000000000001</v>
      </c>
      <c r="G30" s="17">
        <v>3521.87</v>
      </c>
      <c r="H30" s="18">
        <v>0.13059999999999999</v>
      </c>
      <c r="I30" s="17">
        <v>578.44000000000005</v>
      </c>
      <c r="J30" s="18">
        <v>0</v>
      </c>
      <c r="K30" s="17">
        <v>0</v>
      </c>
      <c r="L30" s="18">
        <v>0</v>
      </c>
      <c r="M30" s="17">
        <v>0</v>
      </c>
      <c r="N30" s="18">
        <v>0</v>
      </c>
      <c r="O30" s="17">
        <v>0</v>
      </c>
      <c r="P30" s="18">
        <v>5.9999999999999995E-4</v>
      </c>
      <c r="Q30" s="17">
        <v>2.71</v>
      </c>
      <c r="R30" s="18">
        <v>0</v>
      </c>
      <c r="S30" s="17">
        <v>0</v>
      </c>
      <c r="T30" s="18">
        <v>6.8599999999999994E-2</v>
      </c>
      <c r="U30" s="17">
        <v>303.64</v>
      </c>
      <c r="V30" s="18">
        <v>2.3E-3</v>
      </c>
      <c r="W30" s="17">
        <v>9.98</v>
      </c>
      <c r="X30" s="18">
        <v>0.99739999999999995</v>
      </c>
      <c r="Y30" s="17">
        <v>4416.6499999999996</v>
      </c>
      <c r="Z30" s="19">
        <v>8845.01</v>
      </c>
    </row>
    <row r="31" spans="2:26" x14ac:dyDescent="0.25">
      <c r="B31" s="20" t="s">
        <v>91</v>
      </c>
      <c r="C31" s="21" t="s">
        <v>92</v>
      </c>
      <c r="D31" s="22" t="s">
        <v>46</v>
      </c>
      <c r="E31" s="23">
        <v>5904.48</v>
      </c>
      <c r="F31" s="24">
        <v>0.79530000000000001</v>
      </c>
      <c r="G31" s="23">
        <v>4695.83</v>
      </c>
      <c r="H31" s="24">
        <v>9.8000000000000004E-2</v>
      </c>
      <c r="I31" s="23">
        <v>578.44000000000005</v>
      </c>
      <c r="J31" s="24">
        <v>0</v>
      </c>
      <c r="K31" s="23">
        <v>0</v>
      </c>
      <c r="L31" s="24">
        <v>0</v>
      </c>
      <c r="M31" s="23">
        <v>0</v>
      </c>
      <c r="N31" s="24">
        <v>0</v>
      </c>
      <c r="O31" s="23">
        <v>0</v>
      </c>
      <c r="P31" s="24">
        <v>5.0000000000000001E-4</v>
      </c>
      <c r="Q31" s="23">
        <v>2.71</v>
      </c>
      <c r="R31" s="24">
        <v>0</v>
      </c>
      <c r="S31" s="23">
        <v>0</v>
      </c>
      <c r="T31" s="24">
        <v>5.1400000000000001E-2</v>
      </c>
      <c r="U31" s="23">
        <v>303.64</v>
      </c>
      <c r="V31" s="24">
        <v>1.6999999999999999E-3</v>
      </c>
      <c r="W31" s="23">
        <v>9.98</v>
      </c>
      <c r="X31" s="24">
        <v>0.94679999999999997</v>
      </c>
      <c r="Y31" s="23">
        <v>5590.61</v>
      </c>
      <c r="Z31" s="25">
        <v>11495.08</v>
      </c>
    </row>
    <row r="32" spans="2:26" x14ac:dyDescent="0.25">
      <c r="B32" s="14" t="s">
        <v>93</v>
      </c>
      <c r="C32" s="15" t="s">
        <v>94</v>
      </c>
      <c r="D32" s="16" t="s">
        <v>46</v>
      </c>
      <c r="E32" s="17">
        <v>10631</v>
      </c>
      <c r="F32" s="18">
        <v>0.79530000000000001</v>
      </c>
      <c r="G32" s="17">
        <v>8454.83</v>
      </c>
      <c r="H32" s="18">
        <v>5.4399999999999997E-2</v>
      </c>
      <c r="I32" s="17">
        <v>578.44000000000005</v>
      </c>
      <c r="J32" s="18">
        <v>0</v>
      </c>
      <c r="K32" s="17">
        <v>0</v>
      </c>
      <c r="L32" s="18">
        <v>0</v>
      </c>
      <c r="M32" s="17">
        <v>0</v>
      </c>
      <c r="N32" s="18">
        <v>0</v>
      </c>
      <c r="O32" s="17">
        <v>0</v>
      </c>
      <c r="P32" s="18">
        <v>2.9999999999999997E-4</v>
      </c>
      <c r="Q32" s="17">
        <v>2.71</v>
      </c>
      <c r="R32" s="18">
        <v>0</v>
      </c>
      <c r="S32" s="17">
        <v>0</v>
      </c>
      <c r="T32" s="18">
        <v>2.86E-2</v>
      </c>
      <c r="U32" s="17">
        <v>303.64</v>
      </c>
      <c r="V32" s="18">
        <v>8.9999999999999998E-4</v>
      </c>
      <c r="W32" s="17">
        <v>9.98</v>
      </c>
      <c r="X32" s="18">
        <v>0.87949999999999995</v>
      </c>
      <c r="Y32" s="17">
        <v>9349.61</v>
      </c>
      <c r="Z32" s="19">
        <v>19980.599999999999</v>
      </c>
    </row>
    <row r="33" spans="2:26" x14ac:dyDescent="0.25">
      <c r="B33" s="14" t="s">
        <v>95</v>
      </c>
      <c r="C33" s="15" t="s">
        <v>96</v>
      </c>
      <c r="D33" s="16" t="s">
        <v>46</v>
      </c>
      <c r="E33" s="17">
        <v>10302</v>
      </c>
      <c r="F33" s="18">
        <v>0.79610000000000003</v>
      </c>
      <c r="G33" s="17">
        <v>8201.42</v>
      </c>
      <c r="H33" s="18">
        <v>5.6099999999999997E-2</v>
      </c>
      <c r="I33" s="17">
        <v>578.44000000000005</v>
      </c>
      <c r="J33" s="18">
        <v>3.7000000000000002E-3</v>
      </c>
      <c r="K33" s="17">
        <v>38.380000000000003</v>
      </c>
      <c r="L33" s="18">
        <v>0</v>
      </c>
      <c r="M33" s="17">
        <v>0</v>
      </c>
      <c r="N33" s="18">
        <v>0</v>
      </c>
      <c r="O33" s="17">
        <v>0</v>
      </c>
      <c r="P33" s="18">
        <v>2.9999999999999997E-4</v>
      </c>
      <c r="Q33" s="17">
        <v>3.11</v>
      </c>
      <c r="R33" s="18">
        <v>0</v>
      </c>
      <c r="S33" s="17">
        <v>0</v>
      </c>
      <c r="T33" s="18">
        <v>2.9499999999999998E-2</v>
      </c>
      <c r="U33" s="17">
        <v>303.64</v>
      </c>
      <c r="V33" s="18">
        <v>1E-3</v>
      </c>
      <c r="W33" s="17">
        <v>9.98</v>
      </c>
      <c r="X33" s="18">
        <v>0.88670000000000004</v>
      </c>
      <c r="Y33" s="17">
        <v>9134.9699999999993</v>
      </c>
      <c r="Z33" s="19">
        <v>19436.97</v>
      </c>
    </row>
    <row r="34" spans="2:26" x14ac:dyDescent="0.25">
      <c r="B34" s="14" t="s">
        <v>97</v>
      </c>
      <c r="C34" s="15" t="s">
        <v>98</v>
      </c>
      <c r="D34" s="16" t="s">
        <v>46</v>
      </c>
      <c r="E34" s="17">
        <v>10710.21</v>
      </c>
      <c r="F34" s="18">
        <v>0.79610000000000003</v>
      </c>
      <c r="G34" s="17">
        <v>8526.4</v>
      </c>
      <c r="H34" s="18">
        <v>5.3999999999999999E-2</v>
      </c>
      <c r="I34" s="17">
        <v>578.44000000000005</v>
      </c>
      <c r="J34" s="18">
        <v>3.5999999999999999E-3</v>
      </c>
      <c r="K34" s="17">
        <v>38.380000000000003</v>
      </c>
      <c r="L34" s="18">
        <v>0</v>
      </c>
      <c r="M34" s="17">
        <v>0</v>
      </c>
      <c r="N34" s="18">
        <v>0</v>
      </c>
      <c r="O34" s="17">
        <v>0</v>
      </c>
      <c r="P34" s="18">
        <v>2.9999999999999997E-4</v>
      </c>
      <c r="Q34" s="17">
        <v>3.11</v>
      </c>
      <c r="R34" s="18">
        <v>0</v>
      </c>
      <c r="S34" s="17">
        <v>0</v>
      </c>
      <c r="T34" s="18">
        <v>2.8400000000000002E-2</v>
      </c>
      <c r="U34" s="17">
        <v>303.64</v>
      </c>
      <c r="V34" s="18">
        <v>8.9999999999999998E-4</v>
      </c>
      <c r="W34" s="17">
        <v>9.98</v>
      </c>
      <c r="X34" s="18">
        <v>0.88329999999999997</v>
      </c>
      <c r="Y34" s="17">
        <v>9459.9500000000007</v>
      </c>
      <c r="Z34" s="19">
        <v>20170.16</v>
      </c>
    </row>
    <row r="35" spans="2:26" x14ac:dyDescent="0.25">
      <c r="B35" s="14" t="s">
        <v>99</v>
      </c>
      <c r="C35" s="15" t="s">
        <v>100</v>
      </c>
      <c r="D35" s="16" t="s">
        <v>46</v>
      </c>
      <c r="E35" s="17">
        <v>13406.36</v>
      </c>
      <c r="F35" s="18">
        <v>0.79610000000000003</v>
      </c>
      <c r="G35" s="17">
        <v>10672.8</v>
      </c>
      <c r="H35" s="18">
        <v>4.3099999999999999E-2</v>
      </c>
      <c r="I35" s="17">
        <v>578.44000000000005</v>
      </c>
      <c r="J35" s="18">
        <v>2.8999999999999998E-3</v>
      </c>
      <c r="K35" s="17">
        <v>38.380000000000003</v>
      </c>
      <c r="L35" s="18">
        <v>0</v>
      </c>
      <c r="M35" s="17">
        <v>0</v>
      </c>
      <c r="N35" s="18">
        <v>0</v>
      </c>
      <c r="O35" s="17">
        <v>0</v>
      </c>
      <c r="P35" s="18">
        <v>2.0000000000000001E-4</v>
      </c>
      <c r="Q35" s="17">
        <v>3.11</v>
      </c>
      <c r="R35" s="18">
        <v>0</v>
      </c>
      <c r="S35" s="17">
        <v>0</v>
      </c>
      <c r="T35" s="18">
        <v>2.2599999999999999E-2</v>
      </c>
      <c r="U35" s="17">
        <v>303.64</v>
      </c>
      <c r="V35" s="18">
        <v>6.9999999999999999E-4</v>
      </c>
      <c r="W35" s="17">
        <v>9.98</v>
      </c>
      <c r="X35" s="18">
        <v>0.86570000000000003</v>
      </c>
      <c r="Y35" s="17">
        <v>11606.35</v>
      </c>
      <c r="Z35" s="19">
        <v>25012.71</v>
      </c>
    </row>
    <row r="36" spans="2:26" x14ac:dyDescent="0.25">
      <c r="B36" s="14" t="s">
        <v>101</v>
      </c>
      <c r="C36" s="15" t="s">
        <v>102</v>
      </c>
      <c r="D36" s="16" t="s">
        <v>46</v>
      </c>
      <c r="E36" s="17">
        <v>10302</v>
      </c>
      <c r="F36" s="18">
        <v>0.79100000000000004</v>
      </c>
      <c r="G36" s="17">
        <v>8148.88</v>
      </c>
      <c r="H36" s="18">
        <v>5.6099999999999997E-2</v>
      </c>
      <c r="I36" s="17">
        <v>578.44000000000005</v>
      </c>
      <c r="J36" s="18">
        <v>3.7000000000000002E-3</v>
      </c>
      <c r="K36" s="17">
        <v>38.380000000000003</v>
      </c>
      <c r="L36" s="18">
        <v>0</v>
      </c>
      <c r="M36" s="17">
        <v>0</v>
      </c>
      <c r="N36" s="18">
        <v>0</v>
      </c>
      <c r="O36" s="17">
        <v>0</v>
      </c>
      <c r="P36" s="18">
        <v>2.0000000000000001E-4</v>
      </c>
      <c r="Q36" s="17">
        <v>2.19</v>
      </c>
      <c r="R36" s="18">
        <v>0</v>
      </c>
      <c r="S36" s="17">
        <v>0</v>
      </c>
      <c r="T36" s="18">
        <v>2.9499999999999998E-2</v>
      </c>
      <c r="U36" s="17">
        <v>303.64</v>
      </c>
      <c r="V36" s="18">
        <v>1E-3</v>
      </c>
      <c r="W36" s="17">
        <v>9.98</v>
      </c>
      <c r="X36" s="18">
        <v>0.88149999999999995</v>
      </c>
      <c r="Y36" s="17">
        <v>9081.51</v>
      </c>
      <c r="Z36" s="19">
        <v>19383.509999999998</v>
      </c>
    </row>
    <row r="37" spans="2:26" x14ac:dyDescent="0.25">
      <c r="B37" s="14" t="s">
        <v>103</v>
      </c>
      <c r="C37" s="15" t="s">
        <v>104</v>
      </c>
      <c r="D37" s="16" t="s">
        <v>46</v>
      </c>
      <c r="E37" s="17">
        <v>10635.6</v>
      </c>
      <c r="F37" s="18">
        <v>0.79100000000000004</v>
      </c>
      <c r="G37" s="17">
        <v>8412.76</v>
      </c>
      <c r="H37" s="18">
        <v>5.4399999999999997E-2</v>
      </c>
      <c r="I37" s="17">
        <v>578.44000000000005</v>
      </c>
      <c r="J37" s="18">
        <v>3.5999999999999999E-3</v>
      </c>
      <c r="K37" s="17">
        <v>38.380000000000003</v>
      </c>
      <c r="L37" s="18">
        <v>0</v>
      </c>
      <c r="M37" s="17">
        <v>0</v>
      </c>
      <c r="N37" s="18">
        <v>0</v>
      </c>
      <c r="O37" s="17">
        <v>0</v>
      </c>
      <c r="P37" s="18">
        <v>2.0000000000000001E-4</v>
      </c>
      <c r="Q37" s="17">
        <v>2.19</v>
      </c>
      <c r="R37" s="18">
        <v>0</v>
      </c>
      <c r="S37" s="17">
        <v>0</v>
      </c>
      <c r="T37" s="18">
        <v>2.8500000000000001E-2</v>
      </c>
      <c r="U37" s="17">
        <v>303.64</v>
      </c>
      <c r="V37" s="18">
        <v>8.9999999999999998E-4</v>
      </c>
      <c r="W37" s="17">
        <v>9.98</v>
      </c>
      <c r="X37" s="18">
        <v>0.87870000000000004</v>
      </c>
      <c r="Y37" s="17">
        <v>9345.39</v>
      </c>
      <c r="Z37" s="19">
        <v>19980.990000000002</v>
      </c>
    </row>
    <row r="38" spans="2:26" x14ac:dyDescent="0.25">
      <c r="B38" s="14" t="s">
        <v>105</v>
      </c>
      <c r="C38" s="15" t="s">
        <v>9</v>
      </c>
      <c r="D38" s="16" t="s">
        <v>46</v>
      </c>
      <c r="E38" s="17">
        <v>12472.53</v>
      </c>
      <c r="F38" s="18">
        <v>0.79100000000000004</v>
      </c>
      <c r="G38" s="17">
        <v>9865.77</v>
      </c>
      <c r="H38" s="18">
        <v>4.6399999999999997E-2</v>
      </c>
      <c r="I38" s="17">
        <v>578.44000000000005</v>
      </c>
      <c r="J38" s="18">
        <v>3.0999999999999999E-3</v>
      </c>
      <c r="K38" s="17">
        <v>38.380000000000003</v>
      </c>
      <c r="L38" s="18">
        <v>0</v>
      </c>
      <c r="M38" s="17">
        <v>0</v>
      </c>
      <c r="N38" s="18">
        <v>0</v>
      </c>
      <c r="O38" s="17">
        <v>0</v>
      </c>
      <c r="P38" s="18">
        <v>2.0000000000000001E-4</v>
      </c>
      <c r="Q38" s="17">
        <v>2.19</v>
      </c>
      <c r="R38" s="18">
        <v>0</v>
      </c>
      <c r="S38" s="17">
        <v>0</v>
      </c>
      <c r="T38" s="18">
        <v>2.4299999999999999E-2</v>
      </c>
      <c r="U38" s="17">
        <v>303.64</v>
      </c>
      <c r="V38" s="18">
        <v>8.0000000000000004E-4</v>
      </c>
      <c r="W38" s="17">
        <v>9.98</v>
      </c>
      <c r="X38" s="18">
        <v>0.86580000000000001</v>
      </c>
      <c r="Y38" s="17">
        <v>10798.4</v>
      </c>
      <c r="Z38" s="19">
        <v>23270.92</v>
      </c>
    </row>
    <row r="39" spans="2:26" x14ac:dyDescent="0.25">
      <c r="B39" s="14" t="s">
        <v>106</v>
      </c>
      <c r="C39" s="15" t="s">
        <v>10</v>
      </c>
      <c r="D39" s="16" t="s">
        <v>46</v>
      </c>
      <c r="E39" s="17">
        <v>10302</v>
      </c>
      <c r="F39" s="18">
        <v>0.79810000000000003</v>
      </c>
      <c r="G39" s="17">
        <v>8222.0300000000007</v>
      </c>
      <c r="H39" s="18">
        <v>5.6099999999999997E-2</v>
      </c>
      <c r="I39" s="17">
        <v>578.44000000000005</v>
      </c>
      <c r="J39" s="18">
        <v>3.7000000000000002E-3</v>
      </c>
      <c r="K39" s="17">
        <v>38.380000000000003</v>
      </c>
      <c r="L39" s="18">
        <v>0</v>
      </c>
      <c r="M39" s="17">
        <v>0</v>
      </c>
      <c r="N39" s="18">
        <v>0</v>
      </c>
      <c r="O39" s="17">
        <v>0</v>
      </c>
      <c r="P39" s="18">
        <v>2.9999999999999997E-4</v>
      </c>
      <c r="Q39" s="17">
        <v>3.06</v>
      </c>
      <c r="R39" s="18">
        <v>0</v>
      </c>
      <c r="S39" s="17">
        <v>0</v>
      </c>
      <c r="T39" s="18">
        <v>2.9499999999999998E-2</v>
      </c>
      <c r="U39" s="17">
        <v>303.64</v>
      </c>
      <c r="V39" s="18">
        <v>1E-3</v>
      </c>
      <c r="W39" s="17">
        <v>9.98</v>
      </c>
      <c r="X39" s="18">
        <v>0.88870000000000005</v>
      </c>
      <c r="Y39" s="17">
        <v>9155.5300000000007</v>
      </c>
      <c r="Z39" s="19">
        <v>19457.53</v>
      </c>
    </row>
    <row r="40" spans="2:26" x14ac:dyDescent="0.25">
      <c r="B40" s="14" t="s">
        <v>107</v>
      </c>
      <c r="C40" s="15" t="s">
        <v>14</v>
      </c>
      <c r="D40" s="16" t="s">
        <v>46</v>
      </c>
      <c r="E40" s="17">
        <v>10912.05</v>
      </c>
      <c r="F40" s="18">
        <v>0.79810000000000003</v>
      </c>
      <c r="G40" s="17">
        <v>8708.91</v>
      </c>
      <c r="H40" s="18">
        <v>5.2999999999999999E-2</v>
      </c>
      <c r="I40" s="17">
        <v>578.44000000000005</v>
      </c>
      <c r="J40" s="18">
        <v>3.5000000000000001E-3</v>
      </c>
      <c r="K40" s="17">
        <v>38.380000000000003</v>
      </c>
      <c r="L40" s="18">
        <v>0</v>
      </c>
      <c r="M40" s="17">
        <v>0</v>
      </c>
      <c r="N40" s="18">
        <v>0</v>
      </c>
      <c r="O40" s="17">
        <v>0</v>
      </c>
      <c r="P40" s="18">
        <v>2.9999999999999997E-4</v>
      </c>
      <c r="Q40" s="17">
        <v>3.06</v>
      </c>
      <c r="R40" s="18">
        <v>0</v>
      </c>
      <c r="S40" s="17">
        <v>0</v>
      </c>
      <c r="T40" s="18">
        <v>2.7799999999999998E-2</v>
      </c>
      <c r="U40" s="17">
        <v>303.64</v>
      </c>
      <c r="V40" s="18">
        <v>8.9999999999999998E-4</v>
      </c>
      <c r="W40" s="17">
        <v>9.98</v>
      </c>
      <c r="X40" s="18">
        <v>0.88360000000000005</v>
      </c>
      <c r="Y40" s="17">
        <v>9642.41</v>
      </c>
      <c r="Z40" s="19">
        <v>20554.46</v>
      </c>
    </row>
    <row r="41" spans="2:26" x14ac:dyDescent="0.25">
      <c r="B41" s="14" t="s">
        <v>108</v>
      </c>
      <c r="C41" s="15" t="s">
        <v>109</v>
      </c>
      <c r="D41" s="16" t="s">
        <v>46</v>
      </c>
      <c r="E41" s="17">
        <v>13227.15</v>
      </c>
      <c r="F41" s="18">
        <v>0.79810000000000003</v>
      </c>
      <c r="G41" s="17">
        <v>10556.59</v>
      </c>
      <c r="H41" s="18">
        <v>4.3700000000000003E-2</v>
      </c>
      <c r="I41" s="17">
        <v>578.44000000000005</v>
      </c>
      <c r="J41" s="18">
        <v>2.8999999999999998E-3</v>
      </c>
      <c r="K41" s="17">
        <v>38.380000000000003</v>
      </c>
      <c r="L41" s="18">
        <v>0</v>
      </c>
      <c r="M41" s="17">
        <v>0</v>
      </c>
      <c r="N41" s="18">
        <v>0</v>
      </c>
      <c r="O41" s="17">
        <v>0</v>
      </c>
      <c r="P41" s="18">
        <v>2.0000000000000001E-4</v>
      </c>
      <c r="Q41" s="17">
        <v>3.06</v>
      </c>
      <c r="R41" s="18">
        <v>0</v>
      </c>
      <c r="S41" s="17">
        <v>0</v>
      </c>
      <c r="T41" s="18">
        <v>2.3E-2</v>
      </c>
      <c r="U41" s="17">
        <v>303.64</v>
      </c>
      <c r="V41" s="18">
        <v>8.0000000000000004E-4</v>
      </c>
      <c r="W41" s="17">
        <v>9.98</v>
      </c>
      <c r="X41" s="18">
        <v>0.86870000000000003</v>
      </c>
      <c r="Y41" s="17">
        <v>11490.09</v>
      </c>
      <c r="Z41" s="19">
        <v>24717.23</v>
      </c>
    </row>
    <row r="42" spans="2:26" x14ac:dyDescent="0.25">
      <c r="B42" s="20" t="s">
        <v>110</v>
      </c>
      <c r="C42" s="21" t="s">
        <v>111</v>
      </c>
      <c r="D42" s="22" t="s">
        <v>46</v>
      </c>
      <c r="E42" s="23">
        <v>20307.2</v>
      </c>
      <c r="F42" s="24">
        <v>0.79649999999999999</v>
      </c>
      <c r="G42" s="23">
        <v>16174.68</v>
      </c>
      <c r="H42" s="24">
        <v>2.8500000000000001E-2</v>
      </c>
      <c r="I42" s="23">
        <v>578.44000000000005</v>
      </c>
      <c r="J42" s="24">
        <v>1.6999999999999999E-3</v>
      </c>
      <c r="K42" s="23">
        <v>35.049999999999997</v>
      </c>
      <c r="L42" s="24">
        <v>0</v>
      </c>
      <c r="M42" s="23">
        <v>0</v>
      </c>
      <c r="N42" s="24">
        <v>0</v>
      </c>
      <c r="O42" s="23">
        <v>0</v>
      </c>
      <c r="P42" s="24">
        <v>2.0000000000000001E-4</v>
      </c>
      <c r="Q42" s="23">
        <v>3.36</v>
      </c>
      <c r="R42" s="24">
        <v>0</v>
      </c>
      <c r="S42" s="23">
        <v>0</v>
      </c>
      <c r="T42" s="24">
        <v>1.4999999999999999E-2</v>
      </c>
      <c r="U42" s="23">
        <v>303.64</v>
      </c>
      <c r="V42" s="24">
        <v>5.0000000000000001E-4</v>
      </c>
      <c r="W42" s="23">
        <v>9.98</v>
      </c>
      <c r="X42" s="24">
        <v>0.84230000000000005</v>
      </c>
      <c r="Y42" s="23">
        <v>17105.16</v>
      </c>
      <c r="Z42" s="25">
        <v>37412.36</v>
      </c>
    </row>
    <row r="43" spans="2:26" x14ac:dyDescent="0.25">
      <c r="B43" s="20" t="s">
        <v>112</v>
      </c>
      <c r="C43" s="21" t="s">
        <v>3</v>
      </c>
      <c r="D43" s="22" t="s">
        <v>46</v>
      </c>
      <c r="E43" s="23">
        <v>16922.669999999998</v>
      </c>
      <c r="F43" s="24">
        <v>0.79649999999999999</v>
      </c>
      <c r="G43" s="23">
        <v>13478.9</v>
      </c>
      <c r="H43" s="24">
        <v>3.4200000000000001E-2</v>
      </c>
      <c r="I43" s="23">
        <v>578.44000000000005</v>
      </c>
      <c r="J43" s="24">
        <v>2.0999999999999999E-3</v>
      </c>
      <c r="K43" s="23">
        <v>35.049999999999997</v>
      </c>
      <c r="L43" s="24">
        <v>0</v>
      </c>
      <c r="M43" s="23">
        <v>0</v>
      </c>
      <c r="N43" s="24">
        <v>0</v>
      </c>
      <c r="O43" s="23">
        <v>0</v>
      </c>
      <c r="P43" s="24">
        <v>2.0000000000000001E-4</v>
      </c>
      <c r="Q43" s="23">
        <v>3.36</v>
      </c>
      <c r="R43" s="24">
        <v>0</v>
      </c>
      <c r="S43" s="23">
        <v>0</v>
      </c>
      <c r="T43" s="24">
        <v>1.7899999999999999E-2</v>
      </c>
      <c r="U43" s="23">
        <v>303.64</v>
      </c>
      <c r="V43" s="24">
        <v>5.9999999999999995E-4</v>
      </c>
      <c r="W43" s="23">
        <v>9.98</v>
      </c>
      <c r="X43" s="24">
        <v>0.85150000000000003</v>
      </c>
      <c r="Y43" s="23">
        <v>14409.38</v>
      </c>
      <c r="Z43" s="25">
        <v>31332.04</v>
      </c>
    </row>
    <row r="44" spans="2:26" x14ac:dyDescent="0.25">
      <c r="B44" s="14" t="s">
        <v>113</v>
      </c>
      <c r="C44" s="15" t="s">
        <v>114</v>
      </c>
      <c r="D44" s="16" t="s">
        <v>46</v>
      </c>
      <c r="E44" s="17">
        <v>10302</v>
      </c>
      <c r="F44" s="18">
        <v>0.7974</v>
      </c>
      <c r="G44" s="17">
        <v>8214.81</v>
      </c>
      <c r="H44" s="18">
        <v>5.6099999999999997E-2</v>
      </c>
      <c r="I44" s="17">
        <v>578.44000000000005</v>
      </c>
      <c r="J44" s="18">
        <v>3.7000000000000002E-3</v>
      </c>
      <c r="K44" s="17">
        <v>38.380000000000003</v>
      </c>
      <c r="L44" s="18">
        <v>0</v>
      </c>
      <c r="M44" s="17">
        <v>0</v>
      </c>
      <c r="N44" s="18">
        <v>0</v>
      </c>
      <c r="O44" s="17">
        <v>0</v>
      </c>
      <c r="P44" s="18">
        <v>2.9999999999999997E-4</v>
      </c>
      <c r="Q44" s="17">
        <v>3.1</v>
      </c>
      <c r="R44" s="18">
        <v>0</v>
      </c>
      <c r="S44" s="17">
        <v>0</v>
      </c>
      <c r="T44" s="18">
        <v>2.9499999999999998E-2</v>
      </c>
      <c r="U44" s="17">
        <v>303.64</v>
      </c>
      <c r="V44" s="18">
        <v>1E-3</v>
      </c>
      <c r="W44" s="17">
        <v>9.98</v>
      </c>
      <c r="X44" s="18">
        <v>0.88800000000000001</v>
      </c>
      <c r="Y44" s="17">
        <v>9148.36</v>
      </c>
      <c r="Z44" s="19">
        <v>19450.36</v>
      </c>
    </row>
    <row r="45" spans="2:26" x14ac:dyDescent="0.25">
      <c r="B45" s="14" t="s">
        <v>115</v>
      </c>
      <c r="C45" s="15" t="s">
        <v>116</v>
      </c>
      <c r="D45" s="16" t="s">
        <v>46</v>
      </c>
      <c r="E45" s="17">
        <v>10388</v>
      </c>
      <c r="F45" s="18">
        <v>0.7974</v>
      </c>
      <c r="G45" s="17">
        <v>8283.39</v>
      </c>
      <c r="H45" s="18">
        <v>5.57E-2</v>
      </c>
      <c r="I45" s="17">
        <v>578.44000000000005</v>
      </c>
      <c r="J45" s="18">
        <v>3.7000000000000002E-3</v>
      </c>
      <c r="K45" s="17">
        <v>38.380000000000003</v>
      </c>
      <c r="L45" s="18">
        <v>0</v>
      </c>
      <c r="M45" s="17">
        <v>0</v>
      </c>
      <c r="N45" s="18">
        <v>0</v>
      </c>
      <c r="O45" s="17">
        <v>0</v>
      </c>
      <c r="P45" s="18">
        <v>2.9999999999999997E-4</v>
      </c>
      <c r="Q45" s="17">
        <v>3.1</v>
      </c>
      <c r="R45" s="18">
        <v>0</v>
      </c>
      <c r="S45" s="17">
        <v>0</v>
      </c>
      <c r="T45" s="18">
        <v>2.92E-2</v>
      </c>
      <c r="U45" s="17">
        <v>303.64</v>
      </c>
      <c r="V45" s="18">
        <v>1E-3</v>
      </c>
      <c r="W45" s="17">
        <v>9.98</v>
      </c>
      <c r="X45" s="18">
        <v>0.88729999999999998</v>
      </c>
      <c r="Y45" s="17">
        <v>9216.93</v>
      </c>
      <c r="Z45" s="19">
        <v>19604.93</v>
      </c>
    </row>
    <row r="46" spans="2:26" x14ac:dyDescent="0.25">
      <c r="B46" s="14" t="s">
        <v>117</v>
      </c>
      <c r="C46" s="15" t="s">
        <v>118</v>
      </c>
      <c r="D46" s="16" t="s">
        <v>46</v>
      </c>
      <c r="E46" s="17">
        <v>11234.9</v>
      </c>
      <c r="F46" s="18">
        <v>0.7974</v>
      </c>
      <c r="G46" s="17">
        <v>8958.7099999999991</v>
      </c>
      <c r="H46" s="18">
        <v>5.1499999999999997E-2</v>
      </c>
      <c r="I46" s="17">
        <v>578.44000000000005</v>
      </c>
      <c r="J46" s="18">
        <v>3.3999999999999998E-3</v>
      </c>
      <c r="K46" s="17">
        <v>38.380000000000003</v>
      </c>
      <c r="L46" s="18">
        <v>0</v>
      </c>
      <c r="M46" s="17">
        <v>0</v>
      </c>
      <c r="N46" s="18">
        <v>0</v>
      </c>
      <c r="O46" s="17">
        <v>0</v>
      </c>
      <c r="P46" s="18">
        <v>2.9999999999999997E-4</v>
      </c>
      <c r="Q46" s="17">
        <v>3.1</v>
      </c>
      <c r="R46" s="18">
        <v>0</v>
      </c>
      <c r="S46" s="17">
        <v>0</v>
      </c>
      <c r="T46" s="18">
        <v>2.7E-2</v>
      </c>
      <c r="U46" s="17">
        <v>303.64</v>
      </c>
      <c r="V46" s="18">
        <v>8.9999999999999998E-4</v>
      </c>
      <c r="W46" s="17">
        <v>9.98</v>
      </c>
      <c r="X46" s="18">
        <v>0.88049999999999995</v>
      </c>
      <c r="Y46" s="17">
        <v>9892.25</v>
      </c>
      <c r="Z46" s="19">
        <v>21127.16</v>
      </c>
    </row>
    <row r="47" spans="2:26" x14ac:dyDescent="0.25">
      <c r="B47" s="20" t="s">
        <v>119</v>
      </c>
      <c r="C47" s="21" t="s">
        <v>8</v>
      </c>
      <c r="D47" s="22" t="s">
        <v>46</v>
      </c>
      <c r="E47" s="23">
        <v>10302</v>
      </c>
      <c r="F47" s="24">
        <v>0.79649999999999999</v>
      </c>
      <c r="G47" s="23">
        <v>8205.5400000000009</v>
      </c>
      <c r="H47" s="24">
        <v>5.6099999999999997E-2</v>
      </c>
      <c r="I47" s="23">
        <v>578.44000000000005</v>
      </c>
      <c r="J47" s="24">
        <v>3.7000000000000002E-3</v>
      </c>
      <c r="K47" s="23">
        <v>38.380000000000003</v>
      </c>
      <c r="L47" s="24">
        <v>0</v>
      </c>
      <c r="M47" s="23">
        <v>0</v>
      </c>
      <c r="N47" s="24">
        <v>0</v>
      </c>
      <c r="O47" s="23">
        <v>0</v>
      </c>
      <c r="P47" s="24">
        <v>2.9999999999999997E-4</v>
      </c>
      <c r="Q47" s="23">
        <v>3.36</v>
      </c>
      <c r="R47" s="24">
        <v>0</v>
      </c>
      <c r="S47" s="23">
        <v>0</v>
      </c>
      <c r="T47" s="24">
        <v>2.9499999999999998E-2</v>
      </c>
      <c r="U47" s="23">
        <v>303.64</v>
      </c>
      <c r="V47" s="24">
        <v>1E-3</v>
      </c>
      <c r="W47" s="23">
        <v>9.98</v>
      </c>
      <c r="X47" s="24">
        <v>0.8871</v>
      </c>
      <c r="Y47" s="23">
        <v>9139.34</v>
      </c>
      <c r="Z47" s="25">
        <v>19441.34</v>
      </c>
    </row>
    <row r="48" spans="2:26" x14ac:dyDescent="0.25">
      <c r="B48" s="20" t="s">
        <v>120</v>
      </c>
      <c r="C48" s="21" t="s">
        <v>4</v>
      </c>
      <c r="D48" s="22" t="s">
        <v>46</v>
      </c>
      <c r="E48" s="23">
        <v>11127.03</v>
      </c>
      <c r="F48" s="24">
        <v>0.79649999999999999</v>
      </c>
      <c r="G48" s="23">
        <v>8862.68</v>
      </c>
      <c r="H48" s="24">
        <v>5.1999999999999998E-2</v>
      </c>
      <c r="I48" s="23">
        <v>578.44000000000005</v>
      </c>
      <c r="J48" s="24">
        <v>3.3999999999999998E-3</v>
      </c>
      <c r="K48" s="23">
        <v>38.380000000000003</v>
      </c>
      <c r="L48" s="24">
        <v>0</v>
      </c>
      <c r="M48" s="23">
        <v>0</v>
      </c>
      <c r="N48" s="24">
        <v>0</v>
      </c>
      <c r="O48" s="23">
        <v>0</v>
      </c>
      <c r="P48" s="24">
        <v>2.9999999999999997E-4</v>
      </c>
      <c r="Q48" s="23">
        <v>3.36</v>
      </c>
      <c r="R48" s="24">
        <v>0</v>
      </c>
      <c r="S48" s="23">
        <v>0</v>
      </c>
      <c r="T48" s="24">
        <v>2.7300000000000001E-2</v>
      </c>
      <c r="U48" s="23">
        <v>303.64</v>
      </c>
      <c r="V48" s="24">
        <v>8.9999999999999998E-4</v>
      </c>
      <c r="W48" s="23">
        <v>9.98</v>
      </c>
      <c r="X48" s="24">
        <v>0.88039999999999996</v>
      </c>
      <c r="Y48" s="23">
        <v>9796.48</v>
      </c>
      <c r="Z48" s="25">
        <v>20923.5</v>
      </c>
    </row>
    <row r="49" spans="2:26" x14ac:dyDescent="0.25">
      <c r="B49" s="20" t="s">
        <v>121</v>
      </c>
      <c r="C49" s="21" t="s">
        <v>12</v>
      </c>
      <c r="D49" s="22" t="s">
        <v>46</v>
      </c>
      <c r="E49" s="23">
        <v>14396.88</v>
      </c>
      <c r="F49" s="24">
        <v>0.79649999999999999</v>
      </c>
      <c r="G49" s="23">
        <v>11467.12</v>
      </c>
      <c r="H49" s="24">
        <v>4.02E-2</v>
      </c>
      <c r="I49" s="23">
        <v>578.44000000000005</v>
      </c>
      <c r="J49" s="24">
        <v>2.7000000000000001E-3</v>
      </c>
      <c r="K49" s="23">
        <v>38.380000000000003</v>
      </c>
      <c r="L49" s="24">
        <v>0</v>
      </c>
      <c r="M49" s="23">
        <v>0</v>
      </c>
      <c r="N49" s="24">
        <v>0</v>
      </c>
      <c r="O49" s="23">
        <v>0</v>
      </c>
      <c r="P49" s="24">
        <v>2.0000000000000001E-4</v>
      </c>
      <c r="Q49" s="23">
        <v>3.36</v>
      </c>
      <c r="R49" s="24">
        <v>0</v>
      </c>
      <c r="S49" s="23">
        <v>0</v>
      </c>
      <c r="T49" s="24">
        <v>2.1100000000000001E-2</v>
      </c>
      <c r="U49" s="23">
        <v>303.64</v>
      </c>
      <c r="V49" s="24">
        <v>6.9999999999999999E-4</v>
      </c>
      <c r="W49" s="23">
        <v>9.98</v>
      </c>
      <c r="X49" s="24">
        <v>0.86140000000000005</v>
      </c>
      <c r="Y49" s="23">
        <v>12400.92</v>
      </c>
      <c r="Z49" s="25">
        <v>26797.8</v>
      </c>
    </row>
    <row r="50" spans="2:26" x14ac:dyDescent="0.25">
      <c r="B50" s="14" t="s">
        <v>122</v>
      </c>
      <c r="C50" s="15" t="s">
        <v>123</v>
      </c>
      <c r="D50" s="16" t="s">
        <v>46</v>
      </c>
      <c r="E50" s="17">
        <v>10302</v>
      </c>
      <c r="F50" s="18">
        <v>0.7974</v>
      </c>
      <c r="G50" s="17">
        <v>8214.81</v>
      </c>
      <c r="H50" s="18">
        <v>5.6099999999999997E-2</v>
      </c>
      <c r="I50" s="17">
        <v>578.44000000000005</v>
      </c>
      <c r="J50" s="18">
        <v>3.7000000000000002E-3</v>
      </c>
      <c r="K50" s="17">
        <v>38.380000000000003</v>
      </c>
      <c r="L50" s="18">
        <v>0</v>
      </c>
      <c r="M50" s="17">
        <v>0</v>
      </c>
      <c r="N50" s="18">
        <v>0</v>
      </c>
      <c r="O50" s="17">
        <v>0</v>
      </c>
      <c r="P50" s="18">
        <v>2.9999999999999997E-4</v>
      </c>
      <c r="Q50" s="17">
        <v>3.1</v>
      </c>
      <c r="R50" s="18">
        <v>0</v>
      </c>
      <c r="S50" s="17">
        <v>0</v>
      </c>
      <c r="T50" s="18">
        <v>2.9499999999999998E-2</v>
      </c>
      <c r="U50" s="17">
        <v>303.64</v>
      </c>
      <c r="V50" s="18">
        <v>1E-3</v>
      </c>
      <c r="W50" s="17">
        <v>9.98</v>
      </c>
      <c r="X50" s="18">
        <v>0.88800000000000001</v>
      </c>
      <c r="Y50" s="17">
        <v>9148.36</v>
      </c>
      <c r="Z50" s="19">
        <v>19450.36</v>
      </c>
    </row>
    <row r="51" spans="2:26" x14ac:dyDescent="0.25">
      <c r="B51" s="14" t="s">
        <v>124</v>
      </c>
      <c r="C51" s="15" t="s">
        <v>125</v>
      </c>
      <c r="D51" s="16" t="s">
        <v>46</v>
      </c>
      <c r="E51" s="17">
        <v>10388</v>
      </c>
      <c r="F51" s="18">
        <v>0.7974</v>
      </c>
      <c r="G51" s="17">
        <v>8283.39</v>
      </c>
      <c r="H51" s="18">
        <v>5.57E-2</v>
      </c>
      <c r="I51" s="17">
        <v>578.44000000000005</v>
      </c>
      <c r="J51" s="18">
        <v>3.7000000000000002E-3</v>
      </c>
      <c r="K51" s="17">
        <v>38.380000000000003</v>
      </c>
      <c r="L51" s="18">
        <v>0</v>
      </c>
      <c r="M51" s="17">
        <v>0</v>
      </c>
      <c r="N51" s="18">
        <v>0</v>
      </c>
      <c r="O51" s="17">
        <v>0</v>
      </c>
      <c r="P51" s="18">
        <v>2.9999999999999997E-4</v>
      </c>
      <c r="Q51" s="17">
        <v>3.1</v>
      </c>
      <c r="R51" s="18">
        <v>0</v>
      </c>
      <c r="S51" s="17">
        <v>0</v>
      </c>
      <c r="T51" s="18">
        <v>2.92E-2</v>
      </c>
      <c r="U51" s="17">
        <v>303.64</v>
      </c>
      <c r="V51" s="18">
        <v>1E-3</v>
      </c>
      <c r="W51" s="17">
        <v>9.98</v>
      </c>
      <c r="X51" s="18">
        <v>0.88729999999999998</v>
      </c>
      <c r="Y51" s="17">
        <v>9216.93</v>
      </c>
      <c r="Z51" s="19">
        <v>19604.93</v>
      </c>
    </row>
    <row r="52" spans="2:26" x14ac:dyDescent="0.25">
      <c r="B52" s="14" t="s">
        <v>126</v>
      </c>
      <c r="C52" s="15" t="s">
        <v>127</v>
      </c>
      <c r="D52" s="16" t="s">
        <v>46</v>
      </c>
      <c r="E52" s="17">
        <v>11234.9</v>
      </c>
      <c r="F52" s="18">
        <v>0.7974</v>
      </c>
      <c r="G52" s="17">
        <v>8958.7099999999991</v>
      </c>
      <c r="H52" s="18">
        <v>5.1499999999999997E-2</v>
      </c>
      <c r="I52" s="17">
        <v>578.44000000000005</v>
      </c>
      <c r="J52" s="18">
        <v>3.3999999999999998E-3</v>
      </c>
      <c r="K52" s="17">
        <v>38.380000000000003</v>
      </c>
      <c r="L52" s="18">
        <v>0</v>
      </c>
      <c r="M52" s="17">
        <v>0</v>
      </c>
      <c r="N52" s="18">
        <v>0</v>
      </c>
      <c r="O52" s="17">
        <v>0</v>
      </c>
      <c r="P52" s="18">
        <v>2.9999999999999997E-4</v>
      </c>
      <c r="Q52" s="17">
        <v>3.1</v>
      </c>
      <c r="R52" s="18">
        <v>0</v>
      </c>
      <c r="S52" s="17">
        <v>0</v>
      </c>
      <c r="T52" s="18">
        <v>2.7E-2</v>
      </c>
      <c r="U52" s="17">
        <v>303.64</v>
      </c>
      <c r="V52" s="18">
        <v>8.9999999999999998E-4</v>
      </c>
      <c r="W52" s="17">
        <v>9.98</v>
      </c>
      <c r="X52" s="18">
        <v>0.88049999999999995</v>
      </c>
      <c r="Y52" s="17">
        <v>9892.25</v>
      </c>
      <c r="Z52" s="19">
        <v>21127.16</v>
      </c>
    </row>
    <row r="53" spans="2:26" x14ac:dyDescent="0.25">
      <c r="B53" s="14" t="s">
        <v>128</v>
      </c>
      <c r="C53" s="15" t="s">
        <v>129</v>
      </c>
      <c r="D53" s="16" t="s">
        <v>46</v>
      </c>
      <c r="E53" s="17">
        <v>10302</v>
      </c>
      <c r="F53" s="18">
        <v>0.79979999999999996</v>
      </c>
      <c r="G53" s="17">
        <v>8239.5400000000009</v>
      </c>
      <c r="H53" s="18">
        <v>5.6099999999999997E-2</v>
      </c>
      <c r="I53" s="17">
        <v>578.44000000000005</v>
      </c>
      <c r="J53" s="18">
        <v>3.7000000000000002E-3</v>
      </c>
      <c r="K53" s="17">
        <v>38.4</v>
      </c>
      <c r="L53" s="18">
        <v>0</v>
      </c>
      <c r="M53" s="17">
        <v>0</v>
      </c>
      <c r="N53" s="18">
        <v>0</v>
      </c>
      <c r="O53" s="17">
        <v>0</v>
      </c>
      <c r="P53" s="18">
        <v>2.9999999999999997E-4</v>
      </c>
      <c r="Q53" s="17">
        <v>3.44</v>
      </c>
      <c r="R53" s="18">
        <v>0</v>
      </c>
      <c r="S53" s="17">
        <v>0</v>
      </c>
      <c r="T53" s="18">
        <v>2.9499999999999998E-2</v>
      </c>
      <c r="U53" s="17">
        <v>303.64</v>
      </c>
      <c r="V53" s="18">
        <v>1E-3</v>
      </c>
      <c r="W53" s="17">
        <v>9.98</v>
      </c>
      <c r="X53" s="18">
        <v>0.89049999999999996</v>
      </c>
      <c r="Y53" s="17">
        <v>9173.4500000000007</v>
      </c>
      <c r="Z53" s="19">
        <v>19475.45</v>
      </c>
    </row>
    <row r="54" spans="2:26" x14ac:dyDescent="0.25">
      <c r="B54" s="14" t="s">
        <v>130</v>
      </c>
      <c r="C54" s="15" t="s">
        <v>131</v>
      </c>
      <c r="D54" s="16" t="s">
        <v>46</v>
      </c>
      <c r="E54" s="17">
        <v>11412.28</v>
      </c>
      <c r="F54" s="18">
        <v>0.79979999999999996</v>
      </c>
      <c r="G54" s="17">
        <v>9127.5400000000009</v>
      </c>
      <c r="H54" s="18">
        <v>5.0700000000000002E-2</v>
      </c>
      <c r="I54" s="17">
        <v>578.44000000000005</v>
      </c>
      <c r="J54" s="18">
        <v>3.3999999999999998E-3</v>
      </c>
      <c r="K54" s="17">
        <v>38.4</v>
      </c>
      <c r="L54" s="18">
        <v>0</v>
      </c>
      <c r="M54" s="17">
        <v>0</v>
      </c>
      <c r="N54" s="18">
        <v>0</v>
      </c>
      <c r="O54" s="17">
        <v>0</v>
      </c>
      <c r="P54" s="18">
        <v>2.9999999999999997E-4</v>
      </c>
      <c r="Q54" s="17">
        <v>3.44</v>
      </c>
      <c r="R54" s="18">
        <v>0</v>
      </c>
      <c r="S54" s="17">
        <v>0</v>
      </c>
      <c r="T54" s="18">
        <v>2.6599999999999999E-2</v>
      </c>
      <c r="U54" s="17">
        <v>303.64</v>
      </c>
      <c r="V54" s="18">
        <v>8.9999999999999998E-4</v>
      </c>
      <c r="W54" s="17">
        <v>9.98</v>
      </c>
      <c r="X54" s="18">
        <v>0.88160000000000005</v>
      </c>
      <c r="Y54" s="17">
        <v>10061.450000000001</v>
      </c>
      <c r="Z54" s="19">
        <v>21473.73</v>
      </c>
    </row>
    <row r="55" spans="2:26" x14ac:dyDescent="0.25">
      <c r="B55" s="14" t="s">
        <v>132</v>
      </c>
      <c r="C55" s="15" t="s">
        <v>133</v>
      </c>
      <c r="D55" s="16" t="s">
        <v>46</v>
      </c>
      <c r="E55" s="17">
        <v>15023.01</v>
      </c>
      <c r="F55" s="18">
        <v>0.79979999999999996</v>
      </c>
      <c r="G55" s="17">
        <v>12015.41</v>
      </c>
      <c r="H55" s="18">
        <v>3.85E-2</v>
      </c>
      <c r="I55" s="17">
        <v>578.44000000000005</v>
      </c>
      <c r="J55" s="18">
        <v>2.5999999999999999E-3</v>
      </c>
      <c r="K55" s="17">
        <v>38.4</v>
      </c>
      <c r="L55" s="18">
        <v>0</v>
      </c>
      <c r="M55" s="17">
        <v>0</v>
      </c>
      <c r="N55" s="18">
        <v>0</v>
      </c>
      <c r="O55" s="17">
        <v>0</v>
      </c>
      <c r="P55" s="18">
        <v>2.0000000000000001E-4</v>
      </c>
      <c r="Q55" s="17">
        <v>3.44</v>
      </c>
      <c r="R55" s="18">
        <v>0</v>
      </c>
      <c r="S55" s="17">
        <v>0</v>
      </c>
      <c r="T55" s="18">
        <v>2.0199999999999999E-2</v>
      </c>
      <c r="U55" s="17">
        <v>303.64</v>
      </c>
      <c r="V55" s="18">
        <v>6.9999999999999999E-4</v>
      </c>
      <c r="W55" s="17">
        <v>9.98</v>
      </c>
      <c r="X55" s="18">
        <v>0.86199999999999999</v>
      </c>
      <c r="Y55" s="17">
        <v>12949.32</v>
      </c>
      <c r="Z55" s="19">
        <v>27972.33</v>
      </c>
    </row>
    <row r="56" spans="2:26" x14ac:dyDescent="0.25">
      <c r="B56" s="14" t="s">
        <v>134</v>
      </c>
      <c r="C56" s="15" t="s">
        <v>135</v>
      </c>
      <c r="D56" s="16" t="s">
        <v>46</v>
      </c>
      <c r="E56" s="17">
        <v>3037.21</v>
      </c>
      <c r="F56" s="18">
        <v>0.79579999999999995</v>
      </c>
      <c r="G56" s="17">
        <v>2417.0100000000002</v>
      </c>
      <c r="H56" s="18">
        <v>0.1905</v>
      </c>
      <c r="I56" s="17">
        <v>578.44000000000005</v>
      </c>
      <c r="J56" s="18">
        <v>1.26E-2</v>
      </c>
      <c r="K56" s="17">
        <v>38.39</v>
      </c>
      <c r="L56" s="18">
        <v>0</v>
      </c>
      <c r="M56" s="17">
        <v>0</v>
      </c>
      <c r="N56" s="18">
        <v>1.21E-2</v>
      </c>
      <c r="O56" s="17">
        <v>36.799999999999997</v>
      </c>
      <c r="P56" s="18">
        <v>1E-3</v>
      </c>
      <c r="Q56" s="17">
        <v>2.89</v>
      </c>
      <c r="R56" s="18">
        <v>0</v>
      </c>
      <c r="S56" s="17">
        <v>0</v>
      </c>
      <c r="T56" s="18">
        <v>0.1</v>
      </c>
      <c r="U56" s="17">
        <v>303.64</v>
      </c>
      <c r="V56" s="18">
        <v>3.3E-3</v>
      </c>
      <c r="W56" s="17">
        <v>9.98</v>
      </c>
      <c r="X56" s="18">
        <v>1.1152</v>
      </c>
      <c r="Y56" s="17">
        <v>3387.15</v>
      </c>
      <c r="Z56" s="19">
        <v>6424.36</v>
      </c>
    </row>
    <row r="57" spans="2:26" x14ac:dyDescent="0.25">
      <c r="B57" s="14" t="s">
        <v>136</v>
      </c>
      <c r="C57" s="15" t="s">
        <v>137</v>
      </c>
      <c r="D57" s="16" t="s">
        <v>46</v>
      </c>
      <c r="E57" s="17">
        <v>4049.61</v>
      </c>
      <c r="F57" s="18">
        <v>0.79579999999999995</v>
      </c>
      <c r="G57" s="17">
        <v>3222.68</v>
      </c>
      <c r="H57" s="18">
        <v>0.14280000000000001</v>
      </c>
      <c r="I57" s="17">
        <v>578.44000000000005</v>
      </c>
      <c r="J57" s="18">
        <v>9.4999999999999998E-3</v>
      </c>
      <c r="K57" s="17">
        <v>38.39</v>
      </c>
      <c r="L57" s="18">
        <v>0</v>
      </c>
      <c r="M57" s="17">
        <v>0</v>
      </c>
      <c r="N57" s="18">
        <v>0</v>
      </c>
      <c r="O57" s="17">
        <v>0</v>
      </c>
      <c r="P57" s="18">
        <v>6.9999999999999999E-4</v>
      </c>
      <c r="Q57" s="17">
        <v>2.89</v>
      </c>
      <c r="R57" s="18">
        <v>0</v>
      </c>
      <c r="S57" s="17">
        <v>0</v>
      </c>
      <c r="T57" s="18">
        <v>7.4999999999999997E-2</v>
      </c>
      <c r="U57" s="17">
        <v>303.64</v>
      </c>
      <c r="V57" s="18">
        <v>2.5000000000000001E-3</v>
      </c>
      <c r="W57" s="17">
        <v>9.98</v>
      </c>
      <c r="X57" s="18">
        <v>1.0263</v>
      </c>
      <c r="Y57" s="17">
        <v>4156.0200000000004</v>
      </c>
      <c r="Z57" s="19">
        <v>8205.6299999999992</v>
      </c>
    </row>
    <row r="58" spans="2:26" x14ac:dyDescent="0.25">
      <c r="B58" s="14" t="s">
        <v>138</v>
      </c>
      <c r="C58" s="15" t="s">
        <v>139</v>
      </c>
      <c r="D58" s="16" t="s">
        <v>46</v>
      </c>
      <c r="E58" s="17">
        <v>6930.09</v>
      </c>
      <c r="F58" s="18">
        <v>0.79579999999999995</v>
      </c>
      <c r="G58" s="17">
        <v>5514.97</v>
      </c>
      <c r="H58" s="18">
        <v>8.3500000000000005E-2</v>
      </c>
      <c r="I58" s="17">
        <v>578.44000000000005</v>
      </c>
      <c r="J58" s="18">
        <v>5.4999999999999997E-3</v>
      </c>
      <c r="K58" s="17">
        <v>38.39</v>
      </c>
      <c r="L58" s="18">
        <v>0</v>
      </c>
      <c r="M58" s="17">
        <v>0</v>
      </c>
      <c r="N58" s="18">
        <v>0</v>
      </c>
      <c r="O58" s="17">
        <v>0</v>
      </c>
      <c r="P58" s="18">
        <v>4.0000000000000002E-4</v>
      </c>
      <c r="Q58" s="17">
        <v>2.89</v>
      </c>
      <c r="R58" s="18">
        <v>0</v>
      </c>
      <c r="S58" s="17">
        <v>0</v>
      </c>
      <c r="T58" s="18">
        <v>4.3799999999999999E-2</v>
      </c>
      <c r="U58" s="17">
        <v>303.64</v>
      </c>
      <c r="V58" s="18">
        <v>1.4E-3</v>
      </c>
      <c r="W58" s="17">
        <v>9.98</v>
      </c>
      <c r="X58" s="18">
        <v>0.93049999999999999</v>
      </c>
      <c r="Y58" s="17">
        <v>6448.31</v>
      </c>
      <c r="Z58" s="19">
        <v>13378.4</v>
      </c>
    </row>
    <row r="59" spans="2:26" x14ac:dyDescent="0.25">
      <c r="B59" s="14" t="s">
        <v>140</v>
      </c>
      <c r="C59" s="15" t="s">
        <v>141</v>
      </c>
      <c r="D59" s="16" t="s">
        <v>46</v>
      </c>
      <c r="E59" s="17">
        <v>2598.7800000000002</v>
      </c>
      <c r="F59" s="18">
        <v>0.79730000000000001</v>
      </c>
      <c r="G59" s="17">
        <v>2072</v>
      </c>
      <c r="H59" s="18">
        <v>0.22259999999999999</v>
      </c>
      <c r="I59" s="17">
        <v>578.44000000000005</v>
      </c>
      <c r="J59" s="18">
        <v>1.5299999999999999E-2</v>
      </c>
      <c r="K59" s="17">
        <v>39.82</v>
      </c>
      <c r="L59" s="18">
        <v>0</v>
      </c>
      <c r="M59" s="17">
        <v>0</v>
      </c>
      <c r="N59" s="18">
        <v>2.4299999999999999E-2</v>
      </c>
      <c r="O59" s="17">
        <v>63.11</v>
      </c>
      <c r="P59" s="18">
        <v>1.1000000000000001E-3</v>
      </c>
      <c r="Q59" s="17">
        <v>2.98</v>
      </c>
      <c r="R59" s="18">
        <v>0</v>
      </c>
      <c r="S59" s="17">
        <v>0</v>
      </c>
      <c r="T59" s="18">
        <v>0.1168</v>
      </c>
      <c r="U59" s="17">
        <v>303.64</v>
      </c>
      <c r="V59" s="18">
        <v>3.8E-3</v>
      </c>
      <c r="W59" s="17">
        <v>9.98</v>
      </c>
      <c r="X59" s="18">
        <v>1.1813</v>
      </c>
      <c r="Y59" s="17">
        <v>3069.97</v>
      </c>
      <c r="Z59" s="19">
        <v>5668.74</v>
      </c>
    </row>
    <row r="60" spans="2:26" x14ac:dyDescent="0.25">
      <c r="B60" s="14" t="s">
        <v>142</v>
      </c>
      <c r="C60" s="15" t="s">
        <v>143</v>
      </c>
      <c r="D60" s="16" t="s">
        <v>46</v>
      </c>
      <c r="E60" s="17">
        <v>3465.04</v>
      </c>
      <c r="F60" s="18">
        <v>0.79730000000000001</v>
      </c>
      <c r="G60" s="17">
        <v>2762.67</v>
      </c>
      <c r="H60" s="18">
        <v>0.16689999999999999</v>
      </c>
      <c r="I60" s="17">
        <v>578.44000000000005</v>
      </c>
      <c r="J60" s="18">
        <v>1.15E-2</v>
      </c>
      <c r="K60" s="17">
        <v>39.82</v>
      </c>
      <c r="L60" s="18">
        <v>0</v>
      </c>
      <c r="M60" s="17">
        <v>0</v>
      </c>
      <c r="N60" s="18">
        <v>3.2000000000000002E-3</v>
      </c>
      <c r="O60" s="17">
        <v>11.13</v>
      </c>
      <c r="P60" s="18">
        <v>8.9999999999999998E-4</v>
      </c>
      <c r="Q60" s="17">
        <v>2.98</v>
      </c>
      <c r="R60" s="18">
        <v>0</v>
      </c>
      <c r="S60" s="17">
        <v>0</v>
      </c>
      <c r="T60" s="18">
        <v>8.7599999999999997E-2</v>
      </c>
      <c r="U60" s="17">
        <v>303.64</v>
      </c>
      <c r="V60" s="18">
        <v>2.8999999999999998E-3</v>
      </c>
      <c r="W60" s="17">
        <v>9.98</v>
      </c>
      <c r="X60" s="18">
        <v>1.0703</v>
      </c>
      <c r="Y60" s="17">
        <v>3708.66</v>
      </c>
      <c r="Z60" s="19">
        <v>7173.7</v>
      </c>
    </row>
    <row r="61" spans="2:26" x14ac:dyDescent="0.25">
      <c r="B61" s="14" t="s">
        <v>144</v>
      </c>
      <c r="C61" s="15" t="s">
        <v>145</v>
      </c>
      <c r="D61" s="16" t="s">
        <v>46</v>
      </c>
      <c r="E61" s="17">
        <v>6789.9</v>
      </c>
      <c r="F61" s="18">
        <v>0.79730000000000001</v>
      </c>
      <c r="G61" s="17">
        <v>5413.59</v>
      </c>
      <c r="H61" s="18">
        <v>8.5199999999999998E-2</v>
      </c>
      <c r="I61" s="17">
        <v>578.44000000000005</v>
      </c>
      <c r="J61" s="18">
        <v>5.8999999999999999E-3</v>
      </c>
      <c r="K61" s="17">
        <v>39.82</v>
      </c>
      <c r="L61" s="18">
        <v>0</v>
      </c>
      <c r="M61" s="17">
        <v>0</v>
      </c>
      <c r="N61" s="18">
        <v>0</v>
      </c>
      <c r="O61" s="17">
        <v>0</v>
      </c>
      <c r="P61" s="18">
        <v>4.0000000000000002E-4</v>
      </c>
      <c r="Q61" s="17">
        <v>2.98</v>
      </c>
      <c r="R61" s="18">
        <v>0</v>
      </c>
      <c r="S61" s="17">
        <v>0</v>
      </c>
      <c r="T61" s="18">
        <v>4.4699999999999997E-2</v>
      </c>
      <c r="U61" s="17">
        <v>303.64</v>
      </c>
      <c r="V61" s="18">
        <v>1.5E-3</v>
      </c>
      <c r="W61" s="17">
        <v>9.98</v>
      </c>
      <c r="X61" s="18">
        <v>0.93500000000000005</v>
      </c>
      <c r="Y61" s="17">
        <v>6348.45</v>
      </c>
      <c r="Z61" s="19">
        <v>13138.35</v>
      </c>
    </row>
    <row r="62" spans="2:26" x14ac:dyDescent="0.25">
      <c r="B62" s="14" t="s">
        <v>146</v>
      </c>
      <c r="C62" s="15" t="s">
        <v>147</v>
      </c>
      <c r="D62" s="16" t="s">
        <v>46</v>
      </c>
      <c r="E62" s="17">
        <v>2049.98</v>
      </c>
      <c r="F62" s="18">
        <v>0.80179999999999996</v>
      </c>
      <c r="G62" s="17">
        <v>1643.68</v>
      </c>
      <c r="H62" s="18">
        <v>0.28220000000000001</v>
      </c>
      <c r="I62" s="17">
        <v>578.44000000000005</v>
      </c>
      <c r="J62" s="18">
        <v>2.1000000000000001E-2</v>
      </c>
      <c r="K62" s="17">
        <v>43.11</v>
      </c>
      <c r="L62" s="18">
        <v>0</v>
      </c>
      <c r="M62" s="17">
        <v>0</v>
      </c>
      <c r="N62" s="18">
        <v>4.6800000000000001E-2</v>
      </c>
      <c r="O62" s="17">
        <v>96.03</v>
      </c>
      <c r="P62" s="18">
        <v>1.8E-3</v>
      </c>
      <c r="Q62" s="17">
        <v>3.64</v>
      </c>
      <c r="R62" s="18">
        <v>0</v>
      </c>
      <c r="S62" s="17">
        <v>0</v>
      </c>
      <c r="T62" s="18">
        <v>0.14810000000000001</v>
      </c>
      <c r="U62" s="17">
        <v>303.64</v>
      </c>
      <c r="V62" s="18">
        <v>4.8999999999999998E-3</v>
      </c>
      <c r="W62" s="17">
        <v>9.98</v>
      </c>
      <c r="X62" s="18">
        <v>1.3066</v>
      </c>
      <c r="Y62" s="17">
        <v>2678.52</v>
      </c>
      <c r="Z62" s="19">
        <v>4728.5</v>
      </c>
    </row>
    <row r="63" spans="2:26" x14ac:dyDescent="0.25">
      <c r="B63" s="14" t="s">
        <v>148</v>
      </c>
      <c r="C63" s="15" t="s">
        <v>149</v>
      </c>
      <c r="D63" s="16" t="s">
        <v>46</v>
      </c>
      <c r="E63" s="17">
        <v>10302</v>
      </c>
      <c r="F63" s="18">
        <v>0.79349999999999998</v>
      </c>
      <c r="G63" s="17">
        <v>8174.64</v>
      </c>
      <c r="H63" s="18">
        <v>5.6099999999999997E-2</v>
      </c>
      <c r="I63" s="17">
        <v>578.44000000000005</v>
      </c>
      <c r="J63" s="18">
        <v>3.7000000000000002E-3</v>
      </c>
      <c r="K63" s="17">
        <v>38.380000000000003</v>
      </c>
      <c r="L63" s="18">
        <v>0</v>
      </c>
      <c r="M63" s="17">
        <v>0</v>
      </c>
      <c r="N63" s="18">
        <v>0</v>
      </c>
      <c r="O63" s="17">
        <v>0</v>
      </c>
      <c r="P63" s="18">
        <v>2.9999999999999997E-4</v>
      </c>
      <c r="Q63" s="17">
        <v>3</v>
      </c>
      <c r="R63" s="18">
        <v>0</v>
      </c>
      <c r="S63" s="17">
        <v>0</v>
      </c>
      <c r="T63" s="18">
        <v>2.9499999999999998E-2</v>
      </c>
      <c r="U63" s="17">
        <v>303.64</v>
      </c>
      <c r="V63" s="18">
        <v>1E-3</v>
      </c>
      <c r="W63" s="17">
        <v>9.98</v>
      </c>
      <c r="X63" s="18">
        <v>0.8841</v>
      </c>
      <c r="Y63" s="17">
        <v>9108.08</v>
      </c>
      <c r="Z63" s="19">
        <v>19410.080000000002</v>
      </c>
    </row>
    <row r="64" spans="2:26" x14ac:dyDescent="0.25">
      <c r="B64" s="14" t="s">
        <v>150</v>
      </c>
      <c r="C64" s="15" t="s">
        <v>151</v>
      </c>
      <c r="D64" s="16" t="s">
        <v>46</v>
      </c>
      <c r="E64" s="17">
        <v>4398.3500000000004</v>
      </c>
      <c r="F64" s="18">
        <v>0.7984</v>
      </c>
      <c r="G64" s="17">
        <v>3511.64</v>
      </c>
      <c r="H64" s="18">
        <v>0.13150000000000001</v>
      </c>
      <c r="I64" s="17">
        <v>578.44000000000005</v>
      </c>
      <c r="J64" s="18">
        <v>9.1000000000000004E-3</v>
      </c>
      <c r="K64" s="17">
        <v>39.82</v>
      </c>
      <c r="L64" s="18">
        <v>0</v>
      </c>
      <c r="M64" s="17">
        <v>0</v>
      </c>
      <c r="N64" s="18">
        <v>0</v>
      </c>
      <c r="O64" s="17">
        <v>0</v>
      </c>
      <c r="P64" s="18">
        <v>6.9999999999999999E-4</v>
      </c>
      <c r="Q64" s="17">
        <v>3.17</v>
      </c>
      <c r="R64" s="18">
        <v>0</v>
      </c>
      <c r="S64" s="17">
        <v>0</v>
      </c>
      <c r="T64" s="18">
        <v>6.9000000000000006E-2</v>
      </c>
      <c r="U64" s="17">
        <v>303.64</v>
      </c>
      <c r="V64" s="18">
        <v>2.3E-3</v>
      </c>
      <c r="W64" s="17">
        <v>9.98</v>
      </c>
      <c r="X64" s="18">
        <v>1.0109999999999999</v>
      </c>
      <c r="Y64" s="17">
        <v>4446.6899999999996</v>
      </c>
      <c r="Z64" s="19">
        <v>8845.0400000000009</v>
      </c>
    </row>
    <row r="65" spans="2:26" x14ac:dyDescent="0.25">
      <c r="B65" s="14" t="s">
        <v>152</v>
      </c>
      <c r="C65" s="15" t="s">
        <v>153</v>
      </c>
      <c r="D65" s="16" t="s">
        <v>46</v>
      </c>
      <c r="E65" s="17">
        <v>5864.46</v>
      </c>
      <c r="F65" s="18">
        <v>0.7984</v>
      </c>
      <c r="G65" s="17">
        <v>4682.1899999999996</v>
      </c>
      <c r="H65" s="18">
        <v>9.8599999999999993E-2</v>
      </c>
      <c r="I65" s="17">
        <v>578.44000000000005</v>
      </c>
      <c r="J65" s="18">
        <v>6.7999999999999996E-3</v>
      </c>
      <c r="K65" s="17">
        <v>39.82</v>
      </c>
      <c r="L65" s="18">
        <v>0</v>
      </c>
      <c r="M65" s="17">
        <v>0</v>
      </c>
      <c r="N65" s="18">
        <v>0</v>
      </c>
      <c r="O65" s="17">
        <v>0</v>
      </c>
      <c r="P65" s="18">
        <v>5.0000000000000001E-4</v>
      </c>
      <c r="Q65" s="17">
        <v>3.17</v>
      </c>
      <c r="R65" s="18">
        <v>0</v>
      </c>
      <c r="S65" s="17">
        <v>0</v>
      </c>
      <c r="T65" s="18">
        <v>5.1799999999999999E-2</v>
      </c>
      <c r="U65" s="17">
        <v>303.64</v>
      </c>
      <c r="V65" s="18">
        <v>1.6999999999999999E-3</v>
      </c>
      <c r="W65" s="17">
        <v>9.98</v>
      </c>
      <c r="X65" s="18">
        <v>0.95779999999999998</v>
      </c>
      <c r="Y65" s="17">
        <v>5617.24</v>
      </c>
      <c r="Z65" s="19">
        <v>11481.7</v>
      </c>
    </row>
    <row r="66" spans="2:26" x14ac:dyDescent="0.25">
      <c r="B66" s="14" t="s">
        <v>154</v>
      </c>
      <c r="C66" s="15" t="s">
        <v>155</v>
      </c>
      <c r="D66" s="16" t="s">
        <v>46</v>
      </c>
      <c r="E66" s="17">
        <v>9968.56</v>
      </c>
      <c r="F66" s="18">
        <v>0.7984</v>
      </c>
      <c r="G66" s="17">
        <v>7958.9</v>
      </c>
      <c r="H66" s="18">
        <v>5.8000000000000003E-2</v>
      </c>
      <c r="I66" s="17">
        <v>578.44000000000005</v>
      </c>
      <c r="J66" s="18">
        <v>4.0000000000000001E-3</v>
      </c>
      <c r="K66" s="17">
        <v>39.82</v>
      </c>
      <c r="L66" s="18">
        <v>0</v>
      </c>
      <c r="M66" s="17">
        <v>0</v>
      </c>
      <c r="N66" s="18">
        <v>0</v>
      </c>
      <c r="O66" s="17">
        <v>0</v>
      </c>
      <c r="P66" s="18">
        <v>2.9999999999999997E-4</v>
      </c>
      <c r="Q66" s="17">
        <v>3.17</v>
      </c>
      <c r="R66" s="18">
        <v>0</v>
      </c>
      <c r="S66" s="17">
        <v>0</v>
      </c>
      <c r="T66" s="18">
        <v>3.0499999999999999E-2</v>
      </c>
      <c r="U66" s="17">
        <v>303.64</v>
      </c>
      <c r="V66" s="18">
        <v>1E-3</v>
      </c>
      <c r="W66" s="17">
        <v>9.98</v>
      </c>
      <c r="X66" s="18">
        <v>0.89219999999999999</v>
      </c>
      <c r="Y66" s="17">
        <v>8893.9500000000007</v>
      </c>
      <c r="Z66" s="19">
        <v>18862.509999999998</v>
      </c>
    </row>
    <row r="67" spans="2:26" x14ac:dyDescent="0.25">
      <c r="B67" s="14" t="s">
        <v>156</v>
      </c>
      <c r="C67" s="15" t="s">
        <v>157</v>
      </c>
      <c r="D67" s="16" t="s">
        <v>46</v>
      </c>
      <c r="E67" s="17">
        <v>2011.81</v>
      </c>
      <c r="F67" s="18">
        <v>0.80320000000000003</v>
      </c>
      <c r="G67" s="17">
        <v>1615.89</v>
      </c>
      <c r="H67" s="18">
        <v>0.28749999999999998</v>
      </c>
      <c r="I67" s="17">
        <v>578.44000000000005</v>
      </c>
      <c r="J67" s="18">
        <v>2.3199999999999998E-2</v>
      </c>
      <c r="K67" s="17">
        <v>46.59</v>
      </c>
      <c r="L67" s="18">
        <v>0</v>
      </c>
      <c r="M67" s="17">
        <v>0</v>
      </c>
      <c r="N67" s="18">
        <v>4.8899999999999999E-2</v>
      </c>
      <c r="O67" s="17">
        <v>98.32</v>
      </c>
      <c r="P67" s="18">
        <v>2.2000000000000001E-3</v>
      </c>
      <c r="Q67" s="17">
        <v>4.37</v>
      </c>
      <c r="R67" s="18">
        <v>0</v>
      </c>
      <c r="S67" s="17">
        <v>0</v>
      </c>
      <c r="T67" s="18">
        <v>0.15090000000000001</v>
      </c>
      <c r="U67" s="17">
        <v>303.64</v>
      </c>
      <c r="V67" s="18">
        <v>5.0000000000000001E-3</v>
      </c>
      <c r="W67" s="17">
        <v>9.98</v>
      </c>
      <c r="X67" s="18">
        <v>1.3208</v>
      </c>
      <c r="Y67" s="17">
        <v>2657.24</v>
      </c>
      <c r="Z67" s="19">
        <v>4669.05</v>
      </c>
    </row>
    <row r="68" spans="2:26" x14ac:dyDescent="0.25">
      <c r="B68" s="14" t="s">
        <v>158</v>
      </c>
      <c r="C68" s="15" t="s">
        <v>159</v>
      </c>
      <c r="D68" s="16" t="s">
        <v>46</v>
      </c>
      <c r="E68" s="17">
        <v>1840.67</v>
      </c>
      <c r="F68" s="18">
        <v>0.80089999999999995</v>
      </c>
      <c r="G68" s="17">
        <v>1474.19</v>
      </c>
      <c r="H68" s="18">
        <v>0.31430000000000002</v>
      </c>
      <c r="I68" s="17">
        <v>578.44000000000005</v>
      </c>
      <c r="J68" s="18">
        <v>2.5100000000000001E-2</v>
      </c>
      <c r="K68" s="17">
        <v>46.22</v>
      </c>
      <c r="L68" s="18">
        <v>0</v>
      </c>
      <c r="M68" s="17">
        <v>0</v>
      </c>
      <c r="N68" s="18">
        <v>5.8999999999999997E-2</v>
      </c>
      <c r="O68" s="17">
        <v>108.59</v>
      </c>
      <c r="P68" s="18">
        <v>2.2000000000000001E-3</v>
      </c>
      <c r="Q68" s="17">
        <v>4.05</v>
      </c>
      <c r="R68" s="18">
        <v>0</v>
      </c>
      <c r="S68" s="17">
        <v>0</v>
      </c>
      <c r="T68" s="18">
        <v>0.16500000000000001</v>
      </c>
      <c r="U68" s="17">
        <v>303.64</v>
      </c>
      <c r="V68" s="18">
        <v>5.4000000000000003E-3</v>
      </c>
      <c r="W68" s="17">
        <v>9.98</v>
      </c>
      <c r="X68" s="18">
        <v>1.3717999999999999</v>
      </c>
      <c r="Y68" s="17">
        <v>2525.12</v>
      </c>
      <c r="Z68" s="19">
        <v>4365.79</v>
      </c>
    </row>
    <row r="69" spans="2:26" x14ac:dyDescent="0.25">
      <c r="B69" s="14" t="s">
        <v>160</v>
      </c>
      <c r="C69" s="15" t="s">
        <v>161</v>
      </c>
      <c r="D69" s="16" t="s">
        <v>46</v>
      </c>
      <c r="E69" s="17">
        <v>4641.01</v>
      </c>
      <c r="F69" s="18">
        <v>0.81969999999999998</v>
      </c>
      <c r="G69" s="17">
        <v>3804.24</v>
      </c>
      <c r="H69" s="18">
        <v>0.1246</v>
      </c>
      <c r="I69" s="17">
        <v>578.44000000000005</v>
      </c>
      <c r="J69" s="18">
        <v>8.3000000000000001E-3</v>
      </c>
      <c r="K69" s="17">
        <v>38.39</v>
      </c>
      <c r="L69" s="18">
        <v>0</v>
      </c>
      <c r="M69" s="17">
        <v>0</v>
      </c>
      <c r="N69" s="18">
        <v>0</v>
      </c>
      <c r="O69" s="17">
        <v>0</v>
      </c>
      <c r="P69" s="18">
        <v>1.2999999999999999E-3</v>
      </c>
      <c r="Q69" s="17">
        <v>6.12</v>
      </c>
      <c r="R69" s="18">
        <v>0</v>
      </c>
      <c r="S69" s="17">
        <v>0</v>
      </c>
      <c r="T69" s="18">
        <v>6.54E-2</v>
      </c>
      <c r="U69" s="17">
        <v>303.64</v>
      </c>
      <c r="V69" s="18">
        <v>2.2000000000000001E-3</v>
      </c>
      <c r="W69" s="17">
        <v>9.98</v>
      </c>
      <c r="X69" s="18">
        <v>1.0215000000000001</v>
      </c>
      <c r="Y69" s="17">
        <v>4740.82</v>
      </c>
      <c r="Z69" s="19">
        <v>9381.83</v>
      </c>
    </row>
    <row r="70" spans="2:26" x14ac:dyDescent="0.25">
      <c r="B70" s="14" t="s">
        <v>162</v>
      </c>
      <c r="C70" s="15" t="s">
        <v>163</v>
      </c>
      <c r="D70" s="16" t="s">
        <v>46</v>
      </c>
      <c r="E70" s="17">
        <v>6188.02</v>
      </c>
      <c r="F70" s="18">
        <v>0.81969999999999998</v>
      </c>
      <c r="G70" s="17">
        <v>5072.32</v>
      </c>
      <c r="H70" s="18">
        <v>9.35E-2</v>
      </c>
      <c r="I70" s="17">
        <v>578.44000000000005</v>
      </c>
      <c r="J70" s="18">
        <v>6.1999999999999998E-3</v>
      </c>
      <c r="K70" s="17">
        <v>38.39</v>
      </c>
      <c r="L70" s="18">
        <v>0</v>
      </c>
      <c r="M70" s="17">
        <v>0</v>
      </c>
      <c r="N70" s="18">
        <v>0</v>
      </c>
      <c r="O70" s="17">
        <v>0</v>
      </c>
      <c r="P70" s="18">
        <v>1E-3</v>
      </c>
      <c r="Q70" s="17">
        <v>6.12</v>
      </c>
      <c r="R70" s="18">
        <v>0</v>
      </c>
      <c r="S70" s="17">
        <v>0</v>
      </c>
      <c r="T70" s="18">
        <v>4.9099999999999998E-2</v>
      </c>
      <c r="U70" s="17">
        <v>303.64</v>
      </c>
      <c r="V70" s="18">
        <v>1.6000000000000001E-3</v>
      </c>
      <c r="W70" s="17">
        <v>9.98</v>
      </c>
      <c r="X70" s="18">
        <v>0.97109999999999996</v>
      </c>
      <c r="Y70" s="17">
        <v>6008.9</v>
      </c>
      <c r="Z70" s="19">
        <v>12196.91</v>
      </c>
    </row>
    <row r="71" spans="2:26" x14ac:dyDescent="0.25">
      <c r="B71" s="14" t="s">
        <v>164</v>
      </c>
      <c r="C71" s="15" t="s">
        <v>165</v>
      </c>
      <c r="D71" s="16" t="s">
        <v>46</v>
      </c>
      <c r="E71" s="17">
        <v>10152.41</v>
      </c>
      <c r="F71" s="18">
        <v>0.81969999999999998</v>
      </c>
      <c r="G71" s="17">
        <v>8321.93</v>
      </c>
      <c r="H71" s="18">
        <v>5.7000000000000002E-2</v>
      </c>
      <c r="I71" s="17">
        <v>578.44000000000005</v>
      </c>
      <c r="J71" s="18">
        <v>3.8E-3</v>
      </c>
      <c r="K71" s="17">
        <v>38.39</v>
      </c>
      <c r="L71" s="18">
        <v>0</v>
      </c>
      <c r="M71" s="17">
        <v>0</v>
      </c>
      <c r="N71" s="18">
        <v>0</v>
      </c>
      <c r="O71" s="17">
        <v>0</v>
      </c>
      <c r="P71" s="18">
        <v>5.9999999999999995E-4</v>
      </c>
      <c r="Q71" s="17">
        <v>6.12</v>
      </c>
      <c r="R71" s="18">
        <v>0</v>
      </c>
      <c r="S71" s="17">
        <v>0</v>
      </c>
      <c r="T71" s="18">
        <v>2.9899999999999999E-2</v>
      </c>
      <c r="U71" s="17">
        <v>303.64</v>
      </c>
      <c r="V71" s="18">
        <v>1E-3</v>
      </c>
      <c r="W71" s="17">
        <v>9.98</v>
      </c>
      <c r="X71" s="18">
        <v>0.91200000000000003</v>
      </c>
      <c r="Y71" s="17">
        <v>9258.51</v>
      </c>
      <c r="Z71" s="19">
        <v>19410.93</v>
      </c>
    </row>
    <row r="72" spans="2:26" x14ac:dyDescent="0.25">
      <c r="B72" s="14" t="s">
        <v>166</v>
      </c>
      <c r="C72" s="15" t="s">
        <v>167</v>
      </c>
      <c r="D72" s="16" t="s">
        <v>46</v>
      </c>
      <c r="E72" s="17">
        <v>3099.92</v>
      </c>
      <c r="F72" s="18">
        <v>0.82110000000000005</v>
      </c>
      <c r="G72" s="17">
        <v>2545.34</v>
      </c>
      <c r="H72" s="18">
        <v>0.18659999999999999</v>
      </c>
      <c r="I72" s="17">
        <v>578.44000000000005</v>
      </c>
      <c r="J72" s="18">
        <v>1.24E-2</v>
      </c>
      <c r="K72" s="17">
        <v>38.380000000000003</v>
      </c>
      <c r="L72" s="18">
        <v>0</v>
      </c>
      <c r="M72" s="17">
        <v>0</v>
      </c>
      <c r="N72" s="18">
        <v>1.0699999999999999E-2</v>
      </c>
      <c r="O72" s="17">
        <v>33.04</v>
      </c>
      <c r="P72" s="18">
        <v>1.6000000000000001E-3</v>
      </c>
      <c r="Q72" s="17">
        <v>5.0999999999999996</v>
      </c>
      <c r="R72" s="18">
        <v>0</v>
      </c>
      <c r="S72" s="17">
        <v>0</v>
      </c>
      <c r="T72" s="18">
        <v>9.8000000000000004E-2</v>
      </c>
      <c r="U72" s="17">
        <v>303.64</v>
      </c>
      <c r="V72" s="18">
        <v>3.2000000000000002E-3</v>
      </c>
      <c r="W72" s="17">
        <v>9.98</v>
      </c>
      <c r="X72" s="18">
        <v>1.1335999999999999</v>
      </c>
      <c r="Y72" s="17">
        <v>3513.93</v>
      </c>
      <c r="Z72" s="19">
        <v>6613.85</v>
      </c>
    </row>
    <row r="73" spans="2:26" x14ac:dyDescent="0.25">
      <c r="B73" s="14" t="s">
        <v>168</v>
      </c>
      <c r="C73" s="15" t="s">
        <v>169</v>
      </c>
      <c r="D73" s="16" t="s">
        <v>46</v>
      </c>
      <c r="E73" s="17">
        <v>4133.22</v>
      </c>
      <c r="F73" s="18">
        <v>0.82110000000000005</v>
      </c>
      <c r="G73" s="17">
        <v>3393.79</v>
      </c>
      <c r="H73" s="18">
        <v>0.1399</v>
      </c>
      <c r="I73" s="17">
        <v>578.44000000000005</v>
      </c>
      <c r="J73" s="18">
        <v>9.2999999999999992E-3</v>
      </c>
      <c r="K73" s="17">
        <v>38.380000000000003</v>
      </c>
      <c r="L73" s="18">
        <v>0</v>
      </c>
      <c r="M73" s="17">
        <v>0</v>
      </c>
      <c r="N73" s="18">
        <v>0</v>
      </c>
      <c r="O73" s="17">
        <v>0</v>
      </c>
      <c r="P73" s="18">
        <v>1.1999999999999999E-3</v>
      </c>
      <c r="Q73" s="17">
        <v>5.0999999999999996</v>
      </c>
      <c r="R73" s="18">
        <v>0</v>
      </c>
      <c r="S73" s="17">
        <v>0</v>
      </c>
      <c r="T73" s="18">
        <v>7.3499999999999996E-2</v>
      </c>
      <c r="U73" s="17">
        <v>303.64</v>
      </c>
      <c r="V73" s="18">
        <v>2.3999999999999998E-3</v>
      </c>
      <c r="W73" s="17">
        <v>9.98</v>
      </c>
      <c r="X73" s="18">
        <v>1.0474000000000001</v>
      </c>
      <c r="Y73" s="17">
        <v>4329.34</v>
      </c>
      <c r="Z73" s="19">
        <v>8462.56</v>
      </c>
    </row>
    <row r="74" spans="2:26" x14ac:dyDescent="0.25">
      <c r="B74" s="14" t="s">
        <v>170</v>
      </c>
      <c r="C74" s="15" t="s">
        <v>171</v>
      </c>
      <c r="D74" s="16" t="s">
        <v>46</v>
      </c>
      <c r="E74" s="17">
        <v>5881.64</v>
      </c>
      <c r="F74" s="18">
        <v>0.82110000000000005</v>
      </c>
      <c r="G74" s="17">
        <v>4829.42</v>
      </c>
      <c r="H74" s="18">
        <v>9.8299999999999998E-2</v>
      </c>
      <c r="I74" s="17">
        <v>578.44000000000005</v>
      </c>
      <c r="J74" s="18">
        <v>6.4999999999999997E-3</v>
      </c>
      <c r="K74" s="17">
        <v>38.380000000000003</v>
      </c>
      <c r="L74" s="18">
        <v>0</v>
      </c>
      <c r="M74" s="17">
        <v>0</v>
      </c>
      <c r="N74" s="18">
        <v>0</v>
      </c>
      <c r="O74" s="17">
        <v>0</v>
      </c>
      <c r="P74" s="18">
        <v>8.9999999999999998E-4</v>
      </c>
      <c r="Q74" s="17">
        <v>5.0999999999999996</v>
      </c>
      <c r="R74" s="18">
        <v>0</v>
      </c>
      <c r="S74" s="17">
        <v>0</v>
      </c>
      <c r="T74" s="18">
        <v>5.16E-2</v>
      </c>
      <c r="U74" s="17">
        <v>303.64</v>
      </c>
      <c r="V74" s="18">
        <v>1.6999999999999999E-3</v>
      </c>
      <c r="W74" s="17">
        <v>9.98</v>
      </c>
      <c r="X74" s="18">
        <v>0.98019999999999996</v>
      </c>
      <c r="Y74" s="17">
        <v>5764.97</v>
      </c>
      <c r="Z74" s="19">
        <v>11646.62</v>
      </c>
    </row>
    <row r="75" spans="2:26" x14ac:dyDescent="0.25">
      <c r="B75" s="14" t="s">
        <v>172</v>
      </c>
      <c r="C75" s="15" t="s">
        <v>173</v>
      </c>
      <c r="D75" s="16" t="s">
        <v>46</v>
      </c>
      <c r="E75" s="17">
        <v>2509.4</v>
      </c>
      <c r="F75" s="18">
        <v>0.79379999999999995</v>
      </c>
      <c r="G75" s="17">
        <v>1991.96</v>
      </c>
      <c r="H75" s="18">
        <v>0.23050000000000001</v>
      </c>
      <c r="I75" s="17">
        <v>578.44000000000005</v>
      </c>
      <c r="J75" s="18">
        <v>1.5299999999999999E-2</v>
      </c>
      <c r="K75" s="17">
        <v>38.380000000000003</v>
      </c>
      <c r="L75" s="18">
        <v>0</v>
      </c>
      <c r="M75" s="17">
        <v>0</v>
      </c>
      <c r="N75" s="18">
        <v>2.7300000000000001E-2</v>
      </c>
      <c r="O75" s="17">
        <v>68.47</v>
      </c>
      <c r="P75" s="18">
        <v>1.1000000000000001E-3</v>
      </c>
      <c r="Q75" s="17">
        <v>2.75</v>
      </c>
      <c r="R75" s="18">
        <v>0</v>
      </c>
      <c r="S75" s="17">
        <v>0</v>
      </c>
      <c r="T75" s="18">
        <v>0.121</v>
      </c>
      <c r="U75" s="17">
        <v>303.64</v>
      </c>
      <c r="V75" s="18">
        <v>4.0000000000000001E-3</v>
      </c>
      <c r="W75" s="17">
        <v>9.98</v>
      </c>
      <c r="X75" s="18">
        <v>1.1930000000000001</v>
      </c>
      <c r="Y75" s="17">
        <v>2993.62</v>
      </c>
      <c r="Z75" s="19">
        <v>5503.01</v>
      </c>
    </row>
    <row r="76" spans="2:26" x14ac:dyDescent="0.25">
      <c r="B76" s="14" t="s">
        <v>174</v>
      </c>
      <c r="C76" s="15" t="s">
        <v>175</v>
      </c>
      <c r="D76" s="16" t="s">
        <v>46</v>
      </c>
      <c r="E76" s="17">
        <v>3345.86</v>
      </c>
      <c r="F76" s="18">
        <v>0.79379999999999995</v>
      </c>
      <c r="G76" s="17">
        <v>2655.94</v>
      </c>
      <c r="H76" s="18">
        <v>0.1729</v>
      </c>
      <c r="I76" s="17">
        <v>578.44000000000005</v>
      </c>
      <c r="J76" s="18">
        <v>1.15E-2</v>
      </c>
      <c r="K76" s="17">
        <v>38.380000000000003</v>
      </c>
      <c r="L76" s="18">
        <v>0</v>
      </c>
      <c r="M76" s="17">
        <v>0</v>
      </c>
      <c r="N76" s="18">
        <v>5.4999999999999997E-3</v>
      </c>
      <c r="O76" s="17">
        <v>18.28</v>
      </c>
      <c r="P76" s="18">
        <v>8.0000000000000004E-4</v>
      </c>
      <c r="Q76" s="17">
        <v>2.75</v>
      </c>
      <c r="R76" s="18">
        <v>0</v>
      </c>
      <c r="S76" s="17">
        <v>0</v>
      </c>
      <c r="T76" s="18">
        <v>9.0800000000000006E-2</v>
      </c>
      <c r="U76" s="17">
        <v>303.64</v>
      </c>
      <c r="V76" s="18">
        <v>3.0000000000000001E-3</v>
      </c>
      <c r="W76" s="17">
        <v>9.98</v>
      </c>
      <c r="X76" s="18">
        <v>1.0782</v>
      </c>
      <c r="Y76" s="17">
        <v>3607.42</v>
      </c>
      <c r="Z76" s="19">
        <v>6953.28</v>
      </c>
    </row>
    <row r="77" spans="2:26" x14ac:dyDescent="0.25">
      <c r="B77" s="14" t="s">
        <v>176</v>
      </c>
      <c r="C77" s="15" t="s">
        <v>177</v>
      </c>
      <c r="D77" s="16" t="s">
        <v>46</v>
      </c>
      <c r="E77" s="17">
        <v>5187.51</v>
      </c>
      <c r="F77" s="18">
        <v>0.79379999999999995</v>
      </c>
      <c r="G77" s="17">
        <v>4117.84</v>
      </c>
      <c r="H77" s="18">
        <v>0.1115</v>
      </c>
      <c r="I77" s="17">
        <v>578.44000000000005</v>
      </c>
      <c r="J77" s="18">
        <v>7.4000000000000003E-3</v>
      </c>
      <c r="K77" s="17">
        <v>38.380000000000003</v>
      </c>
      <c r="L77" s="18">
        <v>0</v>
      </c>
      <c r="M77" s="17">
        <v>0</v>
      </c>
      <c r="N77" s="18">
        <v>0</v>
      </c>
      <c r="O77" s="17">
        <v>0</v>
      </c>
      <c r="P77" s="18">
        <v>5.0000000000000001E-4</v>
      </c>
      <c r="Q77" s="17">
        <v>2.75</v>
      </c>
      <c r="R77" s="18">
        <v>0</v>
      </c>
      <c r="S77" s="17">
        <v>0</v>
      </c>
      <c r="T77" s="18">
        <v>5.8500000000000003E-2</v>
      </c>
      <c r="U77" s="17">
        <v>303.64</v>
      </c>
      <c r="V77" s="18">
        <v>1.9E-3</v>
      </c>
      <c r="W77" s="17">
        <v>9.98</v>
      </c>
      <c r="X77" s="18">
        <v>0.97370000000000001</v>
      </c>
      <c r="Y77" s="17">
        <v>5051.04</v>
      </c>
      <c r="Z77" s="19">
        <v>10238.549999999999</v>
      </c>
    </row>
    <row r="78" spans="2:26" x14ac:dyDescent="0.25">
      <c r="B78" s="14" t="s">
        <v>178</v>
      </c>
      <c r="C78" s="15" t="s">
        <v>179</v>
      </c>
      <c r="D78" s="16" t="s">
        <v>46</v>
      </c>
      <c r="E78" s="17">
        <v>2282.9699999999998</v>
      </c>
      <c r="F78" s="18">
        <v>0.79910000000000003</v>
      </c>
      <c r="G78" s="17">
        <v>1824.33</v>
      </c>
      <c r="H78" s="18">
        <v>0.25340000000000001</v>
      </c>
      <c r="I78" s="17">
        <v>578.44000000000005</v>
      </c>
      <c r="J78" s="18">
        <v>0</v>
      </c>
      <c r="K78" s="17">
        <v>0</v>
      </c>
      <c r="L78" s="18">
        <v>0</v>
      </c>
      <c r="M78" s="17">
        <v>0</v>
      </c>
      <c r="N78" s="18">
        <v>3.5900000000000001E-2</v>
      </c>
      <c r="O78" s="17">
        <v>82.05</v>
      </c>
      <c r="P78" s="18">
        <v>1.4E-3</v>
      </c>
      <c r="Q78" s="17">
        <v>3.27</v>
      </c>
      <c r="R78" s="18">
        <v>0</v>
      </c>
      <c r="S78" s="17">
        <v>0</v>
      </c>
      <c r="T78" s="18">
        <v>0.13300000000000001</v>
      </c>
      <c r="U78" s="17">
        <v>303.64</v>
      </c>
      <c r="V78" s="18">
        <v>4.4000000000000003E-3</v>
      </c>
      <c r="W78" s="17">
        <v>9.98</v>
      </c>
      <c r="X78" s="18">
        <v>1.2272000000000001</v>
      </c>
      <c r="Y78" s="17">
        <v>2801.71</v>
      </c>
      <c r="Z78" s="19">
        <v>5084.68</v>
      </c>
    </row>
    <row r="79" spans="2:26" x14ac:dyDescent="0.25">
      <c r="B79" s="14" t="s">
        <v>180</v>
      </c>
      <c r="C79" s="15" t="s">
        <v>181</v>
      </c>
      <c r="D79" s="16" t="s">
        <v>46</v>
      </c>
      <c r="E79" s="17">
        <v>1808.88</v>
      </c>
      <c r="F79" s="18">
        <v>0.8</v>
      </c>
      <c r="G79" s="17">
        <v>1447.11</v>
      </c>
      <c r="H79" s="18">
        <v>0.31979999999999997</v>
      </c>
      <c r="I79" s="17">
        <v>578.44000000000005</v>
      </c>
      <c r="J79" s="18">
        <v>2.3800000000000002E-2</v>
      </c>
      <c r="K79" s="17">
        <v>43.03</v>
      </c>
      <c r="L79" s="18">
        <v>0</v>
      </c>
      <c r="M79" s="17">
        <v>0</v>
      </c>
      <c r="N79" s="18">
        <v>6.1100000000000002E-2</v>
      </c>
      <c r="O79" s="17">
        <v>110.5</v>
      </c>
      <c r="P79" s="18">
        <v>2.2000000000000001E-3</v>
      </c>
      <c r="Q79" s="17">
        <v>3.95</v>
      </c>
      <c r="R79" s="18">
        <v>0</v>
      </c>
      <c r="S79" s="17">
        <v>0</v>
      </c>
      <c r="T79" s="18">
        <v>0.16789999999999999</v>
      </c>
      <c r="U79" s="17">
        <v>303.64</v>
      </c>
      <c r="V79" s="18">
        <v>5.4999999999999997E-3</v>
      </c>
      <c r="W79" s="17">
        <v>9.98</v>
      </c>
      <c r="X79" s="18">
        <v>1.3802000000000001</v>
      </c>
      <c r="Y79" s="17">
        <v>2496.65</v>
      </c>
      <c r="Z79" s="19">
        <v>4305.53</v>
      </c>
    </row>
    <row r="80" spans="2:26" x14ac:dyDescent="0.25">
      <c r="B80" s="14" t="s">
        <v>182</v>
      </c>
      <c r="C80" s="15" t="s">
        <v>183</v>
      </c>
      <c r="D80" s="16" t="s">
        <v>46</v>
      </c>
      <c r="E80" s="17">
        <v>2558.31</v>
      </c>
      <c r="F80" s="18">
        <v>0.80100000000000005</v>
      </c>
      <c r="G80" s="17">
        <v>2049.21</v>
      </c>
      <c r="H80" s="18">
        <v>0.2261</v>
      </c>
      <c r="I80" s="17">
        <v>578.44000000000005</v>
      </c>
      <c r="J80" s="18">
        <v>1.6799999999999999E-2</v>
      </c>
      <c r="K80" s="17">
        <v>43.1</v>
      </c>
      <c r="L80" s="18">
        <v>0</v>
      </c>
      <c r="M80" s="17">
        <v>0</v>
      </c>
      <c r="N80" s="18">
        <v>2.5600000000000001E-2</v>
      </c>
      <c r="O80" s="17">
        <v>65.53</v>
      </c>
      <c r="P80" s="18">
        <v>1.5E-3</v>
      </c>
      <c r="Q80" s="17">
        <v>3.8</v>
      </c>
      <c r="R80" s="18">
        <v>0</v>
      </c>
      <c r="S80" s="17">
        <v>0</v>
      </c>
      <c r="T80" s="18">
        <v>0.1187</v>
      </c>
      <c r="U80" s="17">
        <v>303.64</v>
      </c>
      <c r="V80" s="18">
        <v>3.8999999999999998E-3</v>
      </c>
      <c r="W80" s="17">
        <v>9.98</v>
      </c>
      <c r="X80" s="18">
        <v>1.1936</v>
      </c>
      <c r="Y80" s="17">
        <v>3053.71</v>
      </c>
      <c r="Z80" s="19">
        <v>5612.02</v>
      </c>
    </row>
    <row r="81" spans="2:26" x14ac:dyDescent="0.25">
      <c r="B81" s="14" t="s">
        <v>184</v>
      </c>
      <c r="C81" s="15" t="s">
        <v>185</v>
      </c>
      <c r="D81" s="16" t="s">
        <v>46</v>
      </c>
      <c r="E81" s="17">
        <v>3038.5</v>
      </c>
      <c r="F81" s="18">
        <v>0.79990000000000006</v>
      </c>
      <c r="G81" s="17">
        <v>2430.4899999999998</v>
      </c>
      <c r="H81" s="18">
        <v>0.19040000000000001</v>
      </c>
      <c r="I81" s="17">
        <v>578.44000000000005</v>
      </c>
      <c r="J81" s="18">
        <v>1.4200000000000001E-2</v>
      </c>
      <c r="K81" s="17">
        <v>43.03</v>
      </c>
      <c r="L81" s="18">
        <v>0</v>
      </c>
      <c r="M81" s="17">
        <v>0</v>
      </c>
      <c r="N81" s="18">
        <v>1.21E-2</v>
      </c>
      <c r="O81" s="17">
        <v>36.72</v>
      </c>
      <c r="P81" s="18">
        <v>1.2999999999999999E-3</v>
      </c>
      <c r="Q81" s="17">
        <v>3.9</v>
      </c>
      <c r="R81" s="18">
        <v>0</v>
      </c>
      <c r="S81" s="17">
        <v>0</v>
      </c>
      <c r="T81" s="18">
        <v>9.9900000000000003E-2</v>
      </c>
      <c r="U81" s="17">
        <v>303.64</v>
      </c>
      <c r="V81" s="18">
        <v>3.3E-3</v>
      </c>
      <c r="W81" s="17">
        <v>9.98</v>
      </c>
      <c r="X81" s="18">
        <v>1.121</v>
      </c>
      <c r="Y81" s="17">
        <v>3406.21</v>
      </c>
      <c r="Z81" s="19">
        <v>6444.71</v>
      </c>
    </row>
    <row r="82" spans="2:26" x14ac:dyDescent="0.25">
      <c r="B82" s="14" t="s">
        <v>186</v>
      </c>
      <c r="C82" s="15" t="s">
        <v>187</v>
      </c>
      <c r="D82" s="16" t="s">
        <v>46</v>
      </c>
      <c r="E82" s="17">
        <v>4012.52</v>
      </c>
      <c r="F82" s="18">
        <v>0.8054</v>
      </c>
      <c r="G82" s="17">
        <v>3231.68</v>
      </c>
      <c r="H82" s="18">
        <v>0.14419999999999999</v>
      </c>
      <c r="I82" s="17">
        <v>578.44000000000005</v>
      </c>
      <c r="J82" s="18">
        <v>1.0800000000000001E-2</v>
      </c>
      <c r="K82" s="17">
        <v>43.16</v>
      </c>
      <c r="L82" s="18">
        <v>0</v>
      </c>
      <c r="M82" s="17">
        <v>0</v>
      </c>
      <c r="N82" s="18">
        <v>0</v>
      </c>
      <c r="O82" s="17">
        <v>0</v>
      </c>
      <c r="P82" s="18">
        <v>1.1999999999999999E-3</v>
      </c>
      <c r="Q82" s="17">
        <v>4.63</v>
      </c>
      <c r="R82" s="18">
        <v>0</v>
      </c>
      <c r="S82" s="17">
        <v>0</v>
      </c>
      <c r="T82" s="18">
        <v>7.5700000000000003E-2</v>
      </c>
      <c r="U82" s="17">
        <v>303.64</v>
      </c>
      <c r="V82" s="18">
        <v>2.5000000000000001E-3</v>
      </c>
      <c r="W82" s="17">
        <v>9.98</v>
      </c>
      <c r="X82" s="18">
        <v>1.0396000000000001</v>
      </c>
      <c r="Y82" s="17">
        <v>4171.53</v>
      </c>
      <c r="Z82" s="19">
        <v>8184.05</v>
      </c>
    </row>
    <row r="83" spans="2:26" x14ac:dyDescent="0.25">
      <c r="B83" s="14" t="s">
        <v>188</v>
      </c>
      <c r="C83" s="15" t="s">
        <v>189</v>
      </c>
      <c r="D83" s="16" t="s">
        <v>46</v>
      </c>
      <c r="E83" s="17">
        <v>2370.29</v>
      </c>
      <c r="F83" s="18">
        <v>0.79659999999999997</v>
      </c>
      <c r="G83" s="17">
        <v>1888.17</v>
      </c>
      <c r="H83" s="18">
        <v>0.24399999999999999</v>
      </c>
      <c r="I83" s="17">
        <v>578.44000000000005</v>
      </c>
      <c r="J83" s="18">
        <v>1.8200000000000001E-2</v>
      </c>
      <c r="K83" s="17">
        <v>43.03</v>
      </c>
      <c r="L83" s="18">
        <v>0</v>
      </c>
      <c r="M83" s="17">
        <v>0</v>
      </c>
      <c r="N83" s="18">
        <v>3.2399999999999998E-2</v>
      </c>
      <c r="O83" s="17">
        <v>76.81</v>
      </c>
      <c r="P83" s="18">
        <v>1.2999999999999999E-3</v>
      </c>
      <c r="Q83" s="17">
        <v>3.12</v>
      </c>
      <c r="R83" s="18">
        <v>0</v>
      </c>
      <c r="S83" s="17">
        <v>0</v>
      </c>
      <c r="T83" s="18">
        <v>0.12809999999999999</v>
      </c>
      <c r="U83" s="17">
        <v>303.64</v>
      </c>
      <c r="V83" s="18">
        <v>4.1999999999999997E-3</v>
      </c>
      <c r="W83" s="17">
        <v>9.98</v>
      </c>
      <c r="X83" s="18">
        <v>1.2248000000000001</v>
      </c>
      <c r="Y83" s="17">
        <v>2903.2</v>
      </c>
      <c r="Z83" s="19">
        <v>5273.48</v>
      </c>
    </row>
    <row r="84" spans="2:26" x14ac:dyDescent="0.25">
      <c r="B84" s="14" t="s">
        <v>190</v>
      </c>
      <c r="C84" s="15" t="s">
        <v>191</v>
      </c>
      <c r="D84" s="16" t="s">
        <v>46</v>
      </c>
      <c r="E84" s="17">
        <v>3207.84</v>
      </c>
      <c r="F84" s="18">
        <v>0.80020000000000002</v>
      </c>
      <c r="G84" s="17">
        <v>2566.91</v>
      </c>
      <c r="H84" s="18">
        <v>0.18029999999999999</v>
      </c>
      <c r="I84" s="17">
        <v>578.44000000000005</v>
      </c>
      <c r="J84" s="18">
        <v>0</v>
      </c>
      <c r="K84" s="17">
        <v>0</v>
      </c>
      <c r="L84" s="18">
        <v>0</v>
      </c>
      <c r="M84" s="17">
        <v>0</v>
      </c>
      <c r="N84" s="18">
        <v>8.3000000000000001E-3</v>
      </c>
      <c r="O84" s="17">
        <v>26.56</v>
      </c>
      <c r="P84" s="18">
        <v>1.1999999999999999E-3</v>
      </c>
      <c r="Q84" s="17">
        <v>3.84</v>
      </c>
      <c r="R84" s="18">
        <v>0</v>
      </c>
      <c r="S84" s="17">
        <v>0</v>
      </c>
      <c r="T84" s="18">
        <v>9.4700000000000006E-2</v>
      </c>
      <c r="U84" s="17">
        <v>303.64</v>
      </c>
      <c r="V84" s="18">
        <v>3.0999999999999999E-3</v>
      </c>
      <c r="W84" s="17">
        <v>9.98</v>
      </c>
      <c r="X84" s="18">
        <v>1.0878000000000001</v>
      </c>
      <c r="Y84" s="17">
        <v>3489.38</v>
      </c>
      <c r="Z84" s="19">
        <v>6697.22</v>
      </c>
    </row>
    <row r="85" spans="2:26" x14ac:dyDescent="0.25">
      <c r="B85" s="14" t="s">
        <v>192</v>
      </c>
      <c r="C85" s="15" t="s">
        <v>193</v>
      </c>
      <c r="D85" s="16" t="s">
        <v>46</v>
      </c>
      <c r="E85" s="17">
        <v>2181.13</v>
      </c>
      <c r="F85" s="18">
        <v>0.8024</v>
      </c>
      <c r="G85" s="17">
        <v>1750.14</v>
      </c>
      <c r="H85" s="18">
        <v>0.26519999999999999</v>
      </c>
      <c r="I85" s="17">
        <v>578.44000000000005</v>
      </c>
      <c r="J85" s="18">
        <v>1.9800000000000002E-2</v>
      </c>
      <c r="K85" s="17">
        <v>43.09</v>
      </c>
      <c r="L85" s="18">
        <v>0</v>
      </c>
      <c r="M85" s="17">
        <v>0</v>
      </c>
      <c r="N85" s="18">
        <v>4.0399999999999998E-2</v>
      </c>
      <c r="O85" s="17">
        <v>88.16</v>
      </c>
      <c r="P85" s="18">
        <v>2E-3</v>
      </c>
      <c r="Q85" s="17">
        <v>4.3</v>
      </c>
      <c r="R85" s="18">
        <v>0</v>
      </c>
      <c r="S85" s="17">
        <v>0</v>
      </c>
      <c r="T85" s="18">
        <v>0.13919999999999999</v>
      </c>
      <c r="U85" s="17">
        <v>303.64</v>
      </c>
      <c r="V85" s="18">
        <v>4.5999999999999999E-3</v>
      </c>
      <c r="W85" s="17">
        <v>9.98</v>
      </c>
      <c r="X85" s="18">
        <v>1.2735000000000001</v>
      </c>
      <c r="Y85" s="17">
        <v>2777.76</v>
      </c>
      <c r="Z85" s="19">
        <v>4958.8900000000003</v>
      </c>
    </row>
    <row r="86" spans="2:26" x14ac:dyDescent="0.25">
      <c r="B86" s="14" t="s">
        <v>194</v>
      </c>
      <c r="C86" s="15" t="s">
        <v>195</v>
      </c>
      <c r="D86" s="16" t="s">
        <v>46</v>
      </c>
      <c r="E86" s="17">
        <v>1868.66</v>
      </c>
      <c r="F86" s="18">
        <v>0.80220000000000002</v>
      </c>
      <c r="G86" s="17">
        <v>1499.04</v>
      </c>
      <c r="H86" s="18">
        <v>0.30959999999999999</v>
      </c>
      <c r="I86" s="17">
        <v>578.44000000000005</v>
      </c>
      <c r="J86" s="18">
        <v>2.06E-2</v>
      </c>
      <c r="K86" s="17">
        <v>38.46</v>
      </c>
      <c r="L86" s="18">
        <v>0</v>
      </c>
      <c r="M86" s="17">
        <v>0</v>
      </c>
      <c r="N86" s="18">
        <v>5.7200000000000001E-2</v>
      </c>
      <c r="O86" s="17">
        <v>106.91</v>
      </c>
      <c r="P86" s="18">
        <v>2.0999999999999999E-3</v>
      </c>
      <c r="Q86" s="17">
        <v>3.89</v>
      </c>
      <c r="R86" s="18">
        <v>0</v>
      </c>
      <c r="S86" s="17">
        <v>0</v>
      </c>
      <c r="T86" s="18">
        <v>0.16250000000000001</v>
      </c>
      <c r="U86" s="17">
        <v>303.64</v>
      </c>
      <c r="V86" s="18">
        <v>5.3E-3</v>
      </c>
      <c r="W86" s="17">
        <v>9.98</v>
      </c>
      <c r="X86" s="18">
        <v>1.3594999999999999</v>
      </c>
      <c r="Y86" s="17">
        <v>2540.37</v>
      </c>
      <c r="Z86" s="19">
        <v>4409.03</v>
      </c>
    </row>
    <row r="87" spans="2:26" x14ac:dyDescent="0.25">
      <c r="B87" s="14" t="s">
        <v>196</v>
      </c>
      <c r="C87" s="15" t="s">
        <v>197</v>
      </c>
      <c r="D87" s="16" t="s">
        <v>46</v>
      </c>
      <c r="E87" s="17">
        <v>2491.5500000000002</v>
      </c>
      <c r="F87" s="18">
        <v>0.80220000000000002</v>
      </c>
      <c r="G87" s="17">
        <v>1998.72</v>
      </c>
      <c r="H87" s="18">
        <v>0.23219999999999999</v>
      </c>
      <c r="I87" s="17">
        <v>578.44000000000005</v>
      </c>
      <c r="J87" s="18">
        <v>1.54E-2</v>
      </c>
      <c r="K87" s="17">
        <v>38.46</v>
      </c>
      <c r="L87" s="18">
        <v>0</v>
      </c>
      <c r="M87" s="17">
        <v>0</v>
      </c>
      <c r="N87" s="18">
        <v>2.7900000000000001E-2</v>
      </c>
      <c r="O87" s="17">
        <v>69.540000000000006</v>
      </c>
      <c r="P87" s="18">
        <v>1.6000000000000001E-3</v>
      </c>
      <c r="Q87" s="17">
        <v>3.89</v>
      </c>
      <c r="R87" s="18">
        <v>0</v>
      </c>
      <c r="S87" s="17">
        <v>0</v>
      </c>
      <c r="T87" s="18">
        <v>0.12189999999999999</v>
      </c>
      <c r="U87" s="17">
        <v>303.64</v>
      </c>
      <c r="V87" s="18">
        <v>4.0000000000000001E-3</v>
      </c>
      <c r="W87" s="17">
        <v>9.98</v>
      </c>
      <c r="X87" s="18">
        <v>1.2051000000000001</v>
      </c>
      <c r="Y87" s="17">
        <v>3002.67</v>
      </c>
      <c r="Z87" s="19">
        <v>5494.22</v>
      </c>
    </row>
    <row r="88" spans="2:26" x14ac:dyDescent="0.25">
      <c r="B88" s="14" t="s">
        <v>198</v>
      </c>
      <c r="C88" s="15" t="s">
        <v>199</v>
      </c>
      <c r="D88" s="16" t="s">
        <v>46</v>
      </c>
      <c r="E88" s="17">
        <v>4028.11</v>
      </c>
      <c r="F88" s="18">
        <v>0.80220000000000002</v>
      </c>
      <c r="G88" s="17">
        <v>3231.35</v>
      </c>
      <c r="H88" s="18">
        <v>0.14360000000000001</v>
      </c>
      <c r="I88" s="17">
        <v>578.44000000000005</v>
      </c>
      <c r="J88" s="18">
        <v>9.4999999999999998E-3</v>
      </c>
      <c r="K88" s="17">
        <v>38.46</v>
      </c>
      <c r="L88" s="18">
        <v>0</v>
      </c>
      <c r="M88" s="17">
        <v>0</v>
      </c>
      <c r="N88" s="18">
        <v>0</v>
      </c>
      <c r="O88" s="17">
        <v>0</v>
      </c>
      <c r="P88" s="18">
        <v>1E-3</v>
      </c>
      <c r="Q88" s="17">
        <v>3.89</v>
      </c>
      <c r="R88" s="18">
        <v>0</v>
      </c>
      <c r="S88" s="17">
        <v>0</v>
      </c>
      <c r="T88" s="18">
        <v>7.5399999999999995E-2</v>
      </c>
      <c r="U88" s="17">
        <v>303.64</v>
      </c>
      <c r="V88" s="18">
        <v>2.5000000000000001E-3</v>
      </c>
      <c r="W88" s="17">
        <v>9.98</v>
      </c>
      <c r="X88" s="18">
        <v>1.0342</v>
      </c>
      <c r="Y88" s="17">
        <v>4165.7700000000004</v>
      </c>
      <c r="Z88" s="19">
        <v>8193.8799999999992</v>
      </c>
    </row>
    <row r="89" spans="2:26" x14ac:dyDescent="0.25">
      <c r="B89" s="14" t="s">
        <v>200</v>
      </c>
      <c r="C89" s="15" t="s">
        <v>201</v>
      </c>
      <c r="D89" s="16" t="s">
        <v>46</v>
      </c>
      <c r="E89" s="17">
        <v>3503.23</v>
      </c>
      <c r="F89" s="18">
        <v>0.79759999999999998</v>
      </c>
      <c r="G89" s="17">
        <v>2794.18</v>
      </c>
      <c r="H89" s="18">
        <v>0.1651</v>
      </c>
      <c r="I89" s="17">
        <v>578.44000000000005</v>
      </c>
      <c r="J89" s="18">
        <v>1.24E-2</v>
      </c>
      <c r="K89" s="17">
        <v>43.59</v>
      </c>
      <c r="L89" s="18">
        <v>0</v>
      </c>
      <c r="M89" s="17">
        <v>0</v>
      </c>
      <c r="N89" s="18">
        <v>2.5000000000000001E-3</v>
      </c>
      <c r="O89" s="17">
        <v>8.84</v>
      </c>
      <c r="P89" s="18">
        <v>8.9999999999999998E-4</v>
      </c>
      <c r="Q89" s="17">
        <v>3.27</v>
      </c>
      <c r="R89" s="18">
        <v>0</v>
      </c>
      <c r="S89" s="17">
        <v>0</v>
      </c>
      <c r="T89" s="18">
        <v>8.6699999999999999E-2</v>
      </c>
      <c r="U89" s="17">
        <v>303.64</v>
      </c>
      <c r="V89" s="18">
        <v>2.8E-3</v>
      </c>
      <c r="W89" s="17">
        <v>9.98</v>
      </c>
      <c r="X89" s="18">
        <v>1.0681</v>
      </c>
      <c r="Y89" s="17">
        <v>3741.93</v>
      </c>
      <c r="Z89" s="19">
        <v>7245.17</v>
      </c>
    </row>
    <row r="90" spans="2:26" x14ac:dyDescent="0.25">
      <c r="B90" s="14" t="s">
        <v>202</v>
      </c>
      <c r="C90" s="15" t="s">
        <v>13</v>
      </c>
      <c r="D90" s="16" t="s">
        <v>46</v>
      </c>
      <c r="E90" s="17">
        <v>3979.91</v>
      </c>
      <c r="F90" s="18">
        <v>0.79759999999999998</v>
      </c>
      <c r="G90" s="17">
        <v>3174.38</v>
      </c>
      <c r="H90" s="18">
        <v>0.14530000000000001</v>
      </c>
      <c r="I90" s="17">
        <v>578.44000000000005</v>
      </c>
      <c r="J90" s="18">
        <v>1.0999999999999999E-2</v>
      </c>
      <c r="K90" s="17">
        <v>43.59</v>
      </c>
      <c r="L90" s="18">
        <v>0</v>
      </c>
      <c r="M90" s="17">
        <v>0</v>
      </c>
      <c r="N90" s="18">
        <v>0</v>
      </c>
      <c r="O90" s="17">
        <v>0</v>
      </c>
      <c r="P90" s="18">
        <v>8.0000000000000004E-4</v>
      </c>
      <c r="Q90" s="17">
        <v>3.27</v>
      </c>
      <c r="R90" s="18">
        <v>0</v>
      </c>
      <c r="S90" s="17">
        <v>0</v>
      </c>
      <c r="T90" s="18">
        <v>7.6300000000000007E-2</v>
      </c>
      <c r="U90" s="17">
        <v>303.64</v>
      </c>
      <c r="V90" s="18">
        <v>2.5000000000000001E-3</v>
      </c>
      <c r="W90" s="17">
        <v>9.98</v>
      </c>
      <c r="X90" s="18">
        <v>1.0335000000000001</v>
      </c>
      <c r="Y90" s="17">
        <v>4113.29</v>
      </c>
      <c r="Z90" s="19">
        <v>8093.21</v>
      </c>
    </row>
    <row r="91" spans="2:26" x14ac:dyDescent="0.25">
      <c r="B91" s="14" t="s">
        <v>203</v>
      </c>
      <c r="C91" s="15" t="s">
        <v>204</v>
      </c>
      <c r="D91" s="16" t="s">
        <v>46</v>
      </c>
      <c r="E91" s="17">
        <v>6826.85</v>
      </c>
      <c r="F91" s="18">
        <v>0.79759999999999998</v>
      </c>
      <c r="G91" s="17">
        <v>5445.1</v>
      </c>
      <c r="H91" s="18">
        <v>8.4699999999999998E-2</v>
      </c>
      <c r="I91" s="17">
        <v>578.44000000000005</v>
      </c>
      <c r="J91" s="18">
        <v>6.4000000000000003E-3</v>
      </c>
      <c r="K91" s="17">
        <v>43.59</v>
      </c>
      <c r="L91" s="18">
        <v>0</v>
      </c>
      <c r="M91" s="17">
        <v>0</v>
      </c>
      <c r="N91" s="18">
        <v>0</v>
      </c>
      <c r="O91" s="17">
        <v>0</v>
      </c>
      <c r="P91" s="18">
        <v>5.0000000000000001E-4</v>
      </c>
      <c r="Q91" s="17">
        <v>3.27</v>
      </c>
      <c r="R91" s="18">
        <v>0</v>
      </c>
      <c r="S91" s="17">
        <v>0</v>
      </c>
      <c r="T91" s="18">
        <v>4.4499999999999998E-2</v>
      </c>
      <c r="U91" s="17">
        <v>303.64</v>
      </c>
      <c r="V91" s="18">
        <v>1.5E-3</v>
      </c>
      <c r="W91" s="17">
        <v>9.98</v>
      </c>
      <c r="X91" s="18">
        <v>0.93510000000000004</v>
      </c>
      <c r="Y91" s="17">
        <v>6384.02</v>
      </c>
      <c r="Z91" s="19">
        <v>13210.87</v>
      </c>
    </row>
  </sheetData>
  <mergeCells count="17">
    <mergeCell ref="B2:B4"/>
    <mergeCell ref="C2:C4"/>
    <mergeCell ref="D2:D4"/>
    <mergeCell ref="E2:E3"/>
    <mergeCell ref="F2:G3"/>
    <mergeCell ref="V3:W3"/>
    <mergeCell ref="R2:W2"/>
    <mergeCell ref="X2:Y3"/>
    <mergeCell ref="Z2:Z3"/>
    <mergeCell ref="H3:I3"/>
    <mergeCell ref="J3:K3"/>
    <mergeCell ref="L3:M3"/>
    <mergeCell ref="N3:O3"/>
    <mergeCell ref="P3:Q3"/>
    <mergeCell ref="R3:S3"/>
    <mergeCell ref="T3:U3"/>
    <mergeCell ref="H2:Q2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MOB E SENIORIDADE</vt:lpstr>
      <vt:lpstr>DESEMPENHO</vt:lpstr>
      <vt:lpstr>MEDIÇÃO</vt:lpstr>
      <vt:lpstr>CRONOGRAMA</vt:lpstr>
      <vt:lpstr>TC_OUT-2022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 Elizabeth dos Santos Borges</dc:creator>
  <cp:lastModifiedBy>Vanessa Elizabeth dos Santos Borges</cp:lastModifiedBy>
  <dcterms:created xsi:type="dcterms:W3CDTF">2023-08-03T12:41:41Z</dcterms:created>
  <dcterms:modified xsi:type="dcterms:W3CDTF">2023-12-26T18:36:43Z</dcterms:modified>
</cp:coreProperties>
</file>