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ardo.salgado\Downloads\DEA\"/>
    </mc:Choice>
  </mc:AlternateContent>
  <bookViews>
    <workbookView xWindow="0" yWindow="0" windowWidth="20490" windowHeight="8250" activeTab="2"/>
  </bookViews>
  <sheets>
    <sheet name="GERAL 9900 NOVO" sheetId="14" r:id="rId1"/>
    <sheet name="GERAL IN 73 NOVO" sheetId="15" r:id="rId2"/>
    <sheet name="GERAL IN 65 NOVO" sheetId="16" r:id="rId3"/>
  </sheets>
  <definedNames>
    <definedName name="_xlnm.Print_Area" localSheetId="0">'GERAL 9900 NOVO'!$A$1:$X$17</definedName>
    <definedName name="_xlnm.Print_Area" localSheetId="2">'GERAL IN 65 NOVO'!$B$2:$S$33</definedName>
    <definedName name="_xlnm.Print_Area" localSheetId="1">'GERAL IN 73 NOVO'!$A$1:$T$21</definedName>
  </definedNames>
  <calcPr calcId="162913" fullPrecision="0"/>
</workbook>
</file>

<file path=xl/calcChain.xml><?xml version="1.0" encoding="utf-8"?>
<calcChain xmlns="http://schemas.openxmlformats.org/spreadsheetml/2006/main">
  <c r="Q8" i="16" l="1"/>
  <c r="P8" i="16"/>
  <c r="S8" i="16" s="1"/>
  <c r="Y9" i="15" l="1"/>
  <c r="Y10" i="15"/>
  <c r="Y11" i="15"/>
  <c r="Y12" i="15"/>
  <c r="Y8" i="15"/>
  <c r="U9" i="15"/>
  <c r="U10" i="15"/>
  <c r="U11" i="15"/>
  <c r="U12" i="15"/>
  <c r="T9" i="15"/>
  <c r="T10" i="15"/>
  <c r="T11" i="15"/>
  <c r="T12" i="15"/>
  <c r="P9" i="15"/>
  <c r="P10" i="15"/>
  <c r="P11" i="15"/>
  <c r="P12" i="15"/>
  <c r="P8" i="15"/>
  <c r="U8" i="15" s="1"/>
  <c r="X8" i="14"/>
  <c r="T8" i="14"/>
  <c r="Y8" i="14" s="1"/>
  <c r="T8" i="15" l="1"/>
  <c r="R8" i="16"/>
  <c r="AC8" i="14"/>
  <c r="S9" i="16"/>
  <c r="Z12" i="15"/>
  <c r="Z11" i="15"/>
  <c r="Z10" i="15"/>
  <c r="Z9" i="15"/>
  <c r="Z8" i="15"/>
  <c r="Z13" i="15" s="1"/>
  <c r="Z14" i="15" s="1"/>
  <c r="AA8" i="14" l="1"/>
  <c r="AB8" i="14"/>
  <c r="Z8" i="14"/>
  <c r="X12" i="15"/>
  <c r="X11" i="15"/>
  <c r="W10" i="15"/>
  <c r="W9" i="15"/>
  <c r="W8" i="15"/>
  <c r="V12" i="15"/>
  <c r="V10" i="15"/>
  <c r="V11" i="15"/>
  <c r="V8" i="15"/>
  <c r="W11" i="15"/>
  <c r="V9" i="15"/>
  <c r="X9" i="15"/>
  <c r="X8" i="15"/>
  <c r="X10" i="15"/>
  <c r="W12" i="15"/>
  <c r="AD8" i="14" l="1"/>
  <c r="AD9" i="14" l="1"/>
  <c r="AD10" i="14" s="1"/>
</calcChain>
</file>

<file path=xl/comments1.xml><?xml version="1.0" encoding="utf-8"?>
<comments xmlns="http://schemas.openxmlformats.org/spreadsheetml/2006/main">
  <authors>
    <author>Flamarion Ferreira de Araújo - Sd. De Araújo</author>
  </authors>
  <commentList>
    <comment ref="Y7" authorId="0" shapeId="0">
      <text>
        <r>
          <rPr>
            <b/>
            <sz val="7"/>
            <color indexed="81"/>
            <rFont val="Arial"/>
            <family val="2"/>
          </rPr>
          <t xml:space="preserve">O desvio padrão é uma medida que expressa o grau de dispersão de um conjunto de dados. Ou seja, o desvio padrão indica o quanto um conjunto de dados é uniforme. Quanto mais próximo de "0" (zero) for o desvio padrão, mais homogêneo são os dados.
</t>
        </r>
        <r>
          <rPr>
            <sz val="7"/>
            <color indexed="81"/>
            <rFont val="Arial"/>
            <family val="2"/>
          </rPr>
          <t xml:space="preserve">
</t>
        </r>
      </text>
    </comment>
    <comment ref="Z7" authorId="0" shapeId="0">
      <text>
        <r>
          <rPr>
            <b/>
            <sz val="7"/>
            <color indexed="81"/>
            <rFont val="Segoe UI"/>
            <family val="2"/>
          </rPr>
          <t>O coeficiente de variação (CV) é um indicador da variabilidade de um conjunto de dados. Sua medida corresponde à razão percentual entre o desvio-padrão e a média dos dados.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Flamarion Ferreira de Araújo - Sd. De Araújo</author>
  </authors>
  <commentList>
    <comment ref="U7" authorId="0" shapeId="0">
      <text>
        <r>
          <rPr>
            <b/>
            <sz val="7"/>
            <color indexed="81"/>
            <rFont val="Arial"/>
            <family val="2"/>
          </rPr>
          <t xml:space="preserve">O desvio padrão é uma medida que expressa o grau de dispersão de um conjunto de dados. Ou seja, o desvio padrão indica o quanto um conjunto de dados é uniforme. Quanto mais próximo de "0" (zero) for o desvio padrão, mais homogêneo são os dados.
</t>
        </r>
        <r>
          <rPr>
            <sz val="7"/>
            <color indexed="81"/>
            <rFont val="Arial"/>
            <family val="2"/>
          </rPr>
          <t xml:space="preserve">
</t>
        </r>
      </text>
    </comment>
    <comment ref="V7" authorId="0" shapeId="0">
      <text>
        <r>
          <rPr>
            <b/>
            <sz val="7"/>
            <color indexed="81"/>
            <rFont val="Segoe UI"/>
            <family val="2"/>
          </rPr>
          <t>O coeficiente de variação (CV) é um indicador da variabilidade de um conjunto de dados. Sua medida corresponde à razão percentual entre o desvio-padrão e a média dos dados.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Flamarion Ferreira de Araújo - Sd. De Araújo</author>
  </authors>
  <commentList>
    <comment ref="Q7" authorId="0" shapeId="0">
      <text>
        <r>
          <rPr>
            <b/>
            <sz val="7"/>
            <color indexed="81"/>
            <rFont val="Arial"/>
            <family val="2"/>
          </rPr>
          <t xml:space="preserve">O desvio padrão é uma medida que expressa o grau de dispersão de um conjunto de dados. Ou seja, o desvio padrão indica o quanto um conjunto de dados é uniforme. Quanto mais próximo de "0" (zero) for o desvio padrão, mais homogêneo são os dados.
</t>
        </r>
        <r>
          <rPr>
            <sz val="7"/>
            <color indexed="81"/>
            <rFont val="Arial"/>
            <family val="2"/>
          </rPr>
          <t xml:space="preserve">
</t>
        </r>
      </text>
    </comment>
    <comment ref="R7" authorId="0" shapeId="0">
      <text>
        <r>
          <rPr>
            <b/>
            <sz val="7"/>
            <color indexed="81"/>
            <rFont val="Segoe UI"/>
            <family val="2"/>
          </rPr>
          <t>O coeficiente de variação (CV) é um indicador da variabilidade de um conjunto de dados. Sua medida corresponde à razão percentual entre o desvio-padrão e a média dos dados.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<sst xmlns="http://schemas.openxmlformats.org/spreadsheetml/2006/main" count="261" uniqueCount="91">
  <si>
    <t>ITEM</t>
  </si>
  <si>
    <t>DESCRIÇÃO</t>
  </si>
  <si>
    <t>QTD</t>
  </si>
  <si>
    <t>Unid.</t>
  </si>
  <si>
    <t xml:space="preserve">Nº </t>
  </si>
  <si>
    <t>Nº 1</t>
  </si>
  <si>
    <t>Nº 2</t>
  </si>
  <si>
    <t>Nº 3</t>
  </si>
  <si>
    <t>VALOR MÉDIO
UNITÁRIO</t>
  </si>
  <si>
    <t>VALOR MÉDIO
TOTAL</t>
  </si>
  <si>
    <t>VALOR 
UNITÁRIO</t>
  </si>
  <si>
    <t>DATA</t>
  </si>
  <si>
    <t>LICITAÇÃO</t>
  </si>
  <si>
    <t>EMPRESA VENCEDORA</t>
  </si>
  <si>
    <t>NOME DO ÓRGÃO</t>
  </si>
  <si>
    <t>UNIDADE</t>
  </si>
  <si>
    <t>DESVIO PADRÃO</t>
  </si>
  <si>
    <t>MÉDIA SANEADA</t>
  </si>
  <si>
    <t>COEFICIENTE
DE VARIAÇÃO</t>
  </si>
  <si>
    <t>LIMITE 
INFERIOR</t>
  </si>
  <si>
    <t>LIMITE 
SUPERIOR</t>
  </si>
  <si>
    <t>VALOR MENSAL</t>
  </si>
  <si>
    <t>VALOR ANUAL</t>
  </si>
  <si>
    <t>CÁLCULOS MATEMÁTICOS</t>
  </si>
  <si>
    <t>INCISO II</t>
  </si>
  <si>
    <t>INCISO I</t>
  </si>
  <si>
    <t>CÓDIGO
NUSLF</t>
  </si>
  <si>
    <t>INCISO III</t>
  </si>
  <si>
    <t>INCISO IV</t>
  </si>
  <si>
    <t>INCISO V</t>
  </si>
  <si>
    <t>INCISO VI</t>
  </si>
  <si>
    <t>FOLHAS</t>
  </si>
  <si>
    <r>
      <t xml:space="preserve">INCISO II DO DECRETO Nº 9.900/2021 (Portal de Compras Governamentais de Goiás) - Documento SEI nº </t>
    </r>
    <r>
      <rPr>
        <b/>
        <sz val="7"/>
        <color rgb="FFFF0000"/>
        <rFont val="Times"/>
      </rPr>
      <t>????????</t>
    </r>
  </si>
  <si>
    <r>
      <t xml:space="preserve">INCISO III DO DECRETO Nº 9.900/2021 (Pesquisa por meio de ferramentas específicas para a consulta de preços públicos) - Documento SEI nº </t>
    </r>
    <r>
      <rPr>
        <b/>
        <sz val="7"/>
        <color rgb="FFFF0000"/>
        <rFont val="Times"/>
      </rPr>
      <t>????????</t>
    </r>
  </si>
  <si>
    <r>
      <t xml:space="preserve">INCISO IV DO DECRETO Nº 9.900/2021 (Utilização de dados de pesquisa publicada em mídia especializada) - Documento SEI nº </t>
    </r>
    <r>
      <rPr>
        <b/>
        <sz val="7"/>
        <color rgb="FFFF0000"/>
        <rFont val="Times"/>
      </rPr>
      <t>????????</t>
    </r>
  </si>
  <si>
    <t>NOME DA LOJA (SITE)</t>
  </si>
  <si>
    <t>DATA DE ACESSO</t>
  </si>
  <si>
    <t>HORA</t>
  </si>
  <si>
    <t>LINK DE ACESSO</t>
  </si>
  <si>
    <r>
      <t xml:space="preserve">INCISO V DO DECRETO Nº 9.900/2021 (Contratações similares feitas pela administração pública, inclusive sob regime de SRP) - Documento SEI nº </t>
    </r>
    <r>
      <rPr>
        <b/>
        <sz val="7"/>
        <color rgb="FFFF0000"/>
        <rFont val="Times"/>
      </rPr>
      <t>????????</t>
    </r>
  </si>
  <si>
    <r>
      <t xml:space="preserve">INCISO VI DO DECRETO Nº 9.900/2021 (Pesquisa direta com fornecedores) - Documento SEI nº </t>
    </r>
    <r>
      <rPr>
        <b/>
        <sz val="7"/>
        <color rgb="FFFF0000"/>
        <rFont val="Times"/>
      </rPr>
      <t>????????</t>
    </r>
  </si>
  <si>
    <t>NOME DO EMPRESA</t>
  </si>
  <si>
    <t>CNPJ</t>
  </si>
  <si>
    <t>TELEFONE</t>
  </si>
  <si>
    <t>PESSOA RESPONSÁVEL</t>
  </si>
  <si>
    <t>METODOLOGIA UTILIZADO PARA O CÁLCULO DA MÉDIA DE PREÇOS</t>
  </si>
  <si>
    <r>
      <t xml:space="preserve">Em etapa anterior à definição do preço de referência da contratação, deve ser avaliado, de forma crítica, a pesquisa de preço obtida utilizando-se os parâmetros do </t>
    </r>
    <r>
      <rPr>
        <b/>
        <sz val="8"/>
        <color rgb="FF000000"/>
        <rFont val="Times"/>
        <family val="1"/>
      </rPr>
      <t>Art. 6° do Decreto</t>
    </r>
    <r>
      <rPr>
        <sz val="8"/>
        <color rgb="FF000000"/>
        <rFont val="Times"/>
        <family val="1"/>
      </rPr>
      <t xml:space="preserve"> </t>
    </r>
    <r>
      <rPr>
        <b/>
        <sz val="8"/>
        <color rgb="FF000000"/>
        <rFont val="Times"/>
        <family val="1"/>
      </rPr>
      <t>Estadual n° 9.900/2021</t>
    </r>
    <r>
      <rPr>
        <sz val="8"/>
        <color rgb="FF000000"/>
        <rFont val="Times"/>
        <family val="1"/>
      </rPr>
      <t xml:space="preserve">, desconsiderando os preços excessivamente elevados e os inexequíveis, com base em critérios fundamentados e descritos expressamente no processo.
Deve-se então, primeiramente, ser utilizado algum método matemático para determinar de forma segura se os preços coletados são razoavelmente homogêneos e que refletem os valores de mercado. Para a análise em tela, o método escolhido será o "Coeficiente de Variação" ou "CV", visto que a doutrina matemática refere-se a este método como uma maneira segura de definir se uma amostra é razoavelmente homogênea, sendo calculado como a razão entre o Desvio Padrão e a Média de um conjunto de dados ou “amostra”, conforme fórmula abaixo:
* </t>
    </r>
    <r>
      <rPr>
        <b/>
        <sz val="8"/>
        <color rgb="FF000000"/>
        <rFont val="Times"/>
        <family val="1"/>
      </rPr>
      <t xml:space="preserve">Coeficiente de Variação (CV): </t>
    </r>
    <r>
      <rPr>
        <sz val="8"/>
        <color rgb="FF000000"/>
        <rFont val="Times"/>
        <family val="1"/>
      </rPr>
      <t xml:space="preserve">Desvio Padrão (DP) / Média (M) x 100.
Quanto menor o Coeficiente de Variação dos preços coletados, mais homogênea se demonstrará ser a pesquisa realizada. Em geral, um Coeficiente de Variação menor ou igual a 25% indica razoável homogeneidade, sendo que desta forma os preços coletados podem ser diretamente utilizados para o cálculo do preço estimado, adotando-se então o menor valor, a média ou a mediana como método de definição do preço de referência.
Para os itens de contratação em que os preços tenham um Coeficiente de Variação maior que 25%, deve-se retirar do conjunto dos preços coletados os valores extremos de desvios tanto inferiores como superiores, a fim de reduzir o coeficiente de variação, conferindo confiabilidade e representatividade na aferição dos preços correntes de mercado.
Para a desconsideração destes valores extremos, caso existam, a exclusão dos preços inexequíveis e/ou excessivamente elevados será realizada utilizando-se o método do desvio padrão, em que são estabelecidos limites inferiores e superiores entre os quais os preços são considerados aceitáveis, conforme os seguintes critérios:
</t>
    </r>
    <r>
      <rPr>
        <b/>
        <sz val="8"/>
        <color rgb="FF000000"/>
        <rFont val="Times"/>
        <family val="1"/>
      </rPr>
      <t>* Limite Inferior (LI):</t>
    </r>
    <r>
      <rPr>
        <sz val="8"/>
        <color rgb="FF000000"/>
        <rFont val="Times"/>
        <family val="1"/>
      </rPr>
      <t xml:space="preserve"> Média (M) - Desvio Padrão (DP);
</t>
    </r>
    <r>
      <rPr>
        <b/>
        <sz val="8"/>
        <color rgb="FF000000"/>
        <rFont val="Times"/>
        <family val="1"/>
      </rPr>
      <t>* Limite Superior (LS):</t>
    </r>
    <r>
      <rPr>
        <sz val="8"/>
        <color rgb="FF000000"/>
        <rFont val="Times"/>
        <family val="1"/>
      </rPr>
      <t xml:space="preserve"> Média (M) + Desvio Padrão (DP).
Assim sendo, estabelece-se um </t>
    </r>
    <r>
      <rPr>
        <u/>
        <sz val="8"/>
        <color rgb="FF000000"/>
        <rFont val="Times"/>
        <family val="1"/>
      </rPr>
      <t>Limite Inferior (Média - Desvio Padrão)</t>
    </r>
    <r>
      <rPr>
        <sz val="8"/>
        <color rgb="FF000000"/>
        <rFont val="Times"/>
        <family val="1"/>
      </rPr>
      <t xml:space="preserve"> abaixo do qual os preços pesquisados são considerados </t>
    </r>
    <r>
      <rPr>
        <b/>
        <sz val="8"/>
        <color rgb="FF000000"/>
        <rFont val="Times"/>
        <family val="1"/>
      </rPr>
      <t>Inexequíveis</t>
    </r>
    <r>
      <rPr>
        <sz val="8"/>
        <color rgb="FF000000"/>
        <rFont val="Times"/>
        <family val="1"/>
      </rPr>
      <t xml:space="preserve">, e um </t>
    </r>
    <r>
      <rPr>
        <u/>
        <sz val="8"/>
        <color rgb="FF000000"/>
        <rFont val="Times"/>
        <family val="1"/>
      </rPr>
      <t>Limite Superior (Média + Desvio</t>
    </r>
    <r>
      <rPr>
        <sz val="8"/>
        <color rgb="FF000000"/>
        <rFont val="Times"/>
        <family val="1"/>
      </rPr>
      <t xml:space="preserve"> </t>
    </r>
    <r>
      <rPr>
        <u/>
        <sz val="8"/>
        <color rgb="FF000000"/>
        <rFont val="Times"/>
        <family val="1"/>
      </rPr>
      <t>Padrão)</t>
    </r>
    <r>
      <rPr>
        <sz val="8"/>
        <color rgb="FF000000"/>
        <rFont val="Times"/>
        <family val="1"/>
      </rPr>
      <t xml:space="preserve"> acima do qual os preços pesquisados são considerados </t>
    </r>
    <r>
      <rPr>
        <b/>
        <sz val="8"/>
        <color rgb="FF000000"/>
        <rFont val="Times"/>
        <family val="1"/>
      </rPr>
      <t>Excessivamente Elevados</t>
    </r>
    <r>
      <rPr>
        <sz val="8"/>
        <color rgb="FF000000"/>
        <rFont val="Times"/>
        <family val="1"/>
      </rPr>
      <t xml:space="preserve">, devendo os preços que estiverem além destes limites serem excluídos do cálculo final do preço de referência.
Após a exclusão dos preços coletados que foram considerados pela metodologia aplicada como sendo excessivamente elevados ou inexequíveis, dever-se adotar a média, a mediana ou o menor dos valores restantes da pesquisa de preço para a definição do valor estimado de contratação.
Nesta seara, vale observar que, o Tribunal de Contas da União, no Acórdão n.º 3068/2010-Plenário, afirmou que "o </t>
    </r>
    <r>
      <rPr>
        <u/>
        <sz val="8"/>
        <color rgb="FF000000"/>
        <rFont val="Times"/>
        <family val="1"/>
      </rPr>
      <t>menor preço</t>
    </r>
    <r>
      <rPr>
        <sz val="8"/>
        <color rgb="FF000000"/>
        <rFont val="Times"/>
        <family val="1"/>
      </rPr>
      <t xml:space="preserve"> é um dos preços do mercado, mas não reflete o mercado" e "o preço de mercado é mais bem representado pela </t>
    </r>
    <r>
      <rPr>
        <u/>
        <sz val="8"/>
        <color rgb="FF000000"/>
        <rFont val="Times"/>
        <family val="1"/>
      </rPr>
      <t>média ou mediana</t>
    </r>
    <r>
      <rPr>
        <sz val="8"/>
        <color rgb="FF000000"/>
        <rFont val="Times"/>
        <family val="1"/>
      </rPr>
      <t xml:space="preserve"> uma vez que constituem medidas de tendência central e, dessa forma, representam de uma forma mais robusta os preços praticados no mercado”. Desta forma, estatisticamente, o menor valor não representa a tendência dos preços de mercado. Representa, apenas, o valor mais barato dentre os preços coletados pelo gestor.
Para a pretensa contratação, os preços pesquisados que tiveram </t>
    </r>
    <r>
      <rPr>
        <b/>
        <u/>
        <sz val="8"/>
        <color rgb="FF000000"/>
        <rFont val="Times"/>
        <family val="1"/>
      </rPr>
      <t>Coeficiente de Variação menor que 25%</t>
    </r>
    <r>
      <rPr>
        <sz val="8"/>
        <color rgb="FF000000"/>
        <rFont val="Times"/>
        <family val="1"/>
      </rPr>
      <t xml:space="preserve">, os valores acima ou abaixo foram considerados inexequíveis ou excessivamente elevados e foram marcados de </t>
    </r>
    <r>
      <rPr>
        <b/>
        <u/>
        <sz val="8"/>
        <color rgb="FF000000"/>
        <rFont val="Times"/>
        <family val="1"/>
      </rPr>
      <t>"vermelho"</t>
    </r>
    <r>
      <rPr>
        <sz val="8"/>
        <color rgb="FF000000"/>
        <rFont val="Times"/>
        <family val="1"/>
      </rPr>
      <t xml:space="preserve"> e desconsiderados pela metodologia do Desvio Padrão. Foi adotada a média como método matemático escolhido, chamada na planilha de </t>
    </r>
    <r>
      <rPr>
        <b/>
        <u/>
        <sz val="8"/>
        <color rgb="FF000000"/>
        <rFont val="Times"/>
        <family val="1"/>
      </rPr>
      <t>"Média Saneada"</t>
    </r>
    <r>
      <rPr>
        <sz val="8"/>
        <color rgb="FF000000"/>
        <rFont val="Times"/>
        <family val="1"/>
      </rPr>
      <t>.</t>
    </r>
  </si>
  <si>
    <t>OBJETO: ???????????????????????????? PARA O CBMGO.</t>
  </si>
  <si>
    <r>
      <t xml:space="preserve">INCISO I DA INSTRUÇÃO NORMATIVA Nº 73/2020 (Painel de Preços - site: gov.br/paineldepreços) - Documento SEI nº </t>
    </r>
    <r>
      <rPr>
        <b/>
        <sz val="7"/>
        <color rgb="FFFF0000"/>
        <rFont val="Times"/>
      </rPr>
      <t>????????</t>
    </r>
  </si>
  <si>
    <t>INCISO II DA INSTRUÇÃO NORMATIVA Nº 73/2020 (Aquisições e contratações similares de outros entes públicos) - Documento SEI nº ????????</t>
  </si>
  <si>
    <t>INCISO III DA INSTRUÇÃO NORMATIVA Nº 73/2020 (Dados de pesquisa publicada em mídia especializada) - Documento SEI nº ????????</t>
  </si>
  <si>
    <t>INCISO IV DA INSTRUÇÃO NORMATIVA Nº 73/2020 (Pesquisa direta com fornecedores) - Documento SEI nº ????????</t>
  </si>
  <si>
    <t>Instrução Normativa nº 73/2020 - Art. 5º</t>
  </si>
  <si>
    <t>Decreto nº 9.900/2021 - Art. 6º</t>
  </si>
  <si>
    <t>Instrução Normativa nº 65/2021 - Art. 5º</t>
  </si>
  <si>
    <t>INCISO II DA INSTRUÇÃO NORMATIVA Nº 65/2021 (Contratações similares feitas pela Administração Pública) - Documento SEI nº ????????</t>
  </si>
  <si>
    <t>INCISO III DA INSTRUÇÃO NORMATIVA Nº 65/2021 (Dados de pesquisa publicada em mídia especializada) - Documento SEI nº ????????</t>
  </si>
  <si>
    <t>MÉDIA
INCISO VI</t>
  </si>
  <si>
    <t>VALOR 
UNITÁRIO
MÉDIO INCISO VI</t>
  </si>
  <si>
    <t>VALOR 
UNITÁRIO
MÉDIO INCISO IV</t>
  </si>
  <si>
    <t>MÉDIA 
INCISO IV</t>
  </si>
  <si>
    <t>NÃO SE APLICA</t>
  </si>
  <si>
    <t>OBJETO: FORNECIMENTO DE KIT'S DE LANCHE PARA O PROEBOM-CBMGO.</t>
  </si>
  <si>
    <t>Desfibrilador Externo Automático - DEA</t>
  </si>
  <si>
    <t>OBJETO: DESFIBRILADOR EXTERNO AUTOMÁTICO - DEA PARA O CBMGO.</t>
  </si>
  <si>
    <t>Nº 4</t>
  </si>
  <si>
    <t>Fundo Municipal de Saúde de Córrego do Ouro - GO</t>
  </si>
  <si>
    <t>Pregão Eletrônico</t>
  </si>
  <si>
    <t>EMPRESA</t>
  </si>
  <si>
    <t>C. E. CARVALHO - COMERCIAL CNPJ: 24.864.422/0001-73</t>
  </si>
  <si>
    <t>INCISO I DA INSTRUÇÃO NORMATIVA Nº 65/2021 (Sistemas oficiais do governo - Painel de Preços)</t>
  </si>
  <si>
    <t>Município de Rolândia - PR</t>
  </si>
  <si>
    <t>M CARREGA COMÉRCIO DE PRODUTOS HOSPITALARES CNPJ: 32.593.430/0001-50</t>
  </si>
  <si>
    <t>Município de Jaíba - MG</t>
  </si>
  <si>
    <t>Município de Terra Roxa - PR</t>
  </si>
  <si>
    <t>EQUIMED EQUIPAMENTOS MÉDICOS HOSPITALARES LTDA CNPJ: 38.408.899/0001-59</t>
  </si>
  <si>
    <t>Ministério de Defesa Exército Brasileiro</t>
  </si>
  <si>
    <t>ARP 57/2025</t>
  </si>
  <si>
    <t>E. P. B. LONDRINA COMÉRCIO E IMPORTAÇÃO DE EQUIPAMENTOS HOSPITALARES LTDA CNPJ: 22.540.455/0001-32</t>
  </si>
  <si>
    <t>DORMED HOSPITALAR</t>
  </si>
  <si>
    <t>13H42</t>
  </si>
  <si>
    <t>https://www.dormed.com.br/desfibrilador-externo-automatico-dea-life-400-futura---cmos-drake/p</t>
  </si>
  <si>
    <t>CONSTAMED PRODUTOS PARA SÁUDE E EQ. HOSP. LTDA</t>
  </si>
  <si>
    <t>14H29</t>
  </si>
  <si>
    <t>https://www.constamed.com.br/dea-desfibrilador-life-400-futura-dcu-basico-cmos-drake?parceiro=8158&amp;utm_term=&amp;utm_campaign=Shopping+</t>
  </si>
  <si>
    <t>MEDSYSTEM HOSPITALAR</t>
  </si>
  <si>
    <t>14H30</t>
  </si>
  <si>
    <t>https://www.medsystemhospitalar.com.br/produtos-medicos/equipamentos-medicos/desfibrilador/desfibrilador-dea-life-400-futura-cmos-drake?par</t>
  </si>
  <si>
    <t>MERCADO LIVRE</t>
  </si>
  <si>
    <t>13H41</t>
  </si>
  <si>
    <t>https://www.mercadolivre.com.br/dea-desfibrilador-externo-automatico-cmos-drake-life-400-fut/p/MLB25061262#polycard_client=search-nordic&amp;s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</si>
</sst>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&quot;R$&quot;\ #,##0.00"/>
  </numFmts>
  <fonts count="3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7"/>
      <name val="Times"/>
      <family val="1"/>
    </font>
    <font>
      <sz val="5"/>
      <color rgb="FF000000"/>
      <name val="Times"/>
      <family val="1"/>
    </font>
    <font>
      <sz val="7"/>
      <color rgb="FF000000"/>
      <name val="Times"/>
      <family val="1"/>
    </font>
    <font>
      <sz val="16"/>
      <name val="Times"/>
      <family val="1"/>
    </font>
    <font>
      <sz val="7"/>
      <color rgb="FF000000"/>
      <name val="Times New Roman"/>
      <family val="1"/>
    </font>
    <font>
      <b/>
      <sz val="7"/>
      <color rgb="FF000000"/>
      <name val="Times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b/>
      <sz val="6"/>
      <name val="Times"/>
      <family val="1"/>
    </font>
    <font>
      <b/>
      <sz val="10"/>
      <name val="Times"/>
    </font>
    <font>
      <sz val="7"/>
      <color rgb="FF000000"/>
      <name val="Times"/>
    </font>
    <font>
      <sz val="10"/>
      <color rgb="FF000000"/>
      <name val="Times New Roman"/>
      <family val="1"/>
    </font>
    <font>
      <sz val="8"/>
      <name val="Times"/>
      <family val="1"/>
    </font>
    <font>
      <sz val="8"/>
      <color rgb="FFFF0000"/>
      <name val="Times New Roman"/>
      <family val="1"/>
    </font>
    <font>
      <b/>
      <sz val="9"/>
      <color rgb="FF000000"/>
      <name val="Times"/>
    </font>
    <font>
      <sz val="8"/>
      <name val="Times New Roman"/>
      <family val="1"/>
    </font>
    <font>
      <b/>
      <sz val="7"/>
      <color rgb="FFFF0000"/>
      <name val="Times"/>
    </font>
    <font>
      <sz val="8"/>
      <color rgb="FF000000"/>
      <name val="Times"/>
      <family val="1"/>
    </font>
    <font>
      <b/>
      <sz val="10"/>
      <color rgb="FF000000"/>
      <name val="Times"/>
    </font>
    <font>
      <b/>
      <sz val="8"/>
      <color rgb="FF000000"/>
      <name val="Times"/>
      <family val="1"/>
    </font>
    <font>
      <u/>
      <sz val="8"/>
      <color rgb="FF000000"/>
      <name val="Times"/>
      <family val="1"/>
    </font>
    <font>
      <b/>
      <u/>
      <sz val="8"/>
      <color rgb="FF000000"/>
      <name val="Times"/>
      <family val="1"/>
    </font>
    <font>
      <sz val="9"/>
      <color indexed="81"/>
      <name val="Segoe UI"/>
      <family val="2"/>
    </font>
    <font>
      <b/>
      <sz val="7"/>
      <color indexed="81"/>
      <name val="Arial"/>
      <family val="2"/>
    </font>
    <font>
      <sz val="7"/>
      <color indexed="81"/>
      <name val="Arial"/>
      <family val="2"/>
    </font>
    <font>
      <b/>
      <sz val="7"/>
      <color indexed="81"/>
      <name val="Segoe UI"/>
      <family val="2"/>
    </font>
    <font>
      <sz val="18"/>
      <name val="Times"/>
      <family val="1"/>
    </font>
    <font>
      <sz val="14"/>
      <color rgb="FFFFFFFF"/>
      <name val="Times"/>
      <family val="1"/>
    </font>
    <font>
      <b/>
      <sz val="7"/>
      <name val="Times"/>
    </font>
    <font>
      <u/>
      <sz val="10"/>
      <color theme="10"/>
      <name val="Times New Roman"/>
      <family val="1"/>
    </font>
    <font>
      <u/>
      <sz val="7"/>
      <color theme="1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0062AC"/>
      </patternFill>
    </fill>
    <fill>
      <patternFill patternType="solid">
        <fgColor rgb="FFEFF6E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287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/>
    </xf>
    <xf numFmtId="0" fontId="7" fillId="6" borderId="6" xfId="0" applyFont="1" applyFill="1" applyBorder="1" applyAlignment="1">
      <alignment horizontal="center" vertical="top"/>
    </xf>
    <xf numFmtId="0" fontId="7" fillId="6" borderId="7" xfId="0" applyFont="1" applyFill="1" applyBorder="1" applyAlignment="1">
      <alignment horizontal="center" vertical="top"/>
    </xf>
    <xf numFmtId="0" fontId="7" fillId="6" borderId="10" xfId="0" applyFont="1" applyFill="1" applyBorder="1" applyAlignment="1">
      <alignment horizontal="center" vertical="top"/>
    </xf>
    <xf numFmtId="0" fontId="7" fillId="0" borderId="3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horizontal="center" vertical="center"/>
    </xf>
    <xf numFmtId="0" fontId="6" fillId="4" borderId="0" xfId="2" applyFont="1" applyFill="1" applyBorder="1" applyAlignment="1">
      <alignment horizontal="center" vertical="center"/>
    </xf>
    <xf numFmtId="164" fontId="9" fillId="4" borderId="0" xfId="3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left" vertical="center"/>
    </xf>
    <xf numFmtId="0" fontId="8" fillId="4" borderId="27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left" vertical="center"/>
    </xf>
    <xf numFmtId="0" fontId="8" fillId="4" borderId="38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left" vertical="top"/>
    </xf>
    <xf numFmtId="14" fontId="4" fillId="0" borderId="19" xfId="0" applyNumberFormat="1" applyFont="1" applyFill="1" applyBorder="1" applyAlignment="1">
      <alignment horizontal="center" vertical="top"/>
    </xf>
    <xf numFmtId="0" fontId="7" fillId="4" borderId="46" xfId="0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left" vertical="center"/>
    </xf>
    <xf numFmtId="0" fontId="8" fillId="4" borderId="48" xfId="0" applyFont="1" applyFill="1" applyBorder="1" applyAlignment="1">
      <alignment horizontal="center" vertical="center"/>
    </xf>
    <xf numFmtId="164" fontId="9" fillId="4" borderId="49" xfId="2" applyNumberFormat="1" applyFont="1" applyFill="1" applyBorder="1" applyAlignment="1">
      <alignment horizontal="center" vertical="center"/>
    </xf>
    <xf numFmtId="164" fontId="9" fillId="4" borderId="6" xfId="2" applyNumberFormat="1" applyFont="1" applyFill="1" applyBorder="1" applyAlignment="1">
      <alignment horizontal="center" vertical="center"/>
    </xf>
    <xf numFmtId="164" fontId="9" fillId="4" borderId="17" xfId="2" applyNumberFormat="1" applyFont="1" applyFill="1" applyBorder="1" applyAlignment="1">
      <alignment horizontal="center" vertical="center"/>
    </xf>
    <xf numFmtId="164" fontId="9" fillId="4" borderId="40" xfId="2" applyNumberFormat="1" applyFont="1" applyFill="1" applyBorder="1" applyAlignment="1">
      <alignment horizontal="center" vertical="center"/>
    </xf>
    <xf numFmtId="9" fontId="8" fillId="0" borderId="51" xfId="4" applyFont="1" applyBorder="1" applyAlignment="1" applyProtection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164" fontId="15" fillId="4" borderId="49" xfId="2" applyNumberFormat="1" applyFont="1" applyFill="1" applyBorder="1" applyAlignment="1">
      <alignment horizontal="center" vertical="center"/>
    </xf>
    <xf numFmtId="164" fontId="9" fillId="4" borderId="7" xfId="2" applyNumberFormat="1" applyFont="1" applyFill="1" applyBorder="1" applyAlignment="1">
      <alignment horizontal="center" vertical="center"/>
    </xf>
    <xf numFmtId="9" fontId="8" fillId="0" borderId="52" xfId="4" applyFont="1" applyBorder="1" applyAlignment="1" applyProtection="1">
      <alignment horizontal="center" vertical="center"/>
    </xf>
    <xf numFmtId="164" fontId="8" fillId="4" borderId="8" xfId="0" applyNumberFormat="1" applyFont="1" applyFill="1" applyBorder="1" applyAlignment="1">
      <alignment horizontal="center" vertical="center"/>
    </xf>
    <xf numFmtId="164" fontId="9" fillId="4" borderId="28" xfId="2" applyNumberFormat="1" applyFont="1" applyFill="1" applyBorder="1" applyAlignment="1">
      <alignment horizontal="center" vertical="center"/>
    </xf>
    <xf numFmtId="164" fontId="2" fillId="3" borderId="42" xfId="0" applyNumberFormat="1" applyFont="1" applyFill="1" applyBorder="1" applyAlignment="1">
      <alignment horizontal="center" vertical="center" wrapText="1"/>
    </xf>
    <xf numFmtId="164" fontId="15" fillId="4" borderId="39" xfId="2" applyNumberFormat="1" applyFont="1" applyFill="1" applyBorder="1" applyAlignment="1">
      <alignment horizontal="center" vertical="center"/>
    </xf>
    <xf numFmtId="164" fontId="16" fillId="0" borderId="9" xfId="0" applyNumberFormat="1" applyFont="1" applyFill="1" applyBorder="1" applyAlignment="1">
      <alignment horizontal="center" vertical="center"/>
    </xf>
    <xf numFmtId="164" fontId="2" fillId="3" borderId="22" xfId="0" applyNumberFormat="1" applyFont="1" applyFill="1" applyBorder="1" applyAlignment="1">
      <alignment horizontal="center" vertical="center" wrapText="1"/>
    </xf>
    <xf numFmtId="164" fontId="9" fillId="4" borderId="13" xfId="2" applyNumberFormat="1" applyFont="1" applyFill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center" vertical="center"/>
    </xf>
    <xf numFmtId="164" fontId="8" fillId="4" borderId="19" xfId="0" applyNumberFormat="1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164" fontId="2" fillId="3" borderId="24" xfId="0" applyNumberFormat="1" applyFont="1" applyFill="1" applyBorder="1" applyAlignment="1">
      <alignment horizontal="center" vertical="center" wrapText="1"/>
    </xf>
    <xf numFmtId="164" fontId="14" fillId="4" borderId="45" xfId="1" applyNumberFormat="1" applyFont="1" applyFill="1" applyBorder="1" applyAlignment="1">
      <alignment horizontal="center" vertical="center" wrapText="1"/>
    </xf>
    <xf numFmtId="164" fontId="14" fillId="4" borderId="44" xfId="1" applyNumberFormat="1" applyFont="1" applyFill="1" applyBorder="1" applyAlignment="1">
      <alignment horizontal="center" vertical="center" wrapText="1"/>
    </xf>
    <xf numFmtId="164" fontId="17" fillId="4" borderId="39" xfId="2" applyNumberFormat="1" applyFont="1" applyFill="1" applyBorder="1" applyAlignment="1">
      <alignment horizontal="center" vertical="center"/>
    </xf>
    <xf numFmtId="164" fontId="17" fillId="4" borderId="49" xfId="2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164" fontId="9" fillId="4" borderId="54" xfId="2" applyNumberFormat="1" applyFont="1" applyFill="1" applyBorder="1" applyAlignment="1">
      <alignment horizontal="center" vertical="center"/>
    </xf>
    <xf numFmtId="9" fontId="8" fillId="0" borderId="54" xfId="4" applyFont="1" applyBorder="1" applyAlignment="1" applyProtection="1">
      <alignment horizontal="center" vertical="center"/>
    </xf>
    <xf numFmtId="164" fontId="8" fillId="4" borderId="50" xfId="0" applyNumberFormat="1" applyFont="1" applyFill="1" applyBorder="1" applyAlignment="1">
      <alignment horizontal="center" vertical="center"/>
    </xf>
    <xf numFmtId="164" fontId="8" fillId="4" borderId="29" xfId="0" applyNumberFormat="1" applyFont="1" applyFill="1" applyBorder="1" applyAlignment="1">
      <alignment horizontal="center" vertical="center"/>
    </xf>
    <xf numFmtId="164" fontId="14" fillId="4" borderId="55" xfId="1" applyNumberFormat="1" applyFont="1" applyFill="1" applyBorder="1" applyAlignment="1">
      <alignment horizontal="center" vertical="center" wrapText="1"/>
    </xf>
    <xf numFmtId="0" fontId="2" fillId="3" borderId="57" xfId="0" applyFont="1" applyFill="1" applyBorder="1" applyAlignment="1">
      <alignment horizontal="center" vertical="center" wrapText="1"/>
    </xf>
    <xf numFmtId="0" fontId="7" fillId="6" borderId="53" xfId="0" applyFont="1" applyFill="1" applyBorder="1" applyAlignment="1">
      <alignment horizontal="center" vertical="top"/>
    </xf>
    <xf numFmtId="0" fontId="7" fillId="6" borderId="51" xfId="0" applyFont="1" applyFill="1" applyBorder="1" applyAlignment="1">
      <alignment horizontal="center" vertical="top"/>
    </xf>
    <xf numFmtId="0" fontId="7" fillId="6" borderId="52" xfId="0" applyFont="1" applyFill="1" applyBorder="1" applyAlignment="1">
      <alignment horizontal="center" vertical="top"/>
    </xf>
    <xf numFmtId="0" fontId="7" fillId="4" borderId="2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7" fillId="4" borderId="32" xfId="0" applyFont="1" applyFill="1" applyBorder="1" applyAlignment="1">
      <alignment vertical="top"/>
    </xf>
    <xf numFmtId="0" fontId="7" fillId="4" borderId="0" xfId="0" applyFont="1" applyFill="1" applyBorder="1" applyAlignment="1">
      <alignment vertical="top"/>
    </xf>
    <xf numFmtId="0" fontId="12" fillId="4" borderId="32" xfId="0" applyFont="1" applyFill="1" applyBorder="1" applyAlignment="1">
      <alignment vertical="top"/>
    </xf>
    <xf numFmtId="0" fontId="12" fillId="4" borderId="0" xfId="0" applyFont="1" applyFill="1" applyBorder="1" applyAlignment="1">
      <alignment vertical="top"/>
    </xf>
    <xf numFmtId="0" fontId="11" fillId="8" borderId="3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top"/>
    </xf>
    <xf numFmtId="0" fontId="7" fillId="8" borderId="53" xfId="0" applyFont="1" applyFill="1" applyBorder="1" applyAlignment="1">
      <alignment horizontal="center" vertical="top"/>
    </xf>
    <xf numFmtId="0" fontId="7" fillId="8" borderId="6" xfId="0" applyFont="1" applyFill="1" applyBorder="1" applyAlignment="1">
      <alignment horizontal="center" vertical="top"/>
    </xf>
    <xf numFmtId="0" fontId="7" fillId="8" borderId="51" xfId="0" applyFont="1" applyFill="1" applyBorder="1" applyAlignment="1">
      <alignment horizontal="center" vertical="top"/>
    </xf>
    <xf numFmtId="0" fontId="7" fillId="8" borderId="7" xfId="0" applyFont="1" applyFill="1" applyBorder="1" applyAlignment="1">
      <alignment horizontal="center" vertical="top"/>
    </xf>
    <xf numFmtId="0" fontId="7" fillId="8" borderId="52" xfId="0" applyFont="1" applyFill="1" applyBorder="1" applyAlignment="1">
      <alignment horizontal="center" vertical="top"/>
    </xf>
    <xf numFmtId="0" fontId="7" fillId="9" borderId="10" xfId="0" applyFont="1" applyFill="1" applyBorder="1" applyAlignment="1">
      <alignment horizontal="center" vertical="top"/>
    </xf>
    <xf numFmtId="0" fontId="7" fillId="9" borderId="53" xfId="0" applyFont="1" applyFill="1" applyBorder="1" applyAlignment="1">
      <alignment horizontal="center" vertical="top"/>
    </xf>
    <xf numFmtId="0" fontId="7" fillId="9" borderId="6" xfId="0" applyFont="1" applyFill="1" applyBorder="1" applyAlignment="1">
      <alignment horizontal="center" vertical="top"/>
    </xf>
    <xf numFmtId="0" fontId="7" fillId="9" borderId="51" xfId="0" applyFont="1" applyFill="1" applyBorder="1" applyAlignment="1">
      <alignment horizontal="center" vertical="top"/>
    </xf>
    <xf numFmtId="0" fontId="7" fillId="9" borderId="7" xfId="0" applyFont="1" applyFill="1" applyBorder="1" applyAlignment="1">
      <alignment horizontal="center" vertical="top"/>
    </xf>
    <xf numFmtId="0" fontId="7" fillId="9" borderId="52" xfId="0" applyFont="1" applyFill="1" applyBorder="1" applyAlignment="1">
      <alignment horizontal="center" vertical="top"/>
    </xf>
    <xf numFmtId="0" fontId="7" fillId="12" borderId="10" xfId="0" applyFont="1" applyFill="1" applyBorder="1" applyAlignment="1">
      <alignment horizontal="center" vertical="top"/>
    </xf>
    <xf numFmtId="0" fontId="7" fillId="12" borderId="53" xfId="0" applyFont="1" applyFill="1" applyBorder="1" applyAlignment="1">
      <alignment horizontal="center" vertical="top"/>
    </xf>
    <xf numFmtId="0" fontId="7" fillId="12" borderId="6" xfId="0" applyFont="1" applyFill="1" applyBorder="1" applyAlignment="1">
      <alignment horizontal="center" vertical="top"/>
    </xf>
    <xf numFmtId="0" fontId="7" fillId="12" borderId="51" xfId="0" applyFont="1" applyFill="1" applyBorder="1" applyAlignment="1">
      <alignment horizontal="center" vertical="top"/>
    </xf>
    <xf numFmtId="0" fontId="7" fillId="12" borderId="7" xfId="0" applyFont="1" applyFill="1" applyBorder="1" applyAlignment="1">
      <alignment horizontal="center" vertical="top"/>
    </xf>
    <xf numFmtId="0" fontId="7" fillId="12" borderId="52" xfId="0" applyFont="1" applyFill="1" applyBorder="1" applyAlignment="1">
      <alignment horizontal="center" vertical="top"/>
    </xf>
    <xf numFmtId="0" fontId="7" fillId="11" borderId="10" xfId="0" applyFont="1" applyFill="1" applyBorder="1" applyAlignment="1">
      <alignment horizontal="center" vertical="top"/>
    </xf>
    <xf numFmtId="0" fontId="7" fillId="11" borderId="53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1" borderId="51" xfId="0" applyFont="1" applyFill="1" applyBorder="1" applyAlignment="1">
      <alignment horizontal="center" vertical="top"/>
    </xf>
    <xf numFmtId="0" fontId="7" fillId="11" borderId="7" xfId="0" applyFont="1" applyFill="1" applyBorder="1" applyAlignment="1">
      <alignment horizontal="center" vertical="top"/>
    </xf>
    <xf numFmtId="0" fontId="7" fillId="11" borderId="52" xfId="0" applyFont="1" applyFill="1" applyBorder="1" applyAlignment="1">
      <alignment horizontal="center" vertical="top"/>
    </xf>
    <xf numFmtId="164" fontId="16" fillId="0" borderId="58" xfId="0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top"/>
    </xf>
    <xf numFmtId="0" fontId="7" fillId="7" borderId="53" xfId="0" applyFont="1" applyFill="1" applyBorder="1" applyAlignment="1">
      <alignment horizontal="center" vertical="top"/>
    </xf>
    <xf numFmtId="0" fontId="7" fillId="7" borderId="7" xfId="0" applyFont="1" applyFill="1" applyBorder="1" applyAlignment="1">
      <alignment horizontal="center" vertical="top"/>
    </xf>
    <xf numFmtId="0" fontId="7" fillId="7" borderId="52" xfId="0" applyFont="1" applyFill="1" applyBorder="1" applyAlignment="1">
      <alignment horizontal="center" vertical="top"/>
    </xf>
    <xf numFmtId="0" fontId="7" fillId="0" borderId="18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top"/>
    </xf>
    <xf numFmtId="14" fontId="4" fillId="0" borderId="19" xfId="0" applyNumberFormat="1" applyFont="1" applyFill="1" applyBorder="1" applyAlignment="1">
      <alignment horizontal="center" vertical="top"/>
    </xf>
    <xf numFmtId="0" fontId="10" fillId="3" borderId="57" xfId="0" applyFont="1" applyFill="1" applyBorder="1" applyAlignment="1">
      <alignment horizontal="center" vertical="center" wrapText="1"/>
    </xf>
    <xf numFmtId="164" fontId="17" fillId="4" borderId="35" xfId="2" applyNumberFormat="1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59" xfId="0" applyFont="1" applyFill="1" applyBorder="1" applyAlignment="1">
      <alignment horizontal="center" vertical="center" wrapText="1"/>
    </xf>
    <xf numFmtId="0" fontId="11" fillId="11" borderId="58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3" fontId="6" fillId="4" borderId="60" xfId="2" applyNumberFormat="1" applyFont="1" applyFill="1" applyBorder="1" applyAlignment="1">
      <alignment horizontal="center" vertical="center"/>
    </xf>
    <xf numFmtId="3" fontId="6" fillId="4" borderId="49" xfId="2" applyNumberFormat="1" applyFont="1" applyFill="1" applyBorder="1" applyAlignment="1">
      <alignment horizontal="center" vertical="center"/>
    </xf>
    <xf numFmtId="3" fontId="6" fillId="4" borderId="39" xfId="2" applyNumberFormat="1" applyFont="1" applyFill="1" applyBorder="1" applyAlignment="1">
      <alignment horizontal="center" vertical="center"/>
    </xf>
    <xf numFmtId="0" fontId="11" fillId="6" borderId="53" xfId="0" applyFont="1" applyFill="1" applyBorder="1" applyAlignment="1">
      <alignment horizontal="center" vertical="center" wrapText="1"/>
    </xf>
    <xf numFmtId="164" fontId="9" fillId="4" borderId="35" xfId="2" applyNumberFormat="1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164" fontId="17" fillId="4" borderId="46" xfId="2" applyNumberFormat="1" applyFont="1" applyFill="1" applyBorder="1" applyAlignment="1">
      <alignment horizontal="center" vertical="center"/>
    </xf>
    <xf numFmtId="164" fontId="17" fillId="4" borderId="62" xfId="2" applyNumberFormat="1" applyFont="1" applyFill="1" applyBorder="1" applyAlignment="1">
      <alignment horizontal="center" vertical="center"/>
    </xf>
    <xf numFmtId="164" fontId="9" fillId="4" borderId="46" xfId="2" applyNumberFormat="1" applyFont="1" applyFill="1" applyBorder="1" applyAlignment="1">
      <alignment horizontal="center" vertical="center"/>
    </xf>
    <xf numFmtId="164" fontId="9" fillId="4" borderId="62" xfId="2" applyNumberFormat="1" applyFont="1" applyFill="1" applyBorder="1" applyAlignment="1">
      <alignment horizontal="center" vertical="center"/>
    </xf>
    <xf numFmtId="164" fontId="17" fillId="4" borderId="36" xfId="2" applyNumberFormat="1" applyFont="1" applyFill="1" applyBorder="1" applyAlignment="1">
      <alignment horizontal="center" vertical="center"/>
    </xf>
    <xf numFmtId="164" fontId="17" fillId="4" borderId="63" xfId="2" applyNumberFormat="1" applyFont="1" applyFill="1" applyBorder="1" applyAlignment="1">
      <alignment horizontal="center" vertical="center"/>
    </xf>
    <xf numFmtId="0" fontId="11" fillId="6" borderId="21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1" fillId="8" borderId="58" xfId="0" applyFont="1" applyFill="1" applyBorder="1" applyAlignment="1">
      <alignment horizontal="center" vertical="center" wrapText="1"/>
    </xf>
    <xf numFmtId="164" fontId="15" fillId="4" borderId="46" xfId="2" applyNumberFormat="1" applyFont="1" applyFill="1" applyBorder="1" applyAlignment="1">
      <alignment horizontal="center" vertical="center"/>
    </xf>
    <xf numFmtId="164" fontId="15" fillId="4" borderId="62" xfId="2" applyNumberFormat="1" applyFont="1" applyFill="1" applyBorder="1" applyAlignment="1">
      <alignment horizontal="center" vertical="center"/>
    </xf>
    <xf numFmtId="164" fontId="15" fillId="4" borderId="36" xfId="2" applyNumberFormat="1" applyFont="1" applyFill="1" applyBorder="1" applyAlignment="1">
      <alignment horizontal="center" vertical="center"/>
    </xf>
    <xf numFmtId="164" fontId="15" fillId="4" borderId="63" xfId="2" applyNumberFormat="1" applyFont="1" applyFill="1" applyBorder="1" applyAlignment="1">
      <alignment horizontal="center" vertical="center"/>
    </xf>
    <xf numFmtId="0" fontId="11" fillId="9" borderId="21" xfId="0" applyFont="1" applyFill="1" applyBorder="1" applyAlignment="1">
      <alignment horizontal="center" vertical="center" wrapText="1"/>
    </xf>
    <xf numFmtId="0" fontId="11" fillId="10" borderId="10" xfId="0" applyFont="1" applyFill="1" applyBorder="1" applyAlignment="1">
      <alignment horizontal="center" vertical="center" wrapText="1"/>
    </xf>
    <xf numFmtId="0" fontId="11" fillId="10" borderId="58" xfId="0" applyFont="1" applyFill="1" applyBorder="1" applyAlignment="1">
      <alignment horizontal="center" vertical="center" wrapText="1"/>
    </xf>
    <xf numFmtId="0" fontId="11" fillId="7" borderId="64" xfId="0" applyFont="1" applyFill="1" applyBorder="1" applyAlignment="1">
      <alignment horizontal="center" vertical="center" wrapText="1"/>
    </xf>
    <xf numFmtId="0" fontId="11" fillId="7" borderId="65" xfId="0" applyFont="1" applyFill="1" applyBorder="1" applyAlignment="1">
      <alignment horizontal="center" vertical="center" wrapText="1"/>
    </xf>
    <xf numFmtId="0" fontId="11" fillId="9" borderId="53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1" fillId="8" borderId="53" xfId="0" applyFont="1" applyFill="1" applyBorder="1" applyAlignment="1">
      <alignment horizontal="center" vertical="center" wrapText="1"/>
    </xf>
    <xf numFmtId="164" fontId="15" fillId="4" borderId="35" xfId="2" applyNumberFormat="1" applyFont="1" applyFill="1" applyBorder="1" applyAlignment="1">
      <alignment horizontal="center" vertical="center"/>
    </xf>
    <xf numFmtId="164" fontId="15" fillId="4" borderId="41" xfId="2" applyNumberFormat="1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 wrapText="1"/>
    </xf>
    <xf numFmtId="0" fontId="11" fillId="6" borderId="58" xfId="0" applyFont="1" applyFill="1" applyBorder="1" applyAlignment="1">
      <alignment horizontal="center" vertical="center" wrapText="1"/>
    </xf>
    <xf numFmtId="0" fontId="11" fillId="8" borderId="21" xfId="0" applyFont="1" applyFill="1" applyBorder="1" applyAlignment="1">
      <alignment horizontal="center" vertical="center" wrapText="1"/>
    </xf>
    <xf numFmtId="0" fontId="11" fillId="10" borderId="53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0" fontId="11" fillId="9" borderId="58" xfId="0" applyFont="1" applyFill="1" applyBorder="1" applyAlignment="1">
      <alignment horizontal="center" vertical="center" wrapText="1"/>
    </xf>
    <xf numFmtId="164" fontId="17" fillId="4" borderId="6" xfId="2" applyNumberFormat="1" applyFont="1" applyFill="1" applyBorder="1" applyAlignment="1">
      <alignment horizontal="center" vertical="center"/>
    </xf>
    <xf numFmtId="164" fontId="17" fillId="4" borderId="7" xfId="2" applyNumberFormat="1" applyFont="1" applyFill="1" applyBorder="1" applyAlignment="1">
      <alignment horizontal="center" vertical="center"/>
    </xf>
    <xf numFmtId="164" fontId="9" fillId="4" borderId="1" xfId="2" applyNumberFormat="1" applyFont="1" applyFill="1" applyBorder="1" applyAlignment="1">
      <alignment horizontal="center" vertical="center"/>
    </xf>
    <xf numFmtId="164" fontId="9" fillId="4" borderId="8" xfId="2" applyNumberFormat="1" applyFont="1" applyFill="1" applyBorder="1" applyAlignment="1">
      <alignment horizontal="center" vertical="center"/>
    </xf>
    <xf numFmtId="0" fontId="7" fillId="4" borderId="6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left" vertical="center"/>
    </xf>
    <xf numFmtId="0" fontId="8" fillId="4" borderId="69" xfId="0" applyFont="1" applyFill="1" applyBorder="1" applyAlignment="1">
      <alignment horizontal="center" vertical="center"/>
    </xf>
    <xf numFmtId="3" fontId="6" fillId="4" borderId="70" xfId="2" applyNumberFormat="1" applyFont="1" applyFill="1" applyBorder="1" applyAlignment="1">
      <alignment horizontal="center" vertical="center"/>
    </xf>
    <xf numFmtId="0" fontId="30" fillId="7" borderId="64" xfId="0" applyFont="1" applyFill="1" applyBorder="1" applyAlignment="1">
      <alignment horizontal="center" vertical="center" wrapText="1"/>
    </xf>
    <xf numFmtId="0" fontId="11" fillId="7" borderId="61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8" fillId="0" borderId="71" xfId="0" applyFont="1" applyFill="1" applyBorder="1" applyAlignment="1">
      <alignment horizontal="left" vertical="center"/>
    </xf>
    <xf numFmtId="0" fontId="8" fillId="4" borderId="72" xfId="0" applyFont="1" applyFill="1" applyBorder="1" applyAlignment="1">
      <alignment horizontal="center" vertical="center"/>
    </xf>
    <xf numFmtId="3" fontId="6" fillId="4" borderId="73" xfId="2" applyNumberFormat="1" applyFont="1" applyFill="1" applyBorder="1" applyAlignment="1">
      <alignment horizontal="center" vertical="center"/>
    </xf>
    <xf numFmtId="164" fontId="17" fillId="4" borderId="16" xfId="2" applyNumberFormat="1" applyFont="1" applyFill="1" applyBorder="1" applyAlignment="1">
      <alignment horizontal="center" vertical="center"/>
    </xf>
    <xf numFmtId="164" fontId="17" fillId="4" borderId="73" xfId="2" applyNumberFormat="1" applyFont="1" applyFill="1" applyBorder="1" applyAlignment="1">
      <alignment horizontal="center" vertical="center"/>
    </xf>
    <xf numFmtId="164" fontId="17" fillId="4" borderId="74" xfId="2" applyNumberFormat="1" applyFont="1" applyFill="1" applyBorder="1" applyAlignment="1">
      <alignment horizontal="center" vertical="center"/>
    </xf>
    <xf numFmtId="164" fontId="9" fillId="4" borderId="14" xfId="2" applyNumberFormat="1" applyFont="1" applyFill="1" applyBorder="1" applyAlignment="1">
      <alignment horizontal="center" vertical="center"/>
    </xf>
    <xf numFmtId="164" fontId="9" fillId="4" borderId="57" xfId="2" applyNumberFormat="1" applyFont="1" applyFill="1" applyBorder="1" applyAlignment="1">
      <alignment horizontal="center" vertical="center"/>
    </xf>
    <xf numFmtId="9" fontId="8" fillId="0" borderId="57" xfId="4" applyFont="1" applyBorder="1" applyAlignment="1" applyProtection="1">
      <alignment horizontal="center" vertical="center"/>
    </xf>
    <xf numFmtId="0" fontId="11" fillId="7" borderId="7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164" fontId="16" fillId="0" borderId="7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top"/>
    </xf>
    <xf numFmtId="14" fontId="4" fillId="0" borderId="8" xfId="0" applyNumberFormat="1" applyFont="1" applyFill="1" applyBorder="1" applyAlignment="1">
      <alignment horizontal="center" vertical="top"/>
    </xf>
    <xf numFmtId="14" fontId="4" fillId="0" borderId="1" xfId="0" applyNumberFormat="1" applyFont="1" applyFill="1" applyBorder="1" applyAlignment="1">
      <alignment horizontal="center" vertical="top"/>
    </xf>
    <xf numFmtId="0" fontId="7" fillId="0" borderId="5" xfId="0" applyFont="1" applyFill="1" applyBorder="1" applyAlignment="1">
      <alignment horizontal="center" vertical="center"/>
    </xf>
    <xf numFmtId="0" fontId="11" fillId="11" borderId="18" xfId="0" applyFont="1" applyFill="1" applyBorder="1" applyAlignment="1">
      <alignment horizontal="center" vertical="center" wrapText="1"/>
    </xf>
    <xf numFmtId="0" fontId="11" fillId="11" borderId="43" xfId="0" applyFont="1" applyFill="1" applyBorder="1" applyAlignment="1">
      <alignment horizontal="center" vertical="center" wrapText="1"/>
    </xf>
    <xf numFmtId="0" fontId="11" fillId="11" borderId="20" xfId="0" applyFont="1" applyFill="1" applyBorder="1" applyAlignment="1">
      <alignment horizontal="center" vertical="center" wrapText="1"/>
    </xf>
    <xf numFmtId="0" fontId="11" fillId="11" borderId="11" xfId="0" applyFont="1" applyFill="1" applyBorder="1" applyAlignment="1">
      <alignment horizontal="center" vertical="center" wrapText="1"/>
    </xf>
    <xf numFmtId="0" fontId="11" fillId="11" borderId="33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justify" vertical="top" wrapText="1"/>
    </xf>
    <xf numFmtId="0" fontId="19" fillId="0" borderId="22" xfId="0" applyFont="1" applyFill="1" applyBorder="1" applyAlignment="1">
      <alignment horizontal="justify" vertical="top"/>
    </xf>
    <xf numFmtId="0" fontId="19" fillId="0" borderId="23" xfId="0" applyFont="1" applyFill="1" applyBorder="1" applyAlignment="1">
      <alignment horizontal="justify" vertical="top"/>
    </xf>
    <xf numFmtId="0" fontId="20" fillId="13" borderId="16" xfId="0" applyFont="1" applyFill="1" applyBorder="1" applyAlignment="1">
      <alignment horizontal="center" vertical="top"/>
    </xf>
    <xf numFmtId="0" fontId="20" fillId="13" borderId="22" xfId="0" applyFont="1" applyFill="1" applyBorder="1" applyAlignment="1">
      <alignment horizontal="center" vertical="top"/>
    </xf>
    <xf numFmtId="0" fontId="20" fillId="13" borderId="23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top"/>
    </xf>
    <xf numFmtId="0" fontId="12" fillId="0" borderId="35" xfId="0" applyFont="1" applyFill="1" applyBorder="1" applyAlignment="1">
      <alignment horizontal="center" vertical="top"/>
    </xf>
    <xf numFmtId="0" fontId="12" fillId="0" borderId="17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top"/>
    </xf>
    <xf numFmtId="0" fontId="12" fillId="0" borderId="41" xfId="0" applyFont="1" applyFill="1" applyBorder="1" applyAlignment="1">
      <alignment horizontal="center" vertical="top"/>
    </xf>
    <xf numFmtId="0" fontId="12" fillId="0" borderId="40" xfId="0" applyFont="1" applyFill="1" applyBorder="1" applyAlignment="1">
      <alignment horizontal="center" vertical="top"/>
    </xf>
    <xf numFmtId="0" fontId="7" fillId="12" borderId="16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horizontal="center" vertical="center"/>
    </xf>
    <xf numFmtId="0" fontId="7" fillId="12" borderId="2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top"/>
    </xf>
    <xf numFmtId="0" fontId="7" fillId="0" borderId="43" xfId="0" applyFont="1" applyFill="1" applyBorder="1" applyAlignment="1">
      <alignment horizontal="center" vertical="top"/>
    </xf>
    <xf numFmtId="0" fontId="7" fillId="0" borderId="20" xfId="0" applyFont="1" applyFill="1" applyBorder="1" applyAlignment="1">
      <alignment horizontal="center" vertical="top"/>
    </xf>
    <xf numFmtId="0" fontId="11" fillId="10" borderId="61" xfId="0" applyFont="1" applyFill="1" applyBorder="1" applyAlignment="1">
      <alignment horizontal="center" vertical="center" wrapText="1"/>
    </xf>
    <xf numFmtId="0" fontId="11" fillId="10" borderId="43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22" xfId="0" applyFont="1" applyFill="1" applyBorder="1" applyAlignment="1">
      <alignment horizontal="center" vertical="center"/>
    </xf>
    <xf numFmtId="0" fontId="7" fillId="9" borderId="23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11" borderId="22" xfId="0" applyFont="1" applyFill="1" applyBorder="1" applyAlignment="1">
      <alignment horizontal="center" vertical="center"/>
    </xf>
    <xf numFmtId="0" fontId="7" fillId="11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top"/>
    </xf>
    <xf numFmtId="0" fontId="4" fillId="0" borderId="43" xfId="0" applyFont="1" applyFill="1" applyBorder="1" applyAlignment="1">
      <alignment horizontal="center" vertical="top"/>
    </xf>
    <xf numFmtId="0" fontId="4" fillId="0" borderId="18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0" fontId="4" fillId="0" borderId="35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41" xfId="0" applyFont="1" applyFill="1" applyBorder="1" applyAlignment="1">
      <alignment horizontal="center" vertical="top"/>
    </xf>
    <xf numFmtId="0" fontId="4" fillId="0" borderId="19" xfId="0" applyFont="1" applyFill="1" applyBorder="1" applyAlignment="1">
      <alignment horizontal="center" vertical="top"/>
    </xf>
    <xf numFmtId="0" fontId="29" fillId="2" borderId="30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1" xfId="0" applyFont="1" applyFill="1" applyBorder="1" applyAlignment="1">
      <alignment horizontal="center" vertical="center" wrapText="1"/>
    </xf>
    <xf numFmtId="0" fontId="29" fillId="2" borderId="33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28" fillId="0" borderId="30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31" xfId="0" applyFont="1" applyFill="1" applyBorder="1" applyAlignment="1">
      <alignment horizontal="center" vertical="center" wrapText="1"/>
    </xf>
    <xf numFmtId="0" fontId="28" fillId="0" borderId="33" xfId="0" applyFont="1" applyFill="1" applyBorder="1" applyAlignment="1">
      <alignment horizontal="center" vertical="center" wrapText="1"/>
    </xf>
    <xf numFmtId="0" fontId="11" fillId="9" borderId="43" xfId="0" applyFont="1" applyFill="1" applyBorder="1" applyAlignment="1">
      <alignment horizontal="center" vertical="center" wrapText="1"/>
    </xf>
    <xf numFmtId="0" fontId="11" fillId="6" borderId="43" xfId="0" applyFont="1" applyFill="1" applyBorder="1" applyAlignment="1">
      <alignment horizontal="center" vertical="center" wrapText="1"/>
    </xf>
    <xf numFmtId="0" fontId="11" fillId="8" borderId="61" xfId="0" applyFont="1" applyFill="1" applyBorder="1" applyAlignment="1">
      <alignment horizontal="center" vertical="center" wrapText="1"/>
    </xf>
    <xf numFmtId="0" fontId="11" fillId="8" borderId="43" xfId="0" applyFont="1" applyFill="1" applyBorder="1" applyAlignment="1">
      <alignment horizontal="center" vertical="center" wrapText="1"/>
    </xf>
    <xf numFmtId="0" fontId="11" fillId="8" borderId="20" xfId="0" applyFont="1" applyFill="1" applyBorder="1" applyAlignment="1">
      <alignment horizontal="center" vertical="center" wrapText="1"/>
    </xf>
    <xf numFmtId="0" fontId="11" fillId="6" borderId="61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8" borderId="56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center" vertical="center" wrapText="1"/>
    </xf>
    <xf numFmtId="0" fontId="11" fillId="8" borderId="18" xfId="0" applyFont="1" applyFill="1" applyBorder="1" applyAlignment="1">
      <alignment horizontal="center" vertical="center" wrapText="1"/>
    </xf>
    <xf numFmtId="0" fontId="11" fillId="9" borderId="4" xfId="0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11" fillId="9" borderId="6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11" fillId="10" borderId="13" xfId="0" applyFont="1" applyFill="1" applyBorder="1" applyAlignment="1">
      <alignment horizontal="center" vertical="center" wrapText="1"/>
    </xf>
    <xf numFmtId="0" fontId="11" fillId="10" borderId="67" xfId="0" applyFont="1" applyFill="1" applyBorder="1" applyAlignment="1">
      <alignment horizontal="center" vertical="center" wrapText="1"/>
    </xf>
    <xf numFmtId="14" fontId="4" fillId="0" borderId="35" xfId="0" applyNumberFormat="1" applyFont="1" applyFill="1" applyBorder="1" applyAlignment="1">
      <alignment horizontal="center" vertical="top"/>
    </xf>
    <xf numFmtId="14" fontId="4" fillId="0" borderId="17" xfId="0" applyNumberFormat="1" applyFont="1" applyFill="1" applyBorder="1" applyAlignment="1">
      <alignment horizontal="center" vertical="top"/>
    </xf>
    <xf numFmtId="14" fontId="32" fillId="0" borderId="35" xfId="5" applyNumberFormat="1" applyFont="1" applyFill="1" applyBorder="1" applyAlignment="1">
      <alignment horizontal="center" vertical="top"/>
    </xf>
    <xf numFmtId="14" fontId="4" fillId="0" borderId="8" xfId="0" applyNumberFormat="1" applyFont="1" applyFill="1" applyBorder="1" applyAlignment="1">
      <alignment horizontal="center" vertical="center"/>
    </xf>
    <xf numFmtId="14" fontId="32" fillId="0" borderId="41" xfId="5" applyNumberFormat="1" applyFont="1" applyFill="1" applyBorder="1" applyAlignment="1">
      <alignment horizontal="center" vertical="top"/>
    </xf>
    <xf numFmtId="14" fontId="4" fillId="0" borderId="41" xfId="0" applyNumberFormat="1" applyFont="1" applyFill="1" applyBorder="1" applyAlignment="1">
      <alignment horizontal="center" vertical="top"/>
    </xf>
    <xf numFmtId="14" fontId="4" fillId="0" borderId="40" xfId="0" applyNumberFormat="1" applyFont="1" applyFill="1" applyBorder="1" applyAlignment="1">
      <alignment horizontal="center" vertical="top"/>
    </xf>
    <xf numFmtId="0" fontId="7" fillId="6" borderId="23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</cellXfs>
  <cellStyles count="6">
    <cellStyle name="Hiperlink" xfId="5" builtinId="8"/>
    <cellStyle name="Moeda" xfId="1" builtinId="4"/>
    <cellStyle name="Moeda 2" xfId="3"/>
    <cellStyle name="Normal" xfId="0" builtinId="0"/>
    <cellStyle name="Normal 2" xfId="2"/>
    <cellStyle name="Porcentagem" xfId="4" builtinId="5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1</xdr:row>
      <xdr:rowOff>74839</xdr:rowOff>
    </xdr:from>
    <xdr:to>
      <xdr:col>3</xdr:col>
      <xdr:colOff>2318039</xdr:colOff>
      <xdr:row>3</xdr:row>
      <xdr:rowOff>453119</xdr:rowOff>
    </xdr:to>
    <xdr:pic>
      <xdr:nvPicPr>
        <xdr:cNvPr id="2" name="Imagem 1" descr="https://www.cultura.go.gov.br/images/Logomarca_2023/SECULT_Horizontal_positivo.pn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15" b="1898"/>
        <a:stretch/>
      </xdr:blipFill>
      <xdr:spPr bwMode="auto">
        <a:xfrm>
          <a:off x="1285875" y="198664"/>
          <a:ext cx="1794164" cy="606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61234</xdr:colOff>
      <xdr:row>1</xdr:row>
      <xdr:rowOff>47625</xdr:rowOff>
    </xdr:from>
    <xdr:to>
      <xdr:col>3</xdr:col>
      <xdr:colOff>34018</xdr:colOff>
      <xdr:row>3</xdr:row>
      <xdr:rowOff>550224</xdr:rowOff>
    </xdr:to>
    <xdr:pic>
      <xdr:nvPicPr>
        <xdr:cNvPr id="3" name="Imagem 2" descr="C:\Users\Lyvia\Desktop\FENIX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834" y="171450"/>
          <a:ext cx="1036863" cy="7311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1</xdr:row>
      <xdr:rowOff>74839</xdr:rowOff>
    </xdr:from>
    <xdr:to>
      <xdr:col>3</xdr:col>
      <xdr:colOff>2318039</xdr:colOff>
      <xdr:row>3</xdr:row>
      <xdr:rowOff>453119</xdr:rowOff>
    </xdr:to>
    <xdr:pic>
      <xdr:nvPicPr>
        <xdr:cNvPr id="2" name="Imagem 1" descr="https://www.cultura.go.gov.br/images/Logomarca_2023/SECULT_Horizontal_positivo.pn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15" b="1898"/>
        <a:stretch/>
      </xdr:blipFill>
      <xdr:spPr bwMode="auto">
        <a:xfrm>
          <a:off x="1819275" y="198664"/>
          <a:ext cx="1794164" cy="606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61234</xdr:colOff>
      <xdr:row>1</xdr:row>
      <xdr:rowOff>47625</xdr:rowOff>
    </xdr:from>
    <xdr:to>
      <xdr:col>3</xdr:col>
      <xdr:colOff>34018</xdr:colOff>
      <xdr:row>3</xdr:row>
      <xdr:rowOff>550224</xdr:rowOff>
    </xdr:to>
    <xdr:pic>
      <xdr:nvPicPr>
        <xdr:cNvPr id="3" name="Imagem 2" descr="C:\Users\Lyvia\Desktop\FENIX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834" y="171450"/>
          <a:ext cx="1039584" cy="7311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523875</xdr:colOff>
      <xdr:row>1</xdr:row>
      <xdr:rowOff>74839</xdr:rowOff>
    </xdr:from>
    <xdr:to>
      <xdr:col>3</xdr:col>
      <xdr:colOff>2318039</xdr:colOff>
      <xdr:row>3</xdr:row>
      <xdr:rowOff>453119</xdr:rowOff>
    </xdr:to>
    <xdr:pic>
      <xdr:nvPicPr>
        <xdr:cNvPr id="2" name="Imagem 1" descr="https://www.cultura.go.gov.br/images/Logomarca_2023/SECULT_Horizontal_positivo.pn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15" b="1898"/>
        <a:stretch/>
      </xdr:blipFill>
      <xdr:spPr bwMode="auto">
        <a:xfrm>
          <a:off x="1819275" y="198664"/>
          <a:ext cx="1794164" cy="606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61234</xdr:colOff>
      <xdr:row>1</xdr:row>
      <xdr:rowOff>47625</xdr:rowOff>
    </xdr:from>
    <xdr:to>
      <xdr:col>3</xdr:col>
      <xdr:colOff>34018</xdr:colOff>
      <xdr:row>3</xdr:row>
      <xdr:rowOff>550224</xdr:rowOff>
    </xdr:to>
    <xdr:pic>
      <xdr:nvPicPr>
        <xdr:cNvPr id="3" name="Imagem 2" descr="C:\Users\Lyvia\Desktop\FENIX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834" y="171450"/>
          <a:ext cx="1039584" cy="7311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3.xml"/><Relationship Id="rId3" Type="http://schemas.openxmlformats.org/officeDocument/2006/relationships/hyperlink" Target="https://www.medsystemhospitalar.com.br/produtos-medicos/equipamentos-medicos/desfibrilador/desfibrilador-dea-life-400-futura-cmos-drake?par" TargetMode="External"/><Relationship Id="rId7" Type="http://schemas.openxmlformats.org/officeDocument/2006/relationships/vmlDrawing" Target="../drawings/vmlDrawing3.vml"/><Relationship Id="rId2" Type="http://schemas.openxmlformats.org/officeDocument/2006/relationships/hyperlink" Target="https://www.constamed.com.br/dea-desfibrilador-life-400-futura-dcu-basico-cmos-drake?parceiro=8158&amp;utm_term=&amp;utm_campaign=Shopping+" TargetMode="External"/><Relationship Id="rId1" Type="http://schemas.openxmlformats.org/officeDocument/2006/relationships/hyperlink" Target="https://www.dormed.com.br/desfibrilador-externo-automatico-dea-life-400-futura---cmos-drake/p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mercadolivre.com.br/dea-desfibrilador-externo-automatico-cmos-drake-life-400-fut/p/MLB25061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D52"/>
  <sheetViews>
    <sheetView showGridLines="0" zoomScale="120" zoomScaleNormal="120" zoomScaleSheetLayoutView="130" workbookViewId="0">
      <selection activeCell="G9" sqref="G9"/>
    </sheetView>
  </sheetViews>
  <sheetFormatPr defaultRowHeight="9" x14ac:dyDescent="0.2"/>
  <cols>
    <col min="1" max="1" width="4" style="1" customWidth="1"/>
    <col min="2" max="3" width="9.33203125" style="1"/>
    <col min="4" max="4" width="56" style="1" customWidth="1"/>
    <col min="5" max="5" width="14" style="2" customWidth="1"/>
    <col min="6" max="6" width="9" style="3" customWidth="1"/>
    <col min="7" max="7" width="15.33203125" style="55" customWidth="1"/>
    <col min="8" max="23" width="15.1640625" style="55" customWidth="1"/>
    <col min="24" max="24" width="14.5" style="1" customWidth="1"/>
    <col min="25" max="25" width="11.83203125" style="1" bestFit="1" customWidth="1"/>
    <col min="26" max="26" width="14.5" style="1" customWidth="1"/>
    <col min="27" max="28" width="13.5" style="1" bestFit="1" customWidth="1"/>
    <col min="29" max="29" width="11.33203125" style="1" bestFit="1" customWidth="1"/>
    <col min="30" max="30" width="15.5" style="1" bestFit="1" customWidth="1"/>
    <col min="31" max="16384" width="9.33203125" style="1"/>
  </cols>
  <sheetData>
    <row r="1" spans="2:30" ht="9.75" thickBot="1" x14ac:dyDescent="0.25"/>
    <row r="2" spans="2:30" ht="9" customHeight="1" x14ac:dyDescent="0.2">
      <c r="B2" s="224"/>
      <c r="C2" s="225"/>
      <c r="D2" s="226"/>
      <c r="E2" s="233" t="s">
        <v>62</v>
      </c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5"/>
    </row>
    <row r="3" spans="2:30" ht="9" customHeight="1" x14ac:dyDescent="0.2">
      <c r="B3" s="227"/>
      <c r="C3" s="228"/>
      <c r="D3" s="229"/>
      <c r="E3" s="236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7"/>
      <c r="AA3" s="237"/>
      <c r="AB3" s="237"/>
      <c r="AC3" s="237"/>
      <c r="AD3" s="238"/>
    </row>
    <row r="4" spans="2:30" ht="46.5" customHeight="1" thickBot="1" x14ac:dyDescent="0.25">
      <c r="B4" s="230"/>
      <c r="C4" s="231"/>
      <c r="D4" s="232"/>
      <c r="E4" s="239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/>
      <c r="V4" s="240"/>
      <c r="W4" s="240"/>
      <c r="X4" s="240"/>
      <c r="Y4" s="240"/>
      <c r="Z4" s="240"/>
      <c r="AA4" s="240"/>
      <c r="AB4" s="240"/>
      <c r="AC4" s="240"/>
      <c r="AD4" s="241"/>
    </row>
    <row r="5" spans="2:30" ht="18.75" customHeight="1" x14ac:dyDescent="0.2">
      <c r="B5" s="254" t="s">
        <v>53</v>
      </c>
      <c r="C5" s="255"/>
      <c r="D5" s="255"/>
      <c r="E5" s="255"/>
      <c r="F5" s="255"/>
      <c r="G5" s="141" t="s">
        <v>25</v>
      </c>
      <c r="H5" s="259" t="s">
        <v>24</v>
      </c>
      <c r="I5" s="259"/>
      <c r="J5" s="259"/>
      <c r="K5" s="260" t="s">
        <v>27</v>
      </c>
      <c r="L5" s="261"/>
      <c r="M5" s="262"/>
      <c r="N5" s="258" t="s">
        <v>28</v>
      </c>
      <c r="O5" s="258"/>
      <c r="P5" s="258"/>
      <c r="Q5" s="210" t="s">
        <v>29</v>
      </c>
      <c r="R5" s="211"/>
      <c r="S5" s="212"/>
      <c r="T5" s="186" t="s">
        <v>57</v>
      </c>
      <c r="U5" s="183" t="s">
        <v>30</v>
      </c>
      <c r="V5" s="184"/>
      <c r="W5" s="185"/>
      <c r="X5" s="242" t="s">
        <v>23</v>
      </c>
      <c r="Y5" s="243"/>
      <c r="Z5" s="243"/>
      <c r="AA5" s="243"/>
      <c r="AB5" s="243"/>
      <c r="AC5" s="243"/>
      <c r="AD5" s="244"/>
    </row>
    <row r="6" spans="2:30" ht="21" customHeight="1" thickBot="1" x14ac:dyDescent="0.25">
      <c r="B6" s="256"/>
      <c r="C6" s="257"/>
      <c r="D6" s="257"/>
      <c r="E6" s="257"/>
      <c r="F6" s="257"/>
      <c r="G6" s="142" t="s">
        <v>5</v>
      </c>
      <c r="H6" s="122" t="s">
        <v>5</v>
      </c>
      <c r="I6" s="68" t="s">
        <v>6</v>
      </c>
      <c r="J6" s="131" t="s">
        <v>7</v>
      </c>
      <c r="K6" s="132" t="s">
        <v>5</v>
      </c>
      <c r="L6" s="75" t="s">
        <v>6</v>
      </c>
      <c r="M6" s="133" t="s">
        <v>7</v>
      </c>
      <c r="N6" s="143" t="s">
        <v>5</v>
      </c>
      <c r="O6" s="76" t="s">
        <v>6</v>
      </c>
      <c r="P6" s="138" t="s">
        <v>7</v>
      </c>
      <c r="Q6" s="139" t="s">
        <v>5</v>
      </c>
      <c r="R6" s="77" t="s">
        <v>6</v>
      </c>
      <c r="S6" s="140" t="s">
        <v>7</v>
      </c>
      <c r="T6" s="187"/>
      <c r="U6" s="78" t="s">
        <v>5</v>
      </c>
      <c r="V6" s="78" t="s">
        <v>6</v>
      </c>
      <c r="W6" s="117" t="s">
        <v>7</v>
      </c>
      <c r="X6" s="245"/>
      <c r="Y6" s="246"/>
      <c r="Z6" s="246"/>
      <c r="AA6" s="246"/>
      <c r="AB6" s="246"/>
      <c r="AC6" s="246"/>
      <c r="AD6" s="247"/>
    </row>
    <row r="7" spans="2:30" ht="36.75" customHeight="1" thickBot="1" x14ac:dyDescent="0.25">
      <c r="B7" s="14" t="s">
        <v>0</v>
      </c>
      <c r="C7" s="61" t="s">
        <v>26</v>
      </c>
      <c r="D7" s="15" t="s">
        <v>1</v>
      </c>
      <c r="E7" s="15" t="s">
        <v>15</v>
      </c>
      <c r="F7" s="118" t="s">
        <v>2</v>
      </c>
      <c r="G7" s="115" t="s">
        <v>10</v>
      </c>
      <c r="H7" s="112" t="s">
        <v>10</v>
      </c>
      <c r="I7" s="16" t="s">
        <v>10</v>
      </c>
      <c r="J7" s="114" t="s">
        <v>10</v>
      </c>
      <c r="K7" s="124" t="s">
        <v>10</v>
      </c>
      <c r="L7" s="16" t="s">
        <v>10</v>
      </c>
      <c r="M7" s="116" t="s">
        <v>10</v>
      </c>
      <c r="N7" s="112" t="s">
        <v>10</v>
      </c>
      <c r="O7" s="16" t="s">
        <v>10</v>
      </c>
      <c r="P7" s="114" t="s">
        <v>10</v>
      </c>
      <c r="Q7" s="124" t="s">
        <v>10</v>
      </c>
      <c r="R7" s="16" t="s">
        <v>10</v>
      </c>
      <c r="S7" s="116" t="s">
        <v>10</v>
      </c>
      <c r="T7" s="144" t="s">
        <v>58</v>
      </c>
      <c r="U7" s="16" t="s">
        <v>10</v>
      </c>
      <c r="V7" s="16" t="s">
        <v>10</v>
      </c>
      <c r="W7" s="116" t="s">
        <v>10</v>
      </c>
      <c r="X7" s="14" t="s">
        <v>8</v>
      </c>
      <c r="Y7" s="43" t="s">
        <v>16</v>
      </c>
      <c r="Z7" s="40" t="s">
        <v>18</v>
      </c>
      <c r="AA7" s="40" t="s">
        <v>19</v>
      </c>
      <c r="AB7" s="40" t="s">
        <v>20</v>
      </c>
      <c r="AC7" s="48" t="s">
        <v>17</v>
      </c>
      <c r="AD7" s="47" t="s">
        <v>9</v>
      </c>
    </row>
    <row r="8" spans="2:30" ht="18" x14ac:dyDescent="0.2">
      <c r="B8" s="158">
        <v>1</v>
      </c>
      <c r="C8" s="159"/>
      <c r="D8" s="160"/>
      <c r="E8" s="161" t="s">
        <v>3</v>
      </c>
      <c r="F8" s="162"/>
      <c r="G8" s="163" t="s">
        <v>61</v>
      </c>
      <c r="H8" s="113">
        <v>0</v>
      </c>
      <c r="I8" s="52">
        <v>0</v>
      </c>
      <c r="J8" s="52">
        <v>0</v>
      </c>
      <c r="K8" s="125">
        <v>0</v>
      </c>
      <c r="L8" s="52">
        <v>0</v>
      </c>
      <c r="M8" s="126">
        <v>0</v>
      </c>
      <c r="N8" s="113"/>
      <c r="O8" s="52"/>
      <c r="P8" s="52"/>
      <c r="Q8" s="125">
        <v>0</v>
      </c>
      <c r="R8" s="52">
        <v>0</v>
      </c>
      <c r="S8" s="126"/>
      <c r="T8" s="113" t="str">
        <f>IF(U8="","",(AVERAGE(U8:W8)))</f>
        <v/>
      </c>
      <c r="U8" s="52"/>
      <c r="V8" s="52"/>
      <c r="W8" s="52"/>
      <c r="X8" s="44">
        <f>AVERAGE(H8:T8)</f>
        <v>0</v>
      </c>
      <c r="Y8" s="56">
        <f>_xlfn.STDEV.P(H8:T8)</f>
        <v>0</v>
      </c>
      <c r="Z8" s="57" t="e">
        <f>Y8/X8</f>
        <v>#DIV/0!</v>
      </c>
      <c r="AA8" s="58">
        <f>X8-Y8</f>
        <v>0</v>
      </c>
      <c r="AB8" s="59">
        <f>X8+Y8</f>
        <v>0</v>
      </c>
      <c r="AC8" s="60">
        <f>AVERAGE(I8,K8,L8,M8,N8,S8,T8,V8,W8)</f>
        <v>0</v>
      </c>
      <c r="AD8" s="39">
        <f>AC8*F8</f>
        <v>0</v>
      </c>
    </row>
    <row r="9" spans="2:30" ht="12.75" customHeight="1" x14ac:dyDescent="0.2">
      <c r="B9" s="9"/>
      <c r="C9" s="9"/>
      <c r="D9" s="10"/>
      <c r="E9" s="11"/>
      <c r="F9" s="12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AB9" s="251" t="s">
        <v>21</v>
      </c>
      <c r="AC9" s="213"/>
      <c r="AD9" s="103">
        <f>SUM(AD8:AD8)</f>
        <v>0</v>
      </c>
    </row>
    <row r="10" spans="2:30" ht="13.5" customHeight="1" thickBot="1" x14ac:dyDescent="0.25">
      <c r="AB10" s="252" t="s">
        <v>22</v>
      </c>
      <c r="AC10" s="253"/>
      <c r="AD10" s="42">
        <f>AD9*12</f>
        <v>0</v>
      </c>
    </row>
    <row r="11" spans="2:30" ht="9.75" thickBot="1" x14ac:dyDescent="0.25"/>
    <row r="12" spans="2:30" ht="14.1" customHeight="1" thickBot="1" x14ac:dyDescent="0.25">
      <c r="B12" s="219" t="s">
        <v>32</v>
      </c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69"/>
      <c r="O12" s="70"/>
      <c r="P12" s="70"/>
      <c r="Q12" s="70"/>
      <c r="R12" s="70"/>
      <c r="S12" s="70"/>
      <c r="T12" s="70"/>
      <c r="U12" s="70"/>
      <c r="V12" s="70"/>
      <c r="W12" s="70"/>
    </row>
    <row r="13" spans="2:30" ht="9" customHeight="1" x14ac:dyDescent="0.2">
      <c r="B13" s="7" t="s">
        <v>4</v>
      </c>
      <c r="C13" s="62" t="s">
        <v>31</v>
      </c>
      <c r="D13" s="8" t="s">
        <v>14</v>
      </c>
      <c r="E13" s="213" t="s">
        <v>12</v>
      </c>
      <c r="F13" s="214"/>
      <c r="G13" s="54" t="s">
        <v>11</v>
      </c>
      <c r="H13" s="207" t="s">
        <v>13</v>
      </c>
      <c r="I13" s="208"/>
      <c r="J13" s="208"/>
      <c r="K13" s="208"/>
      <c r="L13" s="208"/>
      <c r="M13" s="209"/>
      <c r="N13" s="71"/>
      <c r="O13" s="72"/>
      <c r="P13" s="72"/>
      <c r="Q13" s="72"/>
      <c r="R13" s="72"/>
      <c r="S13" s="72"/>
      <c r="T13" s="72"/>
      <c r="U13" s="72"/>
      <c r="V13" s="72"/>
      <c r="W13" s="72"/>
    </row>
    <row r="14" spans="2:30" ht="9" customHeight="1" x14ac:dyDescent="0.2">
      <c r="B14" s="5">
        <v>1</v>
      </c>
      <c r="C14" s="63"/>
      <c r="D14" s="4"/>
      <c r="E14" s="194"/>
      <c r="F14" s="195"/>
      <c r="G14" s="23"/>
      <c r="H14" s="196"/>
      <c r="I14" s="197"/>
      <c r="J14" s="197"/>
      <c r="K14" s="197"/>
      <c r="L14" s="197"/>
      <c r="M14" s="198"/>
      <c r="N14" s="73"/>
      <c r="O14" s="74"/>
      <c r="P14" s="74"/>
      <c r="Q14" s="74"/>
      <c r="R14" s="74"/>
      <c r="S14" s="74"/>
      <c r="T14" s="74"/>
      <c r="U14" s="74"/>
      <c r="V14" s="74"/>
      <c r="W14" s="74"/>
    </row>
    <row r="15" spans="2:30" ht="9" customHeight="1" x14ac:dyDescent="0.2">
      <c r="B15" s="5">
        <v>2</v>
      </c>
      <c r="C15" s="63"/>
      <c r="D15" s="4"/>
      <c r="E15" s="194"/>
      <c r="F15" s="195"/>
      <c r="G15" s="23"/>
      <c r="H15" s="196"/>
      <c r="I15" s="197"/>
      <c r="J15" s="197"/>
      <c r="K15" s="197"/>
      <c r="L15" s="197"/>
      <c r="M15" s="198"/>
      <c r="N15" s="73"/>
      <c r="O15" s="74"/>
      <c r="P15" s="74"/>
      <c r="Q15" s="74"/>
      <c r="R15" s="74"/>
      <c r="S15" s="74"/>
      <c r="T15" s="74"/>
      <c r="U15" s="74"/>
      <c r="V15" s="74"/>
      <c r="W15" s="74"/>
    </row>
    <row r="16" spans="2:30" ht="9" customHeight="1" thickBot="1" x14ac:dyDescent="0.25">
      <c r="B16" s="6">
        <v>3</v>
      </c>
      <c r="C16" s="64"/>
      <c r="D16" s="24"/>
      <c r="E16" s="194"/>
      <c r="F16" s="195"/>
      <c r="G16" s="25"/>
      <c r="H16" s="201"/>
      <c r="I16" s="202"/>
      <c r="J16" s="202"/>
      <c r="K16" s="202"/>
      <c r="L16" s="202"/>
      <c r="M16" s="203"/>
      <c r="N16" s="73"/>
      <c r="O16" s="74"/>
      <c r="P16" s="74"/>
      <c r="Q16" s="74"/>
      <c r="R16" s="74"/>
      <c r="S16" s="74"/>
      <c r="T16" s="74"/>
      <c r="U16" s="74"/>
      <c r="V16" s="74"/>
      <c r="W16" s="74"/>
    </row>
    <row r="18" spans="2:13" ht="9.75" thickBot="1" x14ac:dyDescent="0.25"/>
    <row r="19" spans="2:13" ht="14.1" customHeight="1" thickBot="1" x14ac:dyDescent="0.25">
      <c r="B19" s="248" t="s">
        <v>33</v>
      </c>
      <c r="C19" s="249"/>
      <c r="D19" s="249"/>
      <c r="E19" s="249"/>
      <c r="F19" s="249"/>
      <c r="G19" s="249"/>
      <c r="H19" s="249"/>
      <c r="I19" s="249"/>
      <c r="J19" s="249"/>
      <c r="K19" s="249"/>
      <c r="L19" s="249"/>
      <c r="M19" s="250"/>
    </row>
    <row r="20" spans="2:13" x14ac:dyDescent="0.2">
      <c r="B20" s="79" t="s">
        <v>4</v>
      </c>
      <c r="C20" s="80" t="s">
        <v>31</v>
      </c>
      <c r="D20" s="8" t="s">
        <v>14</v>
      </c>
      <c r="E20" s="213" t="s">
        <v>12</v>
      </c>
      <c r="F20" s="214"/>
      <c r="G20" s="54" t="s">
        <v>11</v>
      </c>
      <c r="H20" s="207" t="s">
        <v>13</v>
      </c>
      <c r="I20" s="208"/>
      <c r="J20" s="208"/>
      <c r="K20" s="208"/>
      <c r="L20" s="208"/>
      <c r="M20" s="209"/>
    </row>
    <row r="21" spans="2:13" x14ac:dyDescent="0.2">
      <c r="B21" s="81">
        <v>1</v>
      </c>
      <c r="C21" s="82"/>
      <c r="D21" s="4"/>
      <c r="E21" s="215"/>
      <c r="F21" s="195"/>
      <c r="G21" s="110"/>
      <c r="H21" s="196"/>
      <c r="I21" s="197"/>
      <c r="J21" s="197"/>
      <c r="K21" s="197"/>
      <c r="L21" s="197"/>
      <c r="M21" s="198"/>
    </row>
    <row r="22" spans="2:13" x14ac:dyDescent="0.2">
      <c r="B22" s="81">
        <v>2</v>
      </c>
      <c r="C22" s="82"/>
      <c r="D22" s="4"/>
      <c r="E22" s="194"/>
      <c r="F22" s="195"/>
      <c r="G22" s="23"/>
      <c r="H22" s="196"/>
      <c r="I22" s="197"/>
      <c r="J22" s="197"/>
      <c r="K22" s="197"/>
      <c r="L22" s="197"/>
      <c r="M22" s="198"/>
    </row>
    <row r="23" spans="2:13" ht="9.75" thickBot="1" x14ac:dyDescent="0.25">
      <c r="B23" s="83">
        <v>3</v>
      </c>
      <c r="C23" s="84"/>
      <c r="D23" s="24"/>
      <c r="E23" s="194"/>
      <c r="F23" s="195"/>
      <c r="G23" s="25"/>
      <c r="H23" s="196"/>
      <c r="I23" s="197"/>
      <c r="J23" s="197"/>
      <c r="K23" s="197"/>
      <c r="L23" s="197"/>
      <c r="M23" s="198"/>
    </row>
    <row r="25" spans="2:13" ht="9.75" thickBot="1" x14ac:dyDescent="0.25"/>
    <row r="26" spans="2:13" ht="14.1" customHeight="1" thickBot="1" x14ac:dyDescent="0.25">
      <c r="B26" s="216" t="s">
        <v>34</v>
      </c>
      <c r="C26" s="217"/>
      <c r="D26" s="217"/>
      <c r="E26" s="217"/>
      <c r="F26" s="217"/>
      <c r="G26" s="217"/>
      <c r="H26" s="217"/>
      <c r="I26" s="217"/>
      <c r="J26" s="217"/>
      <c r="K26" s="217"/>
      <c r="L26" s="217"/>
      <c r="M26" s="218"/>
    </row>
    <row r="27" spans="2:13" x14ac:dyDescent="0.2">
      <c r="B27" s="85" t="s">
        <v>4</v>
      </c>
      <c r="C27" s="86" t="s">
        <v>31</v>
      </c>
      <c r="D27" s="8" t="s">
        <v>35</v>
      </c>
      <c r="E27" s="213" t="s">
        <v>36</v>
      </c>
      <c r="F27" s="214"/>
      <c r="G27" s="54" t="s">
        <v>37</v>
      </c>
      <c r="H27" s="207" t="s">
        <v>38</v>
      </c>
      <c r="I27" s="208"/>
      <c r="J27" s="208"/>
      <c r="K27" s="208"/>
      <c r="L27" s="208"/>
      <c r="M27" s="209"/>
    </row>
    <row r="28" spans="2:13" x14ac:dyDescent="0.2">
      <c r="B28" s="87">
        <v>1</v>
      </c>
      <c r="C28" s="88"/>
      <c r="D28" s="4"/>
      <c r="E28" s="194"/>
      <c r="F28" s="195"/>
      <c r="G28" s="23"/>
      <c r="H28" s="196"/>
      <c r="I28" s="197"/>
      <c r="J28" s="197"/>
      <c r="K28" s="197"/>
      <c r="L28" s="197"/>
      <c r="M28" s="198"/>
    </row>
    <row r="29" spans="2:13" x14ac:dyDescent="0.2">
      <c r="B29" s="87">
        <v>2</v>
      </c>
      <c r="C29" s="88"/>
      <c r="D29" s="4"/>
      <c r="E29" s="194"/>
      <c r="F29" s="195"/>
      <c r="G29" s="23"/>
      <c r="H29" s="196"/>
      <c r="I29" s="197"/>
      <c r="J29" s="197"/>
      <c r="K29" s="197"/>
      <c r="L29" s="197"/>
      <c r="M29" s="198"/>
    </row>
    <row r="30" spans="2:13" ht="9.75" thickBot="1" x14ac:dyDescent="0.25">
      <c r="B30" s="89">
        <v>3</v>
      </c>
      <c r="C30" s="90"/>
      <c r="D30" s="24"/>
      <c r="E30" s="199"/>
      <c r="F30" s="200"/>
      <c r="G30" s="25"/>
      <c r="H30" s="201"/>
      <c r="I30" s="202"/>
      <c r="J30" s="202"/>
      <c r="K30" s="202"/>
      <c r="L30" s="202"/>
      <c r="M30" s="203"/>
    </row>
    <row r="32" spans="2:13" ht="9.75" thickBot="1" x14ac:dyDescent="0.25"/>
    <row r="33" spans="2:13" ht="14.1" customHeight="1" thickBot="1" x14ac:dyDescent="0.25">
      <c r="B33" s="204" t="s">
        <v>39</v>
      </c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6"/>
    </row>
    <row r="34" spans="2:13" x14ac:dyDescent="0.2">
      <c r="B34" s="91" t="s">
        <v>4</v>
      </c>
      <c r="C34" s="92" t="s">
        <v>31</v>
      </c>
      <c r="D34" s="8" t="s">
        <v>14</v>
      </c>
      <c r="E34" s="213" t="s">
        <v>12</v>
      </c>
      <c r="F34" s="214"/>
      <c r="G34" s="54" t="s">
        <v>11</v>
      </c>
      <c r="H34" s="207" t="s">
        <v>13</v>
      </c>
      <c r="I34" s="208"/>
      <c r="J34" s="208"/>
      <c r="K34" s="208"/>
      <c r="L34" s="208"/>
      <c r="M34" s="209"/>
    </row>
    <row r="35" spans="2:13" ht="9.75" thickBot="1" x14ac:dyDescent="0.25">
      <c r="B35" s="93">
        <v>1</v>
      </c>
      <c r="C35" s="94"/>
      <c r="D35" s="24"/>
      <c r="E35" s="194"/>
      <c r="F35" s="195"/>
      <c r="G35" s="111"/>
      <c r="H35" s="196"/>
      <c r="I35" s="197"/>
      <c r="J35" s="197"/>
      <c r="K35" s="197"/>
      <c r="L35" s="197"/>
      <c r="M35" s="198"/>
    </row>
    <row r="36" spans="2:13" ht="9.75" thickBot="1" x14ac:dyDescent="0.25">
      <c r="B36" s="93">
        <v>2</v>
      </c>
      <c r="C36" s="94"/>
      <c r="D36" s="24"/>
      <c r="E36" s="194"/>
      <c r="F36" s="195"/>
      <c r="G36" s="111"/>
      <c r="H36" s="196"/>
      <c r="I36" s="197"/>
      <c r="J36" s="197"/>
      <c r="K36" s="197"/>
      <c r="L36" s="197"/>
      <c r="M36" s="198"/>
    </row>
    <row r="37" spans="2:13" ht="9.75" thickBot="1" x14ac:dyDescent="0.25">
      <c r="B37" s="95">
        <v>3</v>
      </c>
      <c r="C37" s="96"/>
      <c r="D37" s="24"/>
      <c r="E37" s="199"/>
      <c r="F37" s="200"/>
      <c r="G37" s="25"/>
      <c r="H37" s="201"/>
      <c r="I37" s="202"/>
      <c r="J37" s="202"/>
      <c r="K37" s="202"/>
      <c r="L37" s="202"/>
      <c r="M37" s="203"/>
    </row>
    <row r="39" spans="2:13" ht="9.75" thickBot="1" x14ac:dyDescent="0.25"/>
    <row r="40" spans="2:13" ht="14.1" customHeight="1" thickBot="1" x14ac:dyDescent="0.25">
      <c r="B40" s="221" t="s">
        <v>40</v>
      </c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3"/>
    </row>
    <row r="41" spans="2:13" x14ac:dyDescent="0.2">
      <c r="B41" s="97" t="s">
        <v>4</v>
      </c>
      <c r="C41" s="98" t="s">
        <v>31</v>
      </c>
      <c r="D41" s="8" t="s">
        <v>41</v>
      </c>
      <c r="E41" s="213" t="s">
        <v>42</v>
      </c>
      <c r="F41" s="214"/>
      <c r="G41" s="54" t="s">
        <v>43</v>
      </c>
      <c r="H41" s="207" t="s">
        <v>44</v>
      </c>
      <c r="I41" s="208"/>
      <c r="J41" s="208"/>
      <c r="K41" s="208"/>
      <c r="L41" s="208"/>
      <c r="M41" s="209"/>
    </row>
    <row r="42" spans="2:13" x14ac:dyDescent="0.2">
      <c r="B42" s="99">
        <v>1</v>
      </c>
      <c r="C42" s="100"/>
      <c r="D42" s="4"/>
      <c r="E42" s="194"/>
      <c r="F42" s="195"/>
      <c r="G42" s="23"/>
      <c r="H42" s="196"/>
      <c r="I42" s="197"/>
      <c r="J42" s="197"/>
      <c r="K42" s="197"/>
      <c r="L42" s="197"/>
      <c r="M42" s="198"/>
    </row>
    <row r="43" spans="2:13" x14ac:dyDescent="0.2">
      <c r="B43" s="99">
        <v>2</v>
      </c>
      <c r="C43" s="100"/>
      <c r="D43" s="4"/>
      <c r="E43" s="194"/>
      <c r="F43" s="195"/>
      <c r="G43" s="23"/>
      <c r="H43" s="196"/>
      <c r="I43" s="197"/>
      <c r="J43" s="197"/>
      <c r="K43" s="197"/>
      <c r="L43" s="197"/>
      <c r="M43" s="198"/>
    </row>
    <row r="44" spans="2:13" ht="9.75" thickBot="1" x14ac:dyDescent="0.25">
      <c r="B44" s="101">
        <v>3</v>
      </c>
      <c r="C44" s="102"/>
      <c r="D44" s="24"/>
      <c r="E44" s="199"/>
      <c r="F44" s="200"/>
      <c r="G44" s="25"/>
      <c r="H44" s="201"/>
      <c r="I44" s="202"/>
      <c r="J44" s="202"/>
      <c r="K44" s="202"/>
      <c r="L44" s="202"/>
      <c r="M44" s="203"/>
    </row>
    <row r="47" spans="2:13" ht="9.75" thickBot="1" x14ac:dyDescent="0.25"/>
    <row r="48" spans="2:13" ht="15" customHeight="1" thickBot="1" x14ac:dyDescent="0.25">
      <c r="B48" s="191" t="s">
        <v>45</v>
      </c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3"/>
    </row>
    <row r="49" spans="2:13" ht="364.5" customHeight="1" thickBot="1" x14ac:dyDescent="0.25">
      <c r="B49" s="188" t="s">
        <v>46</v>
      </c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90"/>
    </row>
    <row r="52" spans="2:13" ht="41.25" customHeight="1" x14ac:dyDescent="0.2"/>
  </sheetData>
  <mergeCells count="59">
    <mergeCell ref="B2:D4"/>
    <mergeCell ref="E2:AD4"/>
    <mergeCell ref="X5:AD6"/>
    <mergeCell ref="E16:F16"/>
    <mergeCell ref="B19:M19"/>
    <mergeCell ref="E14:F14"/>
    <mergeCell ref="E15:F15"/>
    <mergeCell ref="AB9:AC9"/>
    <mergeCell ref="AB10:AC10"/>
    <mergeCell ref="E13:F13"/>
    <mergeCell ref="H16:M16"/>
    <mergeCell ref="B5:F6"/>
    <mergeCell ref="H15:M15"/>
    <mergeCell ref="N5:P5"/>
    <mergeCell ref="H5:J5"/>
    <mergeCell ref="K5:M5"/>
    <mergeCell ref="E37:F37"/>
    <mergeCell ref="E41:F41"/>
    <mergeCell ref="H36:M36"/>
    <mergeCell ref="H37:M37"/>
    <mergeCell ref="B40:M40"/>
    <mergeCell ref="E34:F34"/>
    <mergeCell ref="E35:F35"/>
    <mergeCell ref="H35:M35"/>
    <mergeCell ref="B12:M12"/>
    <mergeCell ref="H13:M13"/>
    <mergeCell ref="H14:M14"/>
    <mergeCell ref="E43:F43"/>
    <mergeCell ref="E36:F36"/>
    <mergeCell ref="Q5:S5"/>
    <mergeCell ref="E28:F28"/>
    <mergeCell ref="H28:M28"/>
    <mergeCell ref="E20:F20"/>
    <mergeCell ref="H20:M20"/>
    <mergeCell ref="E21:F21"/>
    <mergeCell ref="H21:M21"/>
    <mergeCell ref="E22:F22"/>
    <mergeCell ref="H22:M22"/>
    <mergeCell ref="E23:F23"/>
    <mergeCell ref="H23:M23"/>
    <mergeCell ref="B26:M26"/>
    <mergeCell ref="E27:F27"/>
    <mergeCell ref="H27:M27"/>
    <mergeCell ref="U5:W5"/>
    <mergeCell ref="T5:T6"/>
    <mergeCell ref="B49:M49"/>
    <mergeCell ref="B48:M48"/>
    <mergeCell ref="E29:F29"/>
    <mergeCell ref="H29:M29"/>
    <mergeCell ref="E30:F30"/>
    <mergeCell ref="H30:M30"/>
    <mergeCell ref="B33:M33"/>
    <mergeCell ref="H34:M34"/>
    <mergeCell ref="H41:M41"/>
    <mergeCell ref="H42:M42"/>
    <mergeCell ref="H43:M43"/>
    <mergeCell ref="E44:F44"/>
    <mergeCell ref="H44:M44"/>
    <mergeCell ref="E42:F42"/>
  </mergeCells>
  <conditionalFormatting sqref="T8:W8">
    <cfRule type="cellIs" dxfId="2" priority="4" operator="notBetween">
      <formula>$AA$8</formula>
      <formula>$AB$8</formula>
    </cfRule>
  </conditionalFormatting>
  <conditionalFormatting sqref="H8:W8">
    <cfRule type="cellIs" dxfId="1" priority="2" operator="notBetween">
      <formula>$AA$8</formula>
      <formula>$AB$8</formula>
    </cfRule>
    <cfRule type="cellIs" dxfId="0" priority="3" operator="notBetween">
      <formula>$AA$8</formula>
      <formula>$AB$8</formula>
    </cfRule>
  </conditionalFormatting>
  <dataValidations count="1">
    <dataValidation type="decimal" allowBlank="1" showInputMessage="1" showErrorMessage="1" sqref="T8">
      <formula1>AA8</formula1>
      <formula2>AB8</formula2>
    </dataValidation>
  </dataValidations>
  <pageMargins left="0.511811024" right="0.511811024" top="0.78740157499999996" bottom="0.78740157499999996" header="0.31496062000000002" footer="0.31496062000000002"/>
  <pageSetup paperSize="9" scale="5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49"/>
  <sheetViews>
    <sheetView showGridLines="0" zoomScale="120" zoomScaleNormal="120" zoomScaleSheetLayoutView="130" workbookViewId="0">
      <selection activeCell="N9" sqref="N9"/>
    </sheetView>
  </sheetViews>
  <sheetFormatPr defaultRowHeight="9" x14ac:dyDescent="0.2"/>
  <cols>
    <col min="1" max="1" width="4" style="1" customWidth="1"/>
    <col min="2" max="3" width="9.33203125" style="1"/>
    <col min="4" max="4" width="71" style="1" customWidth="1"/>
    <col min="5" max="5" width="14" style="2" customWidth="1"/>
    <col min="6" max="6" width="9" style="3" customWidth="1"/>
    <col min="7" max="7" width="15.33203125" style="55" customWidth="1"/>
    <col min="8" max="19" width="15.1640625" style="55" customWidth="1"/>
    <col min="20" max="20" width="14.5" style="1" customWidth="1"/>
    <col min="21" max="21" width="11.83203125" style="1" bestFit="1" customWidth="1"/>
    <col min="22" max="22" width="14.5" style="1" customWidth="1"/>
    <col min="23" max="24" width="13.5" style="1" bestFit="1" customWidth="1"/>
    <col min="25" max="25" width="11.33203125" style="1" bestFit="1" customWidth="1"/>
    <col min="26" max="26" width="15.5" style="1" bestFit="1" customWidth="1"/>
    <col min="27" max="16384" width="9.33203125" style="1"/>
  </cols>
  <sheetData>
    <row r="1" spans="2:26" ht="9.75" thickBot="1" x14ac:dyDescent="0.25"/>
    <row r="2" spans="2:26" ht="9" customHeight="1" x14ac:dyDescent="0.2">
      <c r="B2" s="224"/>
      <c r="C2" s="225"/>
      <c r="D2" s="226"/>
      <c r="E2" s="233" t="s">
        <v>47</v>
      </c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5"/>
    </row>
    <row r="3" spans="2:26" ht="9" customHeight="1" x14ac:dyDescent="0.2">
      <c r="B3" s="227"/>
      <c r="C3" s="228"/>
      <c r="D3" s="229"/>
      <c r="E3" s="236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8"/>
    </row>
    <row r="4" spans="2:26" ht="46.5" customHeight="1" thickBot="1" x14ac:dyDescent="0.25">
      <c r="B4" s="230"/>
      <c r="C4" s="231"/>
      <c r="D4" s="232"/>
      <c r="E4" s="239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/>
      <c r="V4" s="240"/>
      <c r="W4" s="240"/>
      <c r="X4" s="240"/>
      <c r="Y4" s="240"/>
      <c r="Z4" s="241"/>
    </row>
    <row r="5" spans="2:26" ht="18.75" customHeight="1" x14ac:dyDescent="0.2">
      <c r="B5" s="254" t="s">
        <v>52</v>
      </c>
      <c r="C5" s="255"/>
      <c r="D5" s="255"/>
      <c r="E5" s="255"/>
      <c r="F5" s="255"/>
      <c r="G5" s="263" t="s">
        <v>25</v>
      </c>
      <c r="H5" s="259"/>
      <c r="I5" s="264"/>
      <c r="J5" s="265" t="s">
        <v>24</v>
      </c>
      <c r="K5" s="266"/>
      <c r="L5" s="267"/>
      <c r="M5" s="268" t="s">
        <v>27</v>
      </c>
      <c r="N5" s="269"/>
      <c r="O5" s="270"/>
      <c r="P5" s="274" t="s">
        <v>60</v>
      </c>
      <c r="Q5" s="211" t="s">
        <v>28</v>
      </c>
      <c r="R5" s="211"/>
      <c r="S5" s="212"/>
      <c r="T5" s="242" t="s">
        <v>23</v>
      </c>
      <c r="U5" s="243"/>
      <c r="V5" s="243"/>
      <c r="W5" s="243"/>
      <c r="X5" s="243"/>
      <c r="Y5" s="243"/>
      <c r="Z5" s="244"/>
    </row>
    <row r="6" spans="2:26" ht="21" customHeight="1" thickBot="1" x14ac:dyDescent="0.25">
      <c r="B6" s="256"/>
      <c r="C6" s="257"/>
      <c r="D6" s="257"/>
      <c r="E6" s="257"/>
      <c r="F6" s="257"/>
      <c r="G6" s="148" t="s">
        <v>5</v>
      </c>
      <c r="H6" s="68" t="s">
        <v>6</v>
      </c>
      <c r="I6" s="149" t="s">
        <v>7</v>
      </c>
      <c r="J6" s="145" t="s">
        <v>5</v>
      </c>
      <c r="K6" s="75" t="s">
        <v>6</v>
      </c>
      <c r="L6" s="150" t="s">
        <v>7</v>
      </c>
      <c r="M6" s="152" t="s">
        <v>5</v>
      </c>
      <c r="N6" s="76" t="s">
        <v>6</v>
      </c>
      <c r="O6" s="153" t="s">
        <v>7</v>
      </c>
      <c r="P6" s="275"/>
      <c r="Q6" s="151" t="s">
        <v>5</v>
      </c>
      <c r="R6" s="77" t="s">
        <v>6</v>
      </c>
      <c r="S6" s="77" t="s">
        <v>7</v>
      </c>
      <c r="T6" s="245"/>
      <c r="U6" s="246"/>
      <c r="V6" s="246"/>
      <c r="W6" s="246"/>
      <c r="X6" s="246"/>
      <c r="Y6" s="246"/>
      <c r="Z6" s="247"/>
    </row>
    <row r="7" spans="2:26" ht="36.75" customHeight="1" thickBot="1" x14ac:dyDescent="0.25">
      <c r="B7" s="14" t="s">
        <v>0</v>
      </c>
      <c r="C7" s="61" t="s">
        <v>26</v>
      </c>
      <c r="D7" s="15" t="s">
        <v>1</v>
      </c>
      <c r="E7" s="15" t="s">
        <v>15</v>
      </c>
      <c r="F7" s="118" t="s">
        <v>2</v>
      </c>
      <c r="G7" s="124" t="s">
        <v>10</v>
      </c>
      <c r="H7" s="16" t="s">
        <v>10</v>
      </c>
      <c r="I7" s="116" t="s">
        <v>10</v>
      </c>
      <c r="J7" s="112" t="s">
        <v>10</v>
      </c>
      <c r="K7" s="16" t="s">
        <v>10</v>
      </c>
      <c r="L7" s="114" t="s">
        <v>10</v>
      </c>
      <c r="M7" s="124" t="s">
        <v>10</v>
      </c>
      <c r="N7" s="16" t="s">
        <v>10</v>
      </c>
      <c r="O7" s="116" t="s">
        <v>10</v>
      </c>
      <c r="P7" s="124" t="s">
        <v>59</v>
      </c>
      <c r="Q7" s="112" t="s">
        <v>10</v>
      </c>
      <c r="R7" s="16" t="s">
        <v>10</v>
      </c>
      <c r="S7" s="16" t="s">
        <v>10</v>
      </c>
      <c r="T7" s="14" t="s">
        <v>8</v>
      </c>
      <c r="U7" s="43" t="s">
        <v>16</v>
      </c>
      <c r="V7" s="40" t="s">
        <v>18</v>
      </c>
      <c r="W7" s="40" t="s">
        <v>19</v>
      </c>
      <c r="X7" s="40" t="s">
        <v>20</v>
      </c>
      <c r="Y7" s="48" t="s">
        <v>17</v>
      </c>
      <c r="Z7" s="47" t="s">
        <v>9</v>
      </c>
    </row>
    <row r="8" spans="2:26" ht="12" customHeight="1" x14ac:dyDescent="0.2">
      <c r="B8" s="17">
        <v>1</v>
      </c>
      <c r="C8" s="65"/>
      <c r="D8" s="18"/>
      <c r="E8" s="19" t="s">
        <v>3</v>
      </c>
      <c r="F8" s="119">
        <v>1</v>
      </c>
      <c r="G8" s="125"/>
      <c r="H8" s="52"/>
      <c r="I8" s="126"/>
      <c r="J8" s="146"/>
      <c r="K8" s="52"/>
      <c r="L8" s="52"/>
      <c r="M8" s="125"/>
      <c r="N8" s="52"/>
      <c r="O8" s="126"/>
      <c r="P8" s="154" t="str">
        <f>IF(Q8="","",(AVERAGE(Q8:S8)))</f>
        <v/>
      </c>
      <c r="Q8" s="113"/>
      <c r="R8" s="52"/>
      <c r="S8" s="52"/>
      <c r="T8" s="44" t="e">
        <f>AVERAGE(G8:P8)</f>
        <v>#DIV/0!</v>
      </c>
      <c r="U8" s="56" t="e">
        <f>_xlfn.STDEV.P(G8:P8)</f>
        <v>#DIV/0!</v>
      </c>
      <c r="V8" s="57" t="e">
        <f>U8/T8</f>
        <v>#DIV/0!</v>
      </c>
      <c r="W8" s="58" t="e">
        <f>T8-U8</f>
        <v>#DIV/0!</v>
      </c>
      <c r="X8" s="59" t="e">
        <f>T8+U8</f>
        <v>#DIV/0!</v>
      </c>
      <c r="Y8" s="60" t="e">
        <f>AVERAGE(G8,H8,K8)</f>
        <v>#DIV/0!</v>
      </c>
      <c r="Z8" s="39" t="e">
        <f>Y8*F8</f>
        <v>#DIV/0!</v>
      </c>
    </row>
    <row r="9" spans="2:26" ht="12.75" customHeight="1" x14ac:dyDescent="0.2">
      <c r="B9" s="26">
        <v>2</v>
      </c>
      <c r="C9" s="66"/>
      <c r="D9" s="27"/>
      <c r="E9" s="28" t="s">
        <v>3</v>
      </c>
      <c r="F9" s="120">
        <v>1</v>
      </c>
      <c r="G9" s="127"/>
      <c r="H9" s="29"/>
      <c r="I9" s="128"/>
      <c r="J9" s="123"/>
      <c r="K9" s="29"/>
      <c r="L9" s="29"/>
      <c r="M9" s="127"/>
      <c r="N9" s="29"/>
      <c r="O9" s="128"/>
      <c r="P9" s="154" t="str">
        <f t="shared" ref="P9:P12" si="0">IF(Q9="","",(AVERAGE(Q9:S9)))</f>
        <v/>
      </c>
      <c r="Q9" s="123"/>
      <c r="R9" s="29"/>
      <c r="S9" s="29"/>
      <c r="T9" s="30" t="e">
        <f t="shared" ref="T9:T12" si="1">AVERAGE(G9:P9)</f>
        <v>#DIV/0!</v>
      </c>
      <c r="U9" s="156" t="e">
        <f t="shared" ref="U9:U12" si="2">_xlfn.STDEV.P(G9:P9)</f>
        <v>#DIV/0!</v>
      </c>
      <c r="V9" s="33" t="e">
        <f t="shared" ref="V9:V12" si="3">U9/T9</f>
        <v>#DIV/0!</v>
      </c>
      <c r="W9" s="34" t="e">
        <f t="shared" ref="W9:W12" si="4">T9-U9</f>
        <v>#DIV/0!</v>
      </c>
      <c r="X9" s="45" t="e">
        <f t="shared" ref="X9:X12" si="5">T9+U9</f>
        <v>#DIV/0!</v>
      </c>
      <c r="Y9" s="49" t="e">
        <f t="shared" ref="Y9:Y12" si="6">AVERAGE(G9,H9,K9)</f>
        <v>#DIV/0!</v>
      </c>
      <c r="Z9" s="31" t="e">
        <f>Y9*F9</f>
        <v>#DIV/0!</v>
      </c>
    </row>
    <row r="10" spans="2:26" ht="12.75" customHeight="1" x14ac:dyDescent="0.2">
      <c r="B10" s="26">
        <v>3</v>
      </c>
      <c r="C10" s="66"/>
      <c r="D10" s="27"/>
      <c r="E10" s="28" t="s">
        <v>3</v>
      </c>
      <c r="F10" s="120">
        <v>1</v>
      </c>
      <c r="G10" s="125"/>
      <c r="H10" s="52"/>
      <c r="I10" s="126"/>
      <c r="J10" s="113"/>
      <c r="K10" s="35"/>
      <c r="L10" s="35"/>
      <c r="M10" s="134"/>
      <c r="N10" s="35"/>
      <c r="O10" s="135"/>
      <c r="P10" s="154" t="str">
        <f t="shared" si="0"/>
        <v/>
      </c>
      <c r="Q10" s="146"/>
      <c r="R10" s="35"/>
      <c r="S10" s="35"/>
      <c r="T10" s="30" t="e">
        <f t="shared" si="1"/>
        <v>#DIV/0!</v>
      </c>
      <c r="U10" s="156" t="e">
        <f t="shared" si="2"/>
        <v>#DIV/0!</v>
      </c>
      <c r="V10" s="33" t="e">
        <f t="shared" si="3"/>
        <v>#DIV/0!</v>
      </c>
      <c r="W10" s="34" t="e">
        <f t="shared" si="4"/>
        <v>#DIV/0!</v>
      </c>
      <c r="X10" s="45" t="e">
        <f t="shared" si="5"/>
        <v>#DIV/0!</v>
      </c>
      <c r="Y10" s="49" t="e">
        <f t="shared" si="6"/>
        <v>#DIV/0!</v>
      </c>
      <c r="Z10" s="31" t="e">
        <f>Y10*F10</f>
        <v>#DIV/0!</v>
      </c>
    </row>
    <row r="11" spans="2:26" ht="12.75" customHeight="1" x14ac:dyDescent="0.2">
      <c r="B11" s="26">
        <v>4</v>
      </c>
      <c r="C11" s="66"/>
      <c r="D11" s="27"/>
      <c r="E11" s="28" t="s">
        <v>3</v>
      </c>
      <c r="F11" s="120">
        <v>1</v>
      </c>
      <c r="G11" s="127"/>
      <c r="H11" s="29"/>
      <c r="I11" s="128"/>
      <c r="J11" s="123"/>
      <c r="K11" s="29"/>
      <c r="L11" s="29"/>
      <c r="M11" s="127"/>
      <c r="N11" s="29"/>
      <c r="O11" s="128"/>
      <c r="P11" s="154" t="str">
        <f t="shared" si="0"/>
        <v/>
      </c>
      <c r="Q11" s="123"/>
      <c r="R11" s="29"/>
      <c r="S11" s="29"/>
      <c r="T11" s="30" t="e">
        <f t="shared" si="1"/>
        <v>#DIV/0!</v>
      </c>
      <c r="U11" s="156" t="e">
        <f t="shared" si="2"/>
        <v>#DIV/0!</v>
      </c>
      <c r="V11" s="33" t="e">
        <f t="shared" si="3"/>
        <v>#DIV/0!</v>
      </c>
      <c r="W11" s="34" t="e">
        <f t="shared" si="4"/>
        <v>#DIV/0!</v>
      </c>
      <c r="X11" s="45" t="e">
        <f t="shared" si="5"/>
        <v>#DIV/0!</v>
      </c>
      <c r="Y11" s="49" t="e">
        <f t="shared" si="6"/>
        <v>#DIV/0!</v>
      </c>
      <c r="Z11" s="31" t="e">
        <f>Y11*F11</f>
        <v>#DIV/0!</v>
      </c>
    </row>
    <row r="12" spans="2:26" ht="13.5" customHeight="1" thickBot="1" x14ac:dyDescent="0.25">
      <c r="B12" s="20">
        <v>5</v>
      </c>
      <c r="C12" s="67"/>
      <c r="D12" s="21"/>
      <c r="E12" s="22" t="s">
        <v>3</v>
      </c>
      <c r="F12" s="121">
        <v>1</v>
      </c>
      <c r="G12" s="129"/>
      <c r="H12" s="51"/>
      <c r="I12" s="130"/>
      <c r="J12" s="147"/>
      <c r="K12" s="41"/>
      <c r="L12" s="41"/>
      <c r="M12" s="136"/>
      <c r="N12" s="41"/>
      <c r="O12" s="137"/>
      <c r="P12" s="155" t="str">
        <f t="shared" si="0"/>
        <v/>
      </c>
      <c r="Q12" s="147"/>
      <c r="R12" s="41"/>
      <c r="S12" s="41"/>
      <c r="T12" s="36" t="e">
        <f t="shared" si="1"/>
        <v>#DIV/0!</v>
      </c>
      <c r="U12" s="157" t="e">
        <f t="shared" si="2"/>
        <v>#DIV/0!</v>
      </c>
      <c r="V12" s="37" t="e">
        <f t="shared" si="3"/>
        <v>#DIV/0!</v>
      </c>
      <c r="W12" s="38" t="e">
        <f t="shared" si="4"/>
        <v>#DIV/0!</v>
      </c>
      <c r="X12" s="46" t="e">
        <f t="shared" si="5"/>
        <v>#DIV/0!</v>
      </c>
      <c r="Y12" s="50" t="e">
        <f t="shared" si="6"/>
        <v>#DIV/0!</v>
      </c>
      <c r="Z12" s="32" t="e">
        <f>Y12*F12</f>
        <v>#DIV/0!</v>
      </c>
    </row>
    <row r="13" spans="2:26" ht="12.75" customHeight="1" x14ac:dyDescent="0.2">
      <c r="B13" s="9"/>
      <c r="C13" s="9"/>
      <c r="D13" s="10"/>
      <c r="E13" s="11"/>
      <c r="F13" s="12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X13" s="251" t="s">
        <v>21</v>
      </c>
      <c r="Y13" s="213"/>
      <c r="Z13" s="103" t="e">
        <f>SUM(Z8:Z12)</f>
        <v>#DIV/0!</v>
      </c>
    </row>
    <row r="14" spans="2:26" ht="13.5" customHeight="1" thickBot="1" x14ac:dyDescent="0.25">
      <c r="X14" s="252" t="s">
        <v>22</v>
      </c>
      <c r="Y14" s="253"/>
      <c r="Z14" s="42" t="e">
        <f>Z13*12</f>
        <v>#DIV/0!</v>
      </c>
    </row>
    <row r="15" spans="2:26" ht="9.75" thickBot="1" x14ac:dyDescent="0.25"/>
    <row r="16" spans="2:26" ht="14.1" customHeight="1" thickBot="1" x14ac:dyDescent="0.25">
      <c r="B16" s="219" t="s">
        <v>48</v>
      </c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69"/>
      <c r="O16" s="70"/>
      <c r="P16" s="70"/>
      <c r="Q16" s="70"/>
      <c r="R16" s="70"/>
      <c r="S16" s="70"/>
    </row>
    <row r="17" spans="2:19" ht="9" customHeight="1" x14ac:dyDescent="0.2">
      <c r="B17" s="7" t="s">
        <v>4</v>
      </c>
      <c r="C17" s="62" t="s">
        <v>31</v>
      </c>
      <c r="D17" s="8" t="s">
        <v>14</v>
      </c>
      <c r="E17" s="213" t="s">
        <v>12</v>
      </c>
      <c r="F17" s="214"/>
      <c r="G17" s="54" t="s">
        <v>11</v>
      </c>
      <c r="H17" s="207" t="s">
        <v>13</v>
      </c>
      <c r="I17" s="208"/>
      <c r="J17" s="208"/>
      <c r="K17" s="208"/>
      <c r="L17" s="208"/>
      <c r="M17" s="209"/>
      <c r="N17" s="71"/>
      <c r="O17" s="72"/>
      <c r="P17" s="72"/>
      <c r="Q17" s="72"/>
      <c r="R17" s="72"/>
      <c r="S17" s="72"/>
    </row>
    <row r="18" spans="2:19" ht="9" customHeight="1" x14ac:dyDescent="0.2">
      <c r="B18" s="5">
        <v>1</v>
      </c>
      <c r="C18" s="63"/>
      <c r="D18" s="4"/>
      <c r="E18" s="194"/>
      <c r="F18" s="195"/>
      <c r="G18" s="23"/>
      <c r="H18" s="196"/>
      <c r="I18" s="197"/>
      <c r="J18" s="197"/>
      <c r="K18" s="197"/>
      <c r="L18" s="197"/>
      <c r="M18" s="198"/>
      <c r="N18" s="73"/>
      <c r="O18" s="74"/>
      <c r="P18" s="74"/>
      <c r="Q18" s="74"/>
      <c r="R18" s="74"/>
      <c r="S18" s="74"/>
    </row>
    <row r="19" spans="2:19" ht="9" customHeight="1" x14ac:dyDescent="0.2">
      <c r="B19" s="5">
        <v>2</v>
      </c>
      <c r="C19" s="63"/>
      <c r="D19" s="4"/>
      <c r="E19" s="194"/>
      <c r="F19" s="195"/>
      <c r="G19" s="23"/>
      <c r="H19" s="196"/>
      <c r="I19" s="197"/>
      <c r="J19" s="197"/>
      <c r="K19" s="197"/>
      <c r="L19" s="197"/>
      <c r="M19" s="198"/>
      <c r="N19" s="73"/>
      <c r="O19" s="74"/>
      <c r="P19" s="74"/>
      <c r="Q19" s="74"/>
      <c r="R19" s="74"/>
      <c r="S19" s="74"/>
    </row>
    <row r="20" spans="2:19" ht="9" customHeight="1" thickBot="1" x14ac:dyDescent="0.25">
      <c r="B20" s="6">
        <v>3</v>
      </c>
      <c r="C20" s="64"/>
      <c r="D20" s="24"/>
      <c r="E20" s="199"/>
      <c r="F20" s="200"/>
      <c r="G20" s="25"/>
      <c r="H20" s="201"/>
      <c r="I20" s="202"/>
      <c r="J20" s="202"/>
      <c r="K20" s="202"/>
      <c r="L20" s="202"/>
      <c r="M20" s="203"/>
      <c r="N20" s="73"/>
      <c r="O20" s="74"/>
      <c r="P20" s="74"/>
      <c r="Q20" s="74"/>
      <c r="R20" s="74"/>
      <c r="S20" s="74"/>
    </row>
    <row r="22" spans="2:19" ht="9.75" thickBot="1" x14ac:dyDescent="0.25"/>
    <row r="23" spans="2:19" ht="14.1" customHeight="1" thickBot="1" x14ac:dyDescent="0.25">
      <c r="B23" s="248" t="s">
        <v>49</v>
      </c>
      <c r="C23" s="249"/>
      <c r="D23" s="249"/>
      <c r="E23" s="249"/>
      <c r="F23" s="249"/>
      <c r="G23" s="249"/>
      <c r="H23" s="249"/>
      <c r="I23" s="249"/>
      <c r="J23" s="249"/>
      <c r="K23" s="249"/>
      <c r="L23" s="249"/>
      <c r="M23" s="250"/>
    </row>
    <row r="24" spans="2:19" x14ac:dyDescent="0.2">
      <c r="B24" s="79" t="s">
        <v>4</v>
      </c>
      <c r="C24" s="80" t="s">
        <v>31</v>
      </c>
      <c r="D24" s="8" t="s">
        <v>14</v>
      </c>
      <c r="E24" s="213" t="s">
        <v>12</v>
      </c>
      <c r="F24" s="214"/>
      <c r="G24" s="54" t="s">
        <v>11</v>
      </c>
      <c r="H24" s="207" t="s">
        <v>13</v>
      </c>
      <c r="I24" s="208"/>
      <c r="J24" s="208"/>
      <c r="K24" s="208"/>
      <c r="L24" s="208"/>
      <c r="M24" s="209"/>
    </row>
    <row r="25" spans="2:19" x14ac:dyDescent="0.2">
      <c r="B25" s="81">
        <v>1</v>
      </c>
      <c r="C25" s="82"/>
      <c r="D25" s="4"/>
      <c r="E25" s="194"/>
      <c r="F25" s="195"/>
      <c r="G25" s="23"/>
      <c r="H25" s="196"/>
      <c r="I25" s="197"/>
      <c r="J25" s="197"/>
      <c r="K25" s="197"/>
      <c r="L25" s="197"/>
      <c r="M25" s="198"/>
    </row>
    <row r="26" spans="2:19" x14ac:dyDescent="0.2">
      <c r="B26" s="81">
        <v>2</v>
      </c>
      <c r="C26" s="82"/>
      <c r="D26" s="4"/>
      <c r="E26" s="194"/>
      <c r="F26" s="195"/>
      <c r="G26" s="23"/>
      <c r="H26" s="196"/>
      <c r="I26" s="197"/>
      <c r="J26" s="197"/>
      <c r="K26" s="197"/>
      <c r="L26" s="197"/>
      <c r="M26" s="198"/>
    </row>
    <row r="27" spans="2:19" ht="9.75" thickBot="1" x14ac:dyDescent="0.25">
      <c r="B27" s="83">
        <v>3</v>
      </c>
      <c r="C27" s="84"/>
      <c r="D27" s="24"/>
      <c r="E27" s="199"/>
      <c r="F27" s="200"/>
      <c r="G27" s="25"/>
      <c r="H27" s="201"/>
      <c r="I27" s="202"/>
      <c r="J27" s="202"/>
      <c r="K27" s="202"/>
      <c r="L27" s="202"/>
      <c r="M27" s="203"/>
    </row>
    <row r="29" spans="2:19" ht="9.75" thickBot="1" x14ac:dyDescent="0.25"/>
    <row r="30" spans="2:19" ht="14.1" customHeight="1" thickBot="1" x14ac:dyDescent="0.25">
      <c r="B30" s="216" t="s">
        <v>50</v>
      </c>
      <c r="C30" s="217"/>
      <c r="D30" s="217"/>
      <c r="E30" s="217"/>
      <c r="F30" s="217"/>
      <c r="G30" s="217"/>
      <c r="H30" s="217"/>
      <c r="I30" s="217"/>
      <c r="J30" s="217"/>
      <c r="K30" s="217"/>
      <c r="L30" s="217"/>
      <c r="M30" s="218"/>
    </row>
    <row r="31" spans="2:19" x14ac:dyDescent="0.2">
      <c r="B31" s="85" t="s">
        <v>4</v>
      </c>
      <c r="C31" s="86" t="s">
        <v>31</v>
      </c>
      <c r="D31" s="8" t="s">
        <v>35</v>
      </c>
      <c r="E31" s="213" t="s">
        <v>36</v>
      </c>
      <c r="F31" s="214"/>
      <c r="G31" s="54" t="s">
        <v>37</v>
      </c>
      <c r="H31" s="207" t="s">
        <v>38</v>
      </c>
      <c r="I31" s="208"/>
      <c r="J31" s="208"/>
      <c r="K31" s="208"/>
      <c r="L31" s="208"/>
      <c r="M31" s="209"/>
    </row>
    <row r="32" spans="2:19" x14ac:dyDescent="0.2">
      <c r="B32" s="87">
        <v>1</v>
      </c>
      <c r="C32" s="88"/>
      <c r="D32" s="4"/>
      <c r="E32" s="194"/>
      <c r="F32" s="195"/>
      <c r="G32" s="23"/>
      <c r="H32" s="196"/>
      <c r="I32" s="197"/>
      <c r="J32" s="197"/>
      <c r="K32" s="197"/>
      <c r="L32" s="197"/>
      <c r="M32" s="198"/>
    </row>
    <row r="33" spans="2:26" x14ac:dyDescent="0.2">
      <c r="B33" s="87">
        <v>2</v>
      </c>
      <c r="C33" s="88"/>
      <c r="D33" s="4"/>
      <c r="E33" s="194"/>
      <c r="F33" s="195"/>
      <c r="G33" s="23"/>
      <c r="H33" s="196"/>
      <c r="I33" s="197"/>
      <c r="J33" s="197"/>
      <c r="K33" s="197"/>
      <c r="L33" s="197"/>
      <c r="M33" s="198"/>
    </row>
    <row r="34" spans="2:26" ht="9.75" thickBot="1" x14ac:dyDescent="0.25">
      <c r="B34" s="89">
        <v>3</v>
      </c>
      <c r="C34" s="90"/>
      <c r="D34" s="24"/>
      <c r="E34" s="199"/>
      <c r="F34" s="200"/>
      <c r="G34" s="25"/>
      <c r="H34" s="201"/>
      <c r="I34" s="202"/>
      <c r="J34" s="202"/>
      <c r="K34" s="202"/>
      <c r="L34" s="202"/>
      <c r="M34" s="203"/>
    </row>
    <row r="36" spans="2:26" ht="9.75" thickBot="1" x14ac:dyDescent="0.25"/>
    <row r="37" spans="2:26" ht="14.1" customHeight="1" thickBot="1" x14ac:dyDescent="0.25">
      <c r="B37" s="204" t="s">
        <v>51</v>
      </c>
      <c r="C37" s="205"/>
      <c r="D37" s="205"/>
      <c r="E37" s="205"/>
      <c r="F37" s="205"/>
      <c r="G37" s="205"/>
      <c r="H37" s="205"/>
      <c r="I37" s="205"/>
      <c r="J37" s="205"/>
      <c r="K37" s="205"/>
      <c r="L37" s="205"/>
      <c r="M37" s="206"/>
    </row>
    <row r="38" spans="2:26" x14ac:dyDescent="0.2">
      <c r="B38" s="91" t="s">
        <v>4</v>
      </c>
      <c r="C38" s="92" t="s">
        <v>31</v>
      </c>
      <c r="D38" s="53" t="s">
        <v>41</v>
      </c>
      <c r="E38" s="213" t="s">
        <v>42</v>
      </c>
      <c r="F38" s="214"/>
      <c r="G38" s="109" t="s">
        <v>43</v>
      </c>
      <c r="H38" s="271" t="s">
        <v>44</v>
      </c>
      <c r="I38" s="272"/>
      <c r="J38" s="272"/>
      <c r="K38" s="272"/>
      <c r="L38" s="272"/>
      <c r="M38" s="272"/>
      <c r="N38" s="272"/>
      <c r="O38" s="273"/>
    </row>
    <row r="39" spans="2:26" x14ac:dyDescent="0.2">
      <c r="B39" s="93">
        <v>1</v>
      </c>
      <c r="C39" s="94"/>
      <c r="D39" s="4"/>
      <c r="E39" s="194"/>
      <c r="F39" s="195"/>
      <c r="G39" s="23"/>
      <c r="H39" s="196"/>
      <c r="I39" s="197"/>
      <c r="J39" s="197"/>
      <c r="K39" s="197"/>
      <c r="L39" s="197"/>
      <c r="M39" s="198"/>
    </row>
    <row r="40" spans="2:26" x14ac:dyDescent="0.2">
      <c r="B40" s="93">
        <v>2</v>
      </c>
      <c r="C40" s="94"/>
      <c r="D40" s="4"/>
      <c r="E40" s="194"/>
      <c r="F40" s="195"/>
      <c r="G40" s="23"/>
      <c r="H40" s="196"/>
      <c r="I40" s="197"/>
      <c r="J40" s="197"/>
      <c r="K40" s="197"/>
      <c r="L40" s="197"/>
      <c r="M40" s="198"/>
    </row>
    <row r="41" spans="2:26" ht="9.75" thickBot="1" x14ac:dyDescent="0.25">
      <c r="B41" s="95">
        <v>3</v>
      </c>
      <c r="C41" s="96"/>
      <c r="D41" s="24"/>
      <c r="E41" s="199"/>
      <c r="F41" s="200"/>
      <c r="G41" s="25"/>
      <c r="H41" s="201"/>
      <c r="I41" s="202"/>
      <c r="J41" s="202"/>
      <c r="K41" s="202"/>
      <c r="L41" s="202"/>
      <c r="M41" s="203"/>
    </row>
    <row r="44" spans="2:26" s="55" customFormat="1" ht="9.75" thickBot="1" x14ac:dyDescent="0.25">
      <c r="B44" s="1"/>
      <c r="C44" s="1"/>
      <c r="D44" s="1"/>
      <c r="E44" s="2"/>
      <c r="F44" s="3"/>
      <c r="T44" s="1"/>
      <c r="U44" s="1"/>
      <c r="V44" s="1"/>
      <c r="W44" s="1"/>
      <c r="X44" s="1"/>
      <c r="Y44" s="1"/>
      <c r="Z44" s="1"/>
    </row>
    <row r="45" spans="2:26" s="55" customFormat="1" ht="15" customHeight="1" thickBot="1" x14ac:dyDescent="0.25">
      <c r="B45" s="191" t="s">
        <v>45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3"/>
      <c r="T45" s="1"/>
      <c r="U45" s="1"/>
      <c r="V45" s="1"/>
      <c r="W45" s="1"/>
      <c r="X45" s="1"/>
      <c r="Y45" s="1"/>
      <c r="Z45" s="1"/>
    </row>
    <row r="46" spans="2:26" s="55" customFormat="1" ht="364.5" customHeight="1" thickBot="1" x14ac:dyDescent="0.25">
      <c r="B46" s="188" t="s">
        <v>46</v>
      </c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90"/>
      <c r="T46" s="1"/>
      <c r="U46" s="1"/>
      <c r="V46" s="1"/>
      <c r="W46" s="1"/>
      <c r="X46" s="1"/>
      <c r="Y46" s="1"/>
      <c r="Z46" s="1"/>
    </row>
    <row r="49" spans="2:26" s="55" customFormat="1" ht="41.25" customHeight="1" x14ac:dyDescent="0.2">
      <c r="B49" s="1"/>
      <c r="C49" s="1"/>
      <c r="D49" s="1"/>
      <c r="E49" s="2"/>
      <c r="F49" s="3"/>
      <c r="T49" s="1"/>
      <c r="U49" s="1"/>
      <c r="V49" s="1"/>
      <c r="W49" s="1"/>
      <c r="X49" s="1"/>
      <c r="Y49" s="1"/>
      <c r="Z49" s="1"/>
    </row>
  </sheetData>
  <mergeCells count="49">
    <mergeCell ref="B2:D4"/>
    <mergeCell ref="E2:Z4"/>
    <mergeCell ref="B5:F6"/>
    <mergeCell ref="T5:Z6"/>
    <mergeCell ref="Q5:S5"/>
    <mergeCell ref="P5:P6"/>
    <mergeCell ref="X13:Y13"/>
    <mergeCell ref="X14:Y14"/>
    <mergeCell ref="B16:M16"/>
    <mergeCell ref="E17:F17"/>
    <mergeCell ref="H17:M17"/>
    <mergeCell ref="E26:F26"/>
    <mergeCell ref="H26:M26"/>
    <mergeCell ref="E18:F18"/>
    <mergeCell ref="H18:M18"/>
    <mergeCell ref="E19:F19"/>
    <mergeCell ref="H19:M19"/>
    <mergeCell ref="E20:F20"/>
    <mergeCell ref="H20:M20"/>
    <mergeCell ref="B23:M23"/>
    <mergeCell ref="E24:F24"/>
    <mergeCell ref="H24:M24"/>
    <mergeCell ref="E25:F25"/>
    <mergeCell ref="H25:M25"/>
    <mergeCell ref="B37:M37"/>
    <mergeCell ref="E38:F38"/>
    <mergeCell ref="E27:F27"/>
    <mergeCell ref="H27:M27"/>
    <mergeCell ref="B30:M30"/>
    <mergeCell ref="E31:F31"/>
    <mergeCell ref="H31:M31"/>
    <mergeCell ref="E32:F32"/>
    <mergeCell ref="H32:M32"/>
    <mergeCell ref="B45:M45"/>
    <mergeCell ref="B46:M46"/>
    <mergeCell ref="G5:I5"/>
    <mergeCell ref="J5:L5"/>
    <mergeCell ref="M5:O5"/>
    <mergeCell ref="H38:O38"/>
    <mergeCell ref="E39:F39"/>
    <mergeCell ref="H39:M39"/>
    <mergeCell ref="E40:F40"/>
    <mergeCell ref="H40:M40"/>
    <mergeCell ref="E41:F41"/>
    <mergeCell ref="H41:M41"/>
    <mergeCell ref="E33:F33"/>
    <mergeCell ref="H33:M33"/>
    <mergeCell ref="E34:F34"/>
    <mergeCell ref="H34:M34"/>
  </mergeCells>
  <pageMargins left="0.511811024" right="0.511811024" top="0.78740157499999996" bottom="0.78740157499999996" header="0.31496062000000002" footer="0.31496062000000002"/>
  <pageSetup paperSize="9" scale="5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S36"/>
  <sheetViews>
    <sheetView showGridLines="0" tabSelected="1" zoomScale="120" zoomScaleNormal="120" zoomScaleSheetLayoutView="130" workbookViewId="0">
      <selection activeCell="L7" sqref="L7"/>
    </sheetView>
  </sheetViews>
  <sheetFormatPr defaultRowHeight="9" x14ac:dyDescent="0.2"/>
  <cols>
    <col min="1" max="1" width="4" style="1" customWidth="1"/>
    <col min="2" max="3" width="9.33203125" style="1"/>
    <col min="4" max="4" width="44.6640625" style="1" customWidth="1"/>
    <col min="5" max="5" width="14" style="2" customWidth="1"/>
    <col min="6" max="6" width="9" style="3" customWidth="1"/>
    <col min="7" max="7" width="15.33203125" style="55" customWidth="1"/>
    <col min="8" max="15" width="15.1640625" style="55" customWidth="1"/>
    <col min="16" max="16" width="14.5" style="1" customWidth="1"/>
    <col min="17" max="17" width="11.83203125" style="1" bestFit="1" customWidth="1"/>
    <col min="18" max="18" width="14.5" style="1" customWidth="1"/>
    <col min="19" max="19" width="15.5" style="1" bestFit="1" customWidth="1"/>
    <col min="20" max="16384" width="9.33203125" style="1"/>
  </cols>
  <sheetData>
    <row r="1" spans="2:19" ht="9.75" thickBot="1" x14ac:dyDescent="0.25"/>
    <row r="2" spans="2:19" ht="9" customHeight="1" x14ac:dyDescent="0.2">
      <c r="B2" s="224"/>
      <c r="C2" s="225"/>
      <c r="D2" s="226"/>
      <c r="E2" s="233" t="s">
        <v>64</v>
      </c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5"/>
    </row>
    <row r="3" spans="2:19" ht="9" customHeight="1" x14ac:dyDescent="0.2">
      <c r="B3" s="227"/>
      <c r="C3" s="228"/>
      <c r="D3" s="229"/>
      <c r="E3" s="236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8"/>
    </row>
    <row r="4" spans="2:19" ht="46.5" customHeight="1" thickBot="1" x14ac:dyDescent="0.25">
      <c r="B4" s="230"/>
      <c r="C4" s="231"/>
      <c r="D4" s="232"/>
      <c r="E4" s="239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1"/>
    </row>
    <row r="5" spans="2:19" ht="18.75" customHeight="1" x14ac:dyDescent="0.2">
      <c r="B5" s="254" t="s">
        <v>54</v>
      </c>
      <c r="C5" s="255"/>
      <c r="D5" s="255"/>
      <c r="E5" s="255"/>
      <c r="F5" s="255"/>
      <c r="G5" s="164" t="s">
        <v>25</v>
      </c>
      <c r="H5" s="263" t="s">
        <v>24</v>
      </c>
      <c r="I5" s="259"/>
      <c r="J5" s="259"/>
      <c r="K5" s="264"/>
      <c r="L5" s="260" t="s">
        <v>27</v>
      </c>
      <c r="M5" s="261"/>
      <c r="N5" s="261"/>
      <c r="O5" s="262"/>
      <c r="P5" s="242" t="s">
        <v>23</v>
      </c>
      <c r="Q5" s="243"/>
      <c r="R5" s="243"/>
      <c r="S5" s="244"/>
    </row>
    <row r="6" spans="2:19" ht="21" customHeight="1" thickBot="1" x14ac:dyDescent="0.25">
      <c r="B6" s="256"/>
      <c r="C6" s="257"/>
      <c r="D6" s="257"/>
      <c r="E6" s="257"/>
      <c r="F6" s="257"/>
      <c r="G6" s="176" t="s">
        <v>5</v>
      </c>
      <c r="H6" s="148" t="s">
        <v>5</v>
      </c>
      <c r="I6" s="68" t="s">
        <v>6</v>
      </c>
      <c r="J6" s="68" t="s">
        <v>7</v>
      </c>
      <c r="K6" s="149" t="s">
        <v>65</v>
      </c>
      <c r="L6" s="132" t="s">
        <v>5</v>
      </c>
      <c r="M6" s="75" t="s">
        <v>6</v>
      </c>
      <c r="N6" s="75" t="s">
        <v>7</v>
      </c>
      <c r="O6" s="133" t="s">
        <v>65</v>
      </c>
      <c r="P6" s="245"/>
      <c r="Q6" s="246"/>
      <c r="R6" s="246"/>
      <c r="S6" s="247"/>
    </row>
    <row r="7" spans="2:19" ht="36.75" customHeight="1" thickBot="1" x14ac:dyDescent="0.25">
      <c r="B7" s="14" t="s">
        <v>0</v>
      </c>
      <c r="C7" s="61" t="s">
        <v>26</v>
      </c>
      <c r="D7" s="15" t="s">
        <v>1</v>
      </c>
      <c r="E7" s="15" t="s">
        <v>15</v>
      </c>
      <c r="F7" s="118" t="s">
        <v>2</v>
      </c>
      <c r="G7" s="177" t="s">
        <v>10</v>
      </c>
      <c r="H7" s="124" t="s">
        <v>10</v>
      </c>
      <c r="I7" s="16" t="s">
        <v>10</v>
      </c>
      <c r="J7" s="16" t="s">
        <v>10</v>
      </c>
      <c r="K7" s="116" t="s">
        <v>10</v>
      </c>
      <c r="L7" s="124" t="s">
        <v>10</v>
      </c>
      <c r="M7" s="16" t="s">
        <v>10</v>
      </c>
      <c r="N7" s="16" t="s">
        <v>10</v>
      </c>
      <c r="O7" s="116" t="s">
        <v>10</v>
      </c>
      <c r="P7" s="14" t="s">
        <v>8</v>
      </c>
      <c r="Q7" s="43" t="s">
        <v>16</v>
      </c>
      <c r="R7" s="40" t="s">
        <v>18</v>
      </c>
      <c r="S7" s="47" t="s">
        <v>9</v>
      </c>
    </row>
    <row r="8" spans="2:19" ht="12" customHeight="1" thickBot="1" x14ac:dyDescent="0.25">
      <c r="B8" s="166">
        <v>1</v>
      </c>
      <c r="C8" s="165"/>
      <c r="D8" s="167" t="s">
        <v>63</v>
      </c>
      <c r="E8" s="168" t="s">
        <v>3</v>
      </c>
      <c r="F8" s="169">
        <v>13</v>
      </c>
      <c r="G8" s="170">
        <v>5999</v>
      </c>
      <c r="H8" s="170">
        <v>6000</v>
      </c>
      <c r="I8" s="171">
        <v>6100</v>
      </c>
      <c r="J8" s="171">
        <v>6300</v>
      </c>
      <c r="K8" s="171">
        <v>7650</v>
      </c>
      <c r="L8" s="170">
        <v>7500.25</v>
      </c>
      <c r="M8" s="171">
        <v>8025.74</v>
      </c>
      <c r="N8" s="171">
        <v>8101.4</v>
      </c>
      <c r="O8" s="172">
        <v>8549</v>
      </c>
      <c r="P8" s="173">
        <f>AVERAGE(G8:O8)</f>
        <v>7136.15</v>
      </c>
      <c r="Q8" s="174">
        <f>_xlfn.STDEV.P(G8:O8)</f>
        <v>970.25</v>
      </c>
      <c r="R8" s="175">
        <f>Q8/P8</f>
        <v>0.14000000000000001</v>
      </c>
      <c r="S8" s="39">
        <f>P8*F8</f>
        <v>92769.95</v>
      </c>
    </row>
    <row r="9" spans="2:19" ht="12.75" customHeight="1" x14ac:dyDescent="0.2">
      <c r="B9" s="9"/>
      <c r="C9" s="9"/>
      <c r="D9" s="10"/>
      <c r="E9" s="11"/>
      <c r="F9" s="12"/>
      <c r="G9" s="13"/>
      <c r="H9" s="13"/>
      <c r="I9" s="13"/>
      <c r="J9" s="13"/>
      <c r="K9" s="13"/>
      <c r="L9" s="13"/>
      <c r="M9" s="13"/>
      <c r="N9" s="13"/>
      <c r="O9" s="13"/>
      <c r="S9" s="178">
        <f>SUM(S8:S8)</f>
        <v>92769.95</v>
      </c>
    </row>
    <row r="10" spans="2:19" ht="13.5" customHeight="1" thickBot="1" x14ac:dyDescent="0.25">
      <c r="S10" s="104"/>
    </row>
    <row r="11" spans="2:19" ht="13.5" customHeight="1" thickBot="1" x14ac:dyDescent="0.25">
      <c r="B11" s="284" t="s">
        <v>70</v>
      </c>
      <c r="C11" s="285"/>
      <c r="D11" s="28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6"/>
      <c r="S11" s="104"/>
    </row>
    <row r="12" spans="2:19" ht="9" customHeight="1" x14ac:dyDescent="0.2">
      <c r="B12" s="105" t="s">
        <v>4</v>
      </c>
      <c r="C12" s="106" t="s">
        <v>31</v>
      </c>
      <c r="D12" s="8" t="s">
        <v>14</v>
      </c>
      <c r="E12" s="213" t="s">
        <v>12</v>
      </c>
      <c r="F12" s="214"/>
      <c r="G12" s="179" t="s">
        <v>11</v>
      </c>
      <c r="H12" s="208" t="s">
        <v>68</v>
      </c>
      <c r="I12" s="208"/>
      <c r="J12" s="208"/>
      <c r="K12" s="208"/>
      <c r="L12" s="208"/>
      <c r="M12" s="208"/>
      <c r="N12" s="208"/>
      <c r="O12" s="209"/>
      <c r="S12" s="104"/>
    </row>
    <row r="13" spans="2:19" ht="9" customHeight="1" thickBot="1" x14ac:dyDescent="0.25">
      <c r="B13" s="107">
        <v>1</v>
      </c>
      <c r="C13" s="108"/>
      <c r="D13" s="24" t="s">
        <v>66</v>
      </c>
      <c r="E13" s="199" t="s">
        <v>67</v>
      </c>
      <c r="F13" s="200"/>
      <c r="G13" s="180">
        <v>45945</v>
      </c>
      <c r="H13" s="281" t="s">
        <v>69</v>
      </c>
      <c r="I13" s="281"/>
      <c r="J13" s="281"/>
      <c r="K13" s="281"/>
      <c r="L13" s="281"/>
      <c r="M13" s="281"/>
      <c r="N13" s="281"/>
      <c r="O13" s="282"/>
      <c r="S13" s="104"/>
    </row>
    <row r="14" spans="2:19" ht="13.5" customHeight="1" x14ac:dyDescent="0.2">
      <c r="S14" s="104"/>
    </row>
    <row r="15" spans="2:19" ht="9.75" thickBot="1" x14ac:dyDescent="0.25"/>
    <row r="16" spans="2:19" ht="14.1" customHeight="1" thickBot="1" x14ac:dyDescent="0.25">
      <c r="B16" s="219" t="s">
        <v>55</v>
      </c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83"/>
    </row>
    <row r="17" spans="2:19" ht="9" customHeight="1" x14ac:dyDescent="0.2">
      <c r="B17" s="7" t="s">
        <v>4</v>
      </c>
      <c r="C17" s="62" t="s">
        <v>31</v>
      </c>
      <c r="D17" s="8" t="s">
        <v>14</v>
      </c>
      <c r="E17" s="213" t="s">
        <v>12</v>
      </c>
      <c r="F17" s="214"/>
      <c r="G17" s="179" t="s">
        <v>11</v>
      </c>
      <c r="H17" s="208"/>
      <c r="I17" s="208"/>
      <c r="J17" s="208"/>
      <c r="K17" s="208"/>
      <c r="L17" s="208"/>
      <c r="M17" s="208"/>
      <c r="N17" s="208"/>
      <c r="O17" s="209"/>
    </row>
    <row r="18" spans="2:19" ht="9" customHeight="1" x14ac:dyDescent="0.2">
      <c r="B18" s="5">
        <v>1</v>
      </c>
      <c r="C18" s="63"/>
      <c r="D18" s="4" t="s">
        <v>71</v>
      </c>
      <c r="E18" s="194" t="s">
        <v>67</v>
      </c>
      <c r="F18" s="195"/>
      <c r="G18" s="181">
        <v>45979</v>
      </c>
      <c r="H18" s="276" t="s">
        <v>72</v>
      </c>
      <c r="I18" s="276"/>
      <c r="J18" s="276"/>
      <c r="K18" s="276"/>
      <c r="L18" s="276"/>
      <c r="M18" s="276"/>
      <c r="N18" s="276"/>
      <c r="O18" s="277"/>
    </row>
    <row r="19" spans="2:19" ht="9" customHeight="1" x14ac:dyDescent="0.2">
      <c r="B19" s="5">
        <v>2</v>
      </c>
      <c r="C19" s="63"/>
      <c r="D19" s="4" t="s">
        <v>73</v>
      </c>
      <c r="E19" s="194" t="s">
        <v>67</v>
      </c>
      <c r="F19" s="195"/>
      <c r="G19" s="181">
        <v>45979</v>
      </c>
      <c r="H19" s="276" t="s">
        <v>72</v>
      </c>
      <c r="I19" s="276"/>
      <c r="J19" s="276"/>
      <c r="K19" s="276"/>
      <c r="L19" s="276"/>
      <c r="M19" s="276"/>
      <c r="N19" s="276"/>
      <c r="O19" s="277"/>
    </row>
    <row r="20" spans="2:19" ht="9" customHeight="1" x14ac:dyDescent="0.2">
      <c r="B20" s="5">
        <v>3</v>
      </c>
      <c r="C20" s="63"/>
      <c r="D20" s="4" t="s">
        <v>74</v>
      </c>
      <c r="E20" s="194" t="s">
        <v>67</v>
      </c>
      <c r="F20" s="195"/>
      <c r="G20" s="181">
        <v>45979</v>
      </c>
      <c r="H20" s="276" t="s">
        <v>75</v>
      </c>
      <c r="I20" s="276"/>
      <c r="J20" s="276"/>
      <c r="K20" s="276"/>
      <c r="L20" s="276"/>
      <c r="M20" s="276"/>
      <c r="N20" s="276"/>
      <c r="O20" s="277"/>
    </row>
    <row r="21" spans="2:19" ht="9" customHeight="1" thickBot="1" x14ac:dyDescent="0.25">
      <c r="B21" s="6">
        <v>4</v>
      </c>
      <c r="C21" s="64"/>
      <c r="D21" s="24" t="s">
        <v>76</v>
      </c>
      <c r="E21" s="199" t="s">
        <v>77</v>
      </c>
      <c r="F21" s="199"/>
      <c r="G21" s="180">
        <v>45813</v>
      </c>
      <c r="H21" s="281" t="s">
        <v>78</v>
      </c>
      <c r="I21" s="281"/>
      <c r="J21" s="281"/>
      <c r="K21" s="281"/>
      <c r="L21" s="281"/>
      <c r="M21" s="281"/>
      <c r="N21" s="281"/>
      <c r="O21" s="282"/>
    </row>
    <row r="23" spans="2:19" ht="9.75" thickBot="1" x14ac:dyDescent="0.25"/>
    <row r="24" spans="2:19" ht="14.1" customHeight="1" thickBot="1" x14ac:dyDescent="0.25">
      <c r="B24" s="248" t="s">
        <v>56</v>
      </c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50"/>
    </row>
    <row r="25" spans="2:19" ht="9" customHeight="1" x14ac:dyDescent="0.2">
      <c r="B25" s="79" t="s">
        <v>4</v>
      </c>
      <c r="C25" s="80" t="s">
        <v>31</v>
      </c>
      <c r="D25" s="53" t="s">
        <v>35</v>
      </c>
      <c r="E25" s="213" t="s">
        <v>36</v>
      </c>
      <c r="F25" s="214"/>
      <c r="G25" s="182" t="s">
        <v>37</v>
      </c>
      <c r="H25" s="272"/>
      <c r="I25" s="272"/>
      <c r="J25" s="272"/>
      <c r="K25" s="272"/>
      <c r="L25" s="272"/>
      <c r="M25" s="272"/>
      <c r="N25" s="272"/>
      <c r="O25" s="273"/>
    </row>
    <row r="26" spans="2:19" ht="9" customHeight="1" x14ac:dyDescent="0.2">
      <c r="B26" s="81">
        <v>1</v>
      </c>
      <c r="C26" s="82"/>
      <c r="D26" s="4" t="s">
        <v>79</v>
      </c>
      <c r="E26" s="215">
        <v>46003</v>
      </c>
      <c r="F26" s="195"/>
      <c r="G26" s="181" t="s">
        <v>80</v>
      </c>
      <c r="H26" s="278" t="s">
        <v>81</v>
      </c>
      <c r="I26" s="276"/>
      <c r="J26" s="276"/>
      <c r="K26" s="276"/>
      <c r="L26" s="276"/>
      <c r="M26" s="276"/>
      <c r="N26" s="276"/>
      <c r="O26" s="277"/>
    </row>
    <row r="27" spans="2:19" ht="9" customHeight="1" x14ac:dyDescent="0.2">
      <c r="B27" s="81">
        <v>2</v>
      </c>
      <c r="C27" s="82"/>
      <c r="D27" s="4" t="s">
        <v>82</v>
      </c>
      <c r="E27" s="215">
        <v>46007</v>
      </c>
      <c r="F27" s="195"/>
      <c r="G27" s="181" t="s">
        <v>83</v>
      </c>
      <c r="H27" s="278" t="s">
        <v>84</v>
      </c>
      <c r="I27" s="276"/>
      <c r="J27" s="276"/>
      <c r="K27" s="276"/>
      <c r="L27" s="276"/>
      <c r="M27" s="276"/>
      <c r="N27" s="276"/>
      <c r="O27" s="277"/>
    </row>
    <row r="28" spans="2:19" ht="9" customHeight="1" x14ac:dyDescent="0.2">
      <c r="B28" s="81">
        <v>3</v>
      </c>
      <c r="C28" s="82"/>
      <c r="D28" s="4" t="s">
        <v>85</v>
      </c>
      <c r="E28" s="215">
        <v>46007</v>
      </c>
      <c r="F28" s="195"/>
      <c r="G28" s="181" t="s">
        <v>86</v>
      </c>
      <c r="H28" s="278" t="s">
        <v>87</v>
      </c>
      <c r="I28" s="276"/>
      <c r="J28" s="276"/>
      <c r="K28" s="276"/>
      <c r="L28" s="276"/>
      <c r="M28" s="276"/>
      <c r="N28" s="276"/>
      <c r="O28" s="277"/>
    </row>
    <row r="29" spans="2:19" ht="9" customHeight="1" thickBot="1" x14ac:dyDescent="0.25">
      <c r="B29" s="83">
        <v>4</v>
      </c>
      <c r="C29" s="84"/>
      <c r="D29" s="24" t="s">
        <v>88</v>
      </c>
      <c r="E29" s="279">
        <v>46003</v>
      </c>
      <c r="F29" s="200"/>
      <c r="G29" s="180" t="s">
        <v>89</v>
      </c>
      <c r="H29" s="280" t="s">
        <v>90</v>
      </c>
      <c r="I29" s="281"/>
      <c r="J29" s="281"/>
      <c r="K29" s="281"/>
      <c r="L29" s="281"/>
      <c r="M29" s="281"/>
      <c r="N29" s="281"/>
      <c r="O29" s="282"/>
    </row>
    <row r="31" spans="2:19" s="55" customFormat="1" ht="9.75" thickBot="1" x14ac:dyDescent="0.25">
      <c r="B31" s="1"/>
      <c r="C31" s="1"/>
      <c r="D31" s="1"/>
      <c r="E31" s="2"/>
      <c r="F31" s="3"/>
      <c r="P31" s="1"/>
      <c r="Q31" s="1"/>
      <c r="R31" s="1"/>
      <c r="S31" s="1"/>
    </row>
    <row r="32" spans="2:19" s="55" customFormat="1" ht="15" customHeight="1" thickBot="1" x14ac:dyDescent="0.25">
      <c r="B32" s="191" t="s">
        <v>45</v>
      </c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3"/>
      <c r="P32" s="1"/>
      <c r="Q32" s="1"/>
      <c r="R32" s="1"/>
      <c r="S32" s="1"/>
    </row>
    <row r="33" spans="2:19" s="55" customFormat="1" ht="364.5" customHeight="1" thickBot="1" x14ac:dyDescent="0.25">
      <c r="B33" s="188" t="s">
        <v>46</v>
      </c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90"/>
      <c r="P33" s="1"/>
      <c r="Q33" s="1"/>
      <c r="R33" s="1"/>
      <c r="S33" s="1"/>
    </row>
    <row r="36" spans="2:19" s="55" customFormat="1" ht="41.25" customHeight="1" x14ac:dyDescent="0.2">
      <c r="B36" s="1"/>
      <c r="C36" s="1"/>
      <c r="D36" s="1"/>
      <c r="E36" s="2"/>
      <c r="F36" s="3"/>
      <c r="P36" s="1"/>
      <c r="Q36" s="1"/>
      <c r="R36" s="1"/>
      <c r="S36" s="1"/>
    </row>
  </sheetData>
  <mergeCells count="35">
    <mergeCell ref="B2:D4"/>
    <mergeCell ref="E2:S4"/>
    <mergeCell ref="B5:F6"/>
    <mergeCell ref="H5:K5"/>
    <mergeCell ref="L5:O5"/>
    <mergeCell ref="P5:S6"/>
    <mergeCell ref="B16:O16"/>
    <mergeCell ref="E17:F17"/>
    <mergeCell ref="E13:F13"/>
    <mergeCell ref="H13:O13"/>
    <mergeCell ref="B11:O11"/>
    <mergeCell ref="E12:F12"/>
    <mergeCell ref="H12:O12"/>
    <mergeCell ref="B33:O33"/>
    <mergeCell ref="H17:O17"/>
    <mergeCell ref="H18:O18"/>
    <mergeCell ref="H20:O20"/>
    <mergeCell ref="H21:O21"/>
    <mergeCell ref="H25:O25"/>
    <mergeCell ref="B32:O32"/>
    <mergeCell ref="B24:O24"/>
    <mergeCell ref="E25:F25"/>
    <mergeCell ref="E26:F26"/>
    <mergeCell ref="E28:F28"/>
    <mergeCell ref="H26:O26"/>
    <mergeCell ref="H28:O28"/>
    <mergeCell ref="E18:F18"/>
    <mergeCell ref="E20:F20"/>
    <mergeCell ref="E21:F21"/>
    <mergeCell ref="E19:F19"/>
    <mergeCell ref="E27:F27"/>
    <mergeCell ref="H19:O19"/>
    <mergeCell ref="H27:O27"/>
    <mergeCell ref="E29:F29"/>
    <mergeCell ref="H29:O29"/>
  </mergeCells>
  <hyperlinks>
    <hyperlink ref="H26" r:id="rId1"/>
    <hyperlink ref="H27" r:id="rId2"/>
    <hyperlink ref="H28" r:id="rId3"/>
    <hyperlink ref="H29" r:id="rId4" location="polycard_client=search-nordic&amp;s"/>
  </hyperlinks>
  <pageMargins left="0.25" right="0.25" top="0.75" bottom="0.75" header="0.3" footer="0.3"/>
  <pageSetup paperSize="9" scale="57" orientation="landscape" r:id="rId5"/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GERAL 9900 NOVO</vt:lpstr>
      <vt:lpstr>GERAL IN 73 NOVO</vt:lpstr>
      <vt:lpstr>GERAL IN 65 NOVO</vt:lpstr>
      <vt:lpstr>'GERAL 9900 NOVO'!Area_de_impressao</vt:lpstr>
      <vt:lpstr>'GERAL IN 65 NOVO'!Area_de_impressao</vt:lpstr>
      <vt:lpstr>'GERAL IN 73 NOVO'!Area_de_impressao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raphaelcs</dc:creator>
  <cp:lastModifiedBy>Ricardo Salgado</cp:lastModifiedBy>
  <cp:lastPrinted>2025-12-17T12:52:32Z</cp:lastPrinted>
  <dcterms:created xsi:type="dcterms:W3CDTF">2021-02-19T12:11:39Z</dcterms:created>
  <dcterms:modified xsi:type="dcterms:W3CDTF">2025-12-17T12:52:36Z</dcterms:modified>
</cp:coreProperties>
</file>