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vanna.rocha\Desktop\ELETRODOMESTICOS SRP\"/>
    </mc:Choice>
  </mc:AlternateContent>
  <bookViews>
    <workbookView xWindow="0" yWindow="0" windowWidth="28800" windowHeight="12330" activeTab="2"/>
  </bookViews>
  <sheets>
    <sheet name="GERAL 9900 NOVO" sheetId="14" r:id="rId1"/>
    <sheet name="GERAL IN 73 NOVO" sheetId="15" r:id="rId2"/>
    <sheet name="GERAL IN 65 NOVO" sheetId="16" r:id="rId3"/>
  </sheets>
  <definedNames>
    <definedName name="_xlnm.Print_Area" localSheetId="0">'GERAL 9900 NOVO'!$A$1:$X$17</definedName>
    <definedName name="_xlnm.Print_Area" localSheetId="2">'GERAL IN 65 NOVO'!$A$1:$N$60</definedName>
    <definedName name="_xlnm.Print_Area" localSheetId="1">'GERAL IN 73 NOVO'!$A$1:$T$21</definedName>
  </definedNames>
  <calcPr calcId="162913" fullPrecision="0"/>
</workbook>
</file>

<file path=xl/calcChain.xml><?xml version="1.0" encoding="utf-8"?>
<calcChain xmlns="http://schemas.openxmlformats.org/spreadsheetml/2006/main">
  <c r="O18" i="16" l="1"/>
  <c r="P18" i="16" s="1"/>
  <c r="N18" i="16"/>
  <c r="Q18" i="16" s="1"/>
  <c r="O17" i="16"/>
  <c r="N17" i="16"/>
  <c r="Q17" i="16" s="1"/>
  <c r="P17" i="16" l="1"/>
  <c r="O9" i="16"/>
  <c r="O10" i="16"/>
  <c r="O11" i="16"/>
  <c r="O12" i="16"/>
  <c r="O13" i="16"/>
  <c r="O14" i="16"/>
  <c r="O15" i="16"/>
  <c r="O16" i="16"/>
  <c r="O8" i="16"/>
  <c r="N9" i="16"/>
  <c r="Q9" i="16" s="1"/>
  <c r="N10" i="16"/>
  <c r="Q10" i="16" s="1"/>
  <c r="N11" i="16"/>
  <c r="Q11" i="16" s="1"/>
  <c r="N12" i="16"/>
  <c r="Q12" i="16" s="1"/>
  <c r="N13" i="16"/>
  <c r="Q13" i="16" s="1"/>
  <c r="N14" i="16"/>
  <c r="Q14" i="16" s="1"/>
  <c r="N15" i="16"/>
  <c r="Q15" i="16" s="1"/>
  <c r="N16" i="16"/>
  <c r="Q16" i="16" s="1"/>
  <c r="N8" i="16"/>
  <c r="Q8" i="16" s="1"/>
  <c r="P11" i="16" l="1"/>
  <c r="P12" i="16"/>
  <c r="P10" i="16"/>
  <c r="Y9" i="15"/>
  <c r="Y10" i="15"/>
  <c r="Y11" i="15"/>
  <c r="Y12" i="15"/>
  <c r="Y8" i="15"/>
  <c r="U9" i="15"/>
  <c r="U10" i="15"/>
  <c r="U11" i="15"/>
  <c r="U12" i="15"/>
  <c r="T9" i="15"/>
  <c r="T10" i="15"/>
  <c r="T11" i="15"/>
  <c r="T12" i="15"/>
  <c r="P9" i="15"/>
  <c r="P10" i="15"/>
  <c r="P11" i="15"/>
  <c r="P12" i="15"/>
  <c r="P8" i="15"/>
  <c r="U8" i="15" s="1"/>
  <c r="X8" i="14"/>
  <c r="T8" i="14"/>
  <c r="Y8" i="14" s="1"/>
  <c r="P16" i="16" l="1"/>
  <c r="P9" i="16"/>
  <c r="P13" i="16"/>
  <c r="T8" i="15"/>
  <c r="P8" i="16"/>
  <c r="P14" i="16"/>
  <c r="P15" i="16"/>
  <c r="AC8" i="14"/>
  <c r="Q19" i="16"/>
  <c r="Z12" i="15"/>
  <c r="Z11" i="15"/>
  <c r="Z10" i="15"/>
  <c r="Z9" i="15"/>
  <c r="Z8" i="15"/>
  <c r="Z13" i="15" s="1"/>
  <c r="Z14" i="15" s="1"/>
  <c r="AA8" i="14" l="1"/>
  <c r="AB8" i="14"/>
  <c r="Z8" i="14"/>
  <c r="X12" i="15"/>
  <c r="X11" i="15"/>
  <c r="W10" i="15"/>
  <c r="W9" i="15"/>
  <c r="W8" i="15"/>
  <c r="V12" i="15"/>
  <c r="V10" i="15"/>
  <c r="V11" i="15"/>
  <c r="V8" i="15"/>
  <c r="W11" i="15"/>
  <c r="V9" i="15"/>
  <c r="X9" i="15"/>
  <c r="X8" i="15"/>
  <c r="X10" i="15"/>
  <c r="W12" i="15"/>
  <c r="AD8" i="14" l="1"/>
  <c r="AD9" i="14" l="1"/>
  <c r="AD10" i="14" s="1"/>
</calcChain>
</file>

<file path=xl/comments1.xml><?xml version="1.0" encoding="utf-8"?>
<comments xmlns="http://schemas.openxmlformats.org/spreadsheetml/2006/main">
  <authors>
    <author>Flamarion Ferreira de Araújo - Sd. De Araújo</author>
  </authors>
  <commentList>
    <comment ref="Y7" authorId="0" shapeId="0">
      <text>
        <r>
          <rPr>
            <b/>
            <sz val="7"/>
            <color indexed="81"/>
            <rFont val="Arial"/>
            <family val="2"/>
          </rPr>
          <t xml:space="preserve">O desvio padrão é uma medida que expressa o grau de dispersão de um conjunto de dados. Ou seja, o desvio padrão indica o quanto um conjunto de dados é uniforme. Quanto mais próximo de "0" (zero) for o desvio padrão, mais homogêneo são os dados.
</t>
        </r>
        <r>
          <rPr>
            <sz val="7"/>
            <color indexed="81"/>
            <rFont val="Arial"/>
            <family val="2"/>
          </rPr>
          <t xml:space="preserve">
</t>
        </r>
      </text>
    </comment>
    <comment ref="Z7" authorId="0" shapeId="0">
      <text>
        <r>
          <rPr>
            <b/>
            <sz val="7"/>
            <color indexed="81"/>
            <rFont val="Segoe UI"/>
            <family val="2"/>
          </rPr>
          <t>O coeficiente de variação (CV) é um indicador da variabilidade de um conjunto de dados. Sua medida corresponde à razão percentual entre o desvio-padrão e a média dos dados.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Flamarion Ferreira de Araújo - Sd. De Araújo</author>
  </authors>
  <commentList>
    <comment ref="U7" authorId="0" shapeId="0">
      <text>
        <r>
          <rPr>
            <b/>
            <sz val="7"/>
            <color indexed="81"/>
            <rFont val="Arial"/>
            <family val="2"/>
          </rPr>
          <t xml:space="preserve">O desvio padrão é uma medida que expressa o grau de dispersão de um conjunto de dados. Ou seja, o desvio padrão indica o quanto um conjunto de dados é uniforme. Quanto mais próximo de "0" (zero) for o desvio padrão, mais homogêneo são os dados.
</t>
        </r>
        <r>
          <rPr>
            <sz val="7"/>
            <color indexed="81"/>
            <rFont val="Arial"/>
            <family val="2"/>
          </rPr>
          <t xml:space="preserve">
</t>
        </r>
      </text>
    </comment>
    <comment ref="V7" authorId="0" shapeId="0">
      <text>
        <r>
          <rPr>
            <b/>
            <sz val="7"/>
            <color indexed="81"/>
            <rFont val="Segoe UI"/>
            <family val="2"/>
          </rPr>
          <t>O coeficiente de variação (CV) é um indicador da variabilidade de um conjunto de dados. Sua medida corresponde à razão percentual entre o desvio-padrão e a média dos dados.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Flamarion Ferreira de Araújo - Sd. De Araújo</author>
  </authors>
  <commentList>
    <comment ref="O7" authorId="0" shapeId="0">
      <text>
        <r>
          <rPr>
            <b/>
            <sz val="7"/>
            <color indexed="81"/>
            <rFont val="Arial"/>
            <family val="2"/>
          </rPr>
          <t xml:space="preserve">O desvio padrão é uma medida que expressa o grau de dispersão de um conjunto de dados. Ou seja, o desvio padrão indica o quanto um conjunto de dados é uniforme. Quanto mais próximo de "0" (zero) for o desvio padrão, mais homogêneo são os dados.
</t>
        </r>
        <r>
          <rPr>
            <sz val="7"/>
            <color indexed="81"/>
            <rFont val="Arial"/>
            <family val="2"/>
          </rPr>
          <t xml:space="preserve">
</t>
        </r>
      </text>
    </comment>
    <comment ref="P7" authorId="0" shapeId="0">
      <text>
        <r>
          <rPr>
            <b/>
            <sz val="7"/>
            <color indexed="81"/>
            <rFont val="Segoe UI"/>
            <family val="2"/>
          </rPr>
          <t>O coeficiente de variação (CV) é um indicador da variabilidade de um conjunto de dados. Sua medida corresponde à razão percentual entre o desvio-padrão e a média dos dados.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<sst xmlns="http://schemas.openxmlformats.org/spreadsheetml/2006/main" count="468" uniqueCount="226">
  <si>
    <t>ITEM</t>
  </si>
  <si>
    <t>DESCRIÇÃO</t>
  </si>
  <si>
    <t>QTD</t>
  </si>
  <si>
    <t>Unid.</t>
  </si>
  <si>
    <t xml:space="preserve">Nº </t>
  </si>
  <si>
    <t>Nº 1</t>
  </si>
  <si>
    <t>Nº 2</t>
  </si>
  <si>
    <t>Nº 3</t>
  </si>
  <si>
    <t>VALOR MÉDIO
UNITÁRIO</t>
  </si>
  <si>
    <t>VALOR MÉDIO
TOTAL</t>
  </si>
  <si>
    <t>VALOR 
UNITÁRIO</t>
  </si>
  <si>
    <t>DATA</t>
  </si>
  <si>
    <t>LICITAÇÃO</t>
  </si>
  <si>
    <t>EMPRESA VENCEDORA</t>
  </si>
  <si>
    <t>NOME DO ÓRGÃO</t>
  </si>
  <si>
    <t>UNIDADE</t>
  </si>
  <si>
    <t>DESVIO PADRÃO</t>
  </si>
  <si>
    <t>MÉDIA SANEADA</t>
  </si>
  <si>
    <t>COEFICIENTE
DE VARIAÇÃO</t>
  </si>
  <si>
    <t>LIMITE 
INFERIOR</t>
  </si>
  <si>
    <t>LIMITE 
SUPERIOR</t>
  </si>
  <si>
    <t>VALOR MENSAL</t>
  </si>
  <si>
    <t>VALOR ANUAL</t>
  </si>
  <si>
    <t>CÁLCULOS MATEMÁTICOS</t>
  </si>
  <si>
    <t>INCISO II</t>
  </si>
  <si>
    <t>INCISO I</t>
  </si>
  <si>
    <t>CÓDIGO
NUSLF</t>
  </si>
  <si>
    <t>INCISO III</t>
  </si>
  <si>
    <t>INCISO IV</t>
  </si>
  <si>
    <t>INCISO V</t>
  </si>
  <si>
    <t>INCISO VI</t>
  </si>
  <si>
    <t>FOLHAS</t>
  </si>
  <si>
    <r>
      <t xml:space="preserve">INCISO II DO DECRETO Nº 9.900/2021 (Portal de Compras Governamentais de Goiás) - Documento SEI nº </t>
    </r>
    <r>
      <rPr>
        <b/>
        <sz val="7"/>
        <color rgb="FFFF0000"/>
        <rFont val="Times"/>
      </rPr>
      <t>????????</t>
    </r>
  </si>
  <si>
    <r>
      <t xml:space="preserve">INCISO III DO DECRETO Nº 9.900/2021 (Pesquisa por meio de ferramentas específicas para a consulta de preços públicos) - Documento SEI nº </t>
    </r>
    <r>
      <rPr>
        <b/>
        <sz val="7"/>
        <color rgb="FFFF0000"/>
        <rFont val="Times"/>
      </rPr>
      <t>????????</t>
    </r>
  </si>
  <si>
    <r>
      <t xml:space="preserve">INCISO IV DO DECRETO Nº 9.900/2021 (Utilização de dados de pesquisa publicada em mídia especializada) - Documento SEI nº </t>
    </r>
    <r>
      <rPr>
        <b/>
        <sz val="7"/>
        <color rgb="FFFF0000"/>
        <rFont val="Times"/>
      </rPr>
      <t>????????</t>
    </r>
  </si>
  <si>
    <t>NOME DA LOJA (SITE)</t>
  </si>
  <si>
    <t>DATA DE ACESSO</t>
  </si>
  <si>
    <t>HORA</t>
  </si>
  <si>
    <t>LINK DE ACESSO</t>
  </si>
  <si>
    <r>
      <t xml:space="preserve">INCISO V DO DECRETO Nº 9.900/2021 (Contratações similares feitas pela administração pública, inclusive sob regime de SRP) - Documento SEI nº </t>
    </r>
    <r>
      <rPr>
        <b/>
        <sz val="7"/>
        <color rgb="FFFF0000"/>
        <rFont val="Times"/>
      </rPr>
      <t>????????</t>
    </r>
  </si>
  <si>
    <r>
      <t xml:space="preserve">INCISO VI DO DECRETO Nº 9.900/2021 (Pesquisa direta com fornecedores) - Documento SEI nº </t>
    </r>
    <r>
      <rPr>
        <b/>
        <sz val="7"/>
        <color rgb="FFFF0000"/>
        <rFont val="Times"/>
      </rPr>
      <t>????????</t>
    </r>
  </si>
  <si>
    <t>NOME DO EMPRESA</t>
  </si>
  <si>
    <t>CNPJ</t>
  </si>
  <si>
    <t>TELEFONE</t>
  </si>
  <si>
    <t>PESSOA RESPONSÁVEL</t>
  </si>
  <si>
    <t>METODOLOGIA UTILIZADO PARA O CÁLCULO DA MÉDIA DE PREÇOS</t>
  </si>
  <si>
    <r>
      <t xml:space="preserve">Em etapa anterior à definição do preço de referência da contratação, deve ser avaliado, de forma crítica, a pesquisa de preço obtida utilizando-se os parâmetros do </t>
    </r>
    <r>
      <rPr>
        <b/>
        <sz val="8"/>
        <color rgb="FF000000"/>
        <rFont val="Times"/>
        <family val="1"/>
      </rPr>
      <t>Art. 6° do Decreto</t>
    </r>
    <r>
      <rPr>
        <sz val="8"/>
        <color rgb="FF000000"/>
        <rFont val="Times"/>
        <family val="1"/>
      </rPr>
      <t xml:space="preserve"> </t>
    </r>
    <r>
      <rPr>
        <b/>
        <sz val="8"/>
        <color rgb="FF000000"/>
        <rFont val="Times"/>
        <family val="1"/>
      </rPr>
      <t>Estadual n° 9.900/2021</t>
    </r>
    <r>
      <rPr>
        <sz val="8"/>
        <color rgb="FF000000"/>
        <rFont val="Times"/>
        <family val="1"/>
      </rPr>
      <t xml:space="preserve">, desconsiderando os preços excessivamente elevados e os inexequíveis, com base em critérios fundamentados e descritos expressamente no processo.
Deve-se então, primeiramente, ser utilizado algum método matemático para determinar de forma segura se os preços coletados são razoavelmente homogêneos e que refletem os valores de mercado. Para a análise em tela, o método escolhido será o "Coeficiente de Variação" ou "CV", visto que a doutrina matemática refere-se a este método como uma maneira segura de definir se uma amostra é razoavelmente homogênea, sendo calculado como a razão entre o Desvio Padrão e a Média de um conjunto de dados ou “amostra”, conforme fórmula abaixo:
* </t>
    </r>
    <r>
      <rPr>
        <b/>
        <sz val="8"/>
        <color rgb="FF000000"/>
        <rFont val="Times"/>
        <family val="1"/>
      </rPr>
      <t xml:space="preserve">Coeficiente de Variação (CV): </t>
    </r>
    <r>
      <rPr>
        <sz val="8"/>
        <color rgb="FF000000"/>
        <rFont val="Times"/>
        <family val="1"/>
      </rPr>
      <t xml:space="preserve">Desvio Padrão (DP) / Média (M) x 100.
Quanto menor o Coeficiente de Variação dos preços coletados, mais homogênea se demonstrará ser a pesquisa realizada. Em geral, um Coeficiente de Variação menor ou igual a 25% indica razoável homogeneidade, sendo que desta forma os preços coletados podem ser diretamente utilizados para o cálculo do preço estimado, adotando-se então o menor valor, a média ou a mediana como método de definição do preço de referência.
Para os itens de contratação em que os preços tenham um Coeficiente de Variação maior que 25%, deve-se retirar do conjunto dos preços coletados os valores extremos de desvios tanto inferiores como superiores, a fim de reduzir o coeficiente de variação, conferindo confiabilidade e representatividade na aferição dos preços correntes de mercado.
Para a desconsideração destes valores extremos, caso existam, a exclusão dos preços inexequíveis e/ou excessivamente elevados será realizada utilizando-se o método do desvio padrão, em que são estabelecidos limites inferiores e superiores entre os quais os preços são considerados aceitáveis, conforme os seguintes critérios:
</t>
    </r>
    <r>
      <rPr>
        <b/>
        <sz val="8"/>
        <color rgb="FF000000"/>
        <rFont val="Times"/>
        <family val="1"/>
      </rPr>
      <t>* Limite Inferior (LI):</t>
    </r>
    <r>
      <rPr>
        <sz val="8"/>
        <color rgb="FF000000"/>
        <rFont val="Times"/>
        <family val="1"/>
      </rPr>
      <t xml:space="preserve"> Média (M) - Desvio Padrão (DP);
</t>
    </r>
    <r>
      <rPr>
        <b/>
        <sz val="8"/>
        <color rgb="FF000000"/>
        <rFont val="Times"/>
        <family val="1"/>
      </rPr>
      <t>* Limite Superior (LS):</t>
    </r>
    <r>
      <rPr>
        <sz val="8"/>
        <color rgb="FF000000"/>
        <rFont val="Times"/>
        <family val="1"/>
      </rPr>
      <t xml:space="preserve"> Média (M) + Desvio Padrão (DP).
Assim sendo, estabelece-se um </t>
    </r>
    <r>
      <rPr>
        <u/>
        <sz val="8"/>
        <color rgb="FF000000"/>
        <rFont val="Times"/>
        <family val="1"/>
      </rPr>
      <t>Limite Inferior (Média - Desvio Padrão)</t>
    </r>
    <r>
      <rPr>
        <sz val="8"/>
        <color rgb="FF000000"/>
        <rFont val="Times"/>
        <family val="1"/>
      </rPr>
      <t xml:space="preserve"> abaixo do qual os preços pesquisados são considerados </t>
    </r>
    <r>
      <rPr>
        <b/>
        <sz val="8"/>
        <color rgb="FF000000"/>
        <rFont val="Times"/>
        <family val="1"/>
      </rPr>
      <t>Inexequíveis</t>
    </r>
    <r>
      <rPr>
        <sz val="8"/>
        <color rgb="FF000000"/>
        <rFont val="Times"/>
        <family val="1"/>
      </rPr>
      <t xml:space="preserve">, e um </t>
    </r>
    <r>
      <rPr>
        <u/>
        <sz val="8"/>
        <color rgb="FF000000"/>
        <rFont val="Times"/>
        <family val="1"/>
      </rPr>
      <t>Limite Superior (Média + Desvio</t>
    </r>
    <r>
      <rPr>
        <sz val="8"/>
        <color rgb="FF000000"/>
        <rFont val="Times"/>
        <family val="1"/>
      </rPr>
      <t xml:space="preserve"> </t>
    </r>
    <r>
      <rPr>
        <u/>
        <sz val="8"/>
        <color rgb="FF000000"/>
        <rFont val="Times"/>
        <family val="1"/>
      </rPr>
      <t>Padrão)</t>
    </r>
    <r>
      <rPr>
        <sz val="8"/>
        <color rgb="FF000000"/>
        <rFont val="Times"/>
        <family val="1"/>
      </rPr>
      <t xml:space="preserve"> acima do qual os preços pesquisados são considerados </t>
    </r>
    <r>
      <rPr>
        <b/>
        <sz val="8"/>
        <color rgb="FF000000"/>
        <rFont val="Times"/>
        <family val="1"/>
      </rPr>
      <t>Excessivamente Elevados</t>
    </r>
    <r>
      <rPr>
        <sz val="8"/>
        <color rgb="FF000000"/>
        <rFont val="Times"/>
        <family val="1"/>
      </rPr>
      <t xml:space="preserve">, devendo os preços que estiverem além destes limites serem excluídos do cálculo final do preço de referência.
Após a exclusão dos preços coletados que foram considerados pela metodologia aplicada como sendo excessivamente elevados ou inexequíveis, dever-se adotar a média, a mediana ou o menor dos valores restantes da pesquisa de preço para a definição do valor estimado de contratação.
Nesta seara, vale observar que, o Tribunal de Contas da União, no Acórdão n.º 3068/2010-Plenário, afirmou que "o </t>
    </r>
    <r>
      <rPr>
        <u/>
        <sz val="8"/>
        <color rgb="FF000000"/>
        <rFont val="Times"/>
        <family val="1"/>
      </rPr>
      <t>menor preço</t>
    </r>
    <r>
      <rPr>
        <sz val="8"/>
        <color rgb="FF000000"/>
        <rFont val="Times"/>
        <family val="1"/>
      </rPr>
      <t xml:space="preserve"> é um dos preços do mercado, mas não reflete o mercado" e "o preço de mercado é mais bem representado pela </t>
    </r>
    <r>
      <rPr>
        <u/>
        <sz val="8"/>
        <color rgb="FF000000"/>
        <rFont val="Times"/>
        <family val="1"/>
      </rPr>
      <t>média ou mediana</t>
    </r>
    <r>
      <rPr>
        <sz val="8"/>
        <color rgb="FF000000"/>
        <rFont val="Times"/>
        <family val="1"/>
      </rPr>
      <t xml:space="preserve"> uma vez que constituem medidas de tendência central e, dessa forma, representam de uma forma mais robusta os preços praticados no mercado”. Desta forma, estatisticamente, o menor valor não representa a tendência dos preços de mercado. Representa, apenas, o valor mais barato dentre os preços coletados pelo gestor.
Para a pretensa contratação, os preços pesquisados que tiveram </t>
    </r>
    <r>
      <rPr>
        <b/>
        <u/>
        <sz val="8"/>
        <color rgb="FF000000"/>
        <rFont val="Times"/>
        <family val="1"/>
      </rPr>
      <t>Coeficiente de Variação menor que 25%</t>
    </r>
    <r>
      <rPr>
        <sz val="8"/>
        <color rgb="FF000000"/>
        <rFont val="Times"/>
        <family val="1"/>
      </rPr>
      <t xml:space="preserve">, os valores acima ou abaixo foram considerados inexequíveis ou excessivamente elevados e foram marcados de </t>
    </r>
    <r>
      <rPr>
        <b/>
        <u/>
        <sz val="8"/>
        <color rgb="FF000000"/>
        <rFont val="Times"/>
        <family val="1"/>
      </rPr>
      <t>"vermelho"</t>
    </r>
    <r>
      <rPr>
        <sz val="8"/>
        <color rgb="FF000000"/>
        <rFont val="Times"/>
        <family val="1"/>
      </rPr>
      <t xml:space="preserve"> e desconsiderados pela metodologia do Desvio Padrão. Foi adotada a média como método matemático escolhido, chamada na planilha de </t>
    </r>
    <r>
      <rPr>
        <b/>
        <u/>
        <sz val="8"/>
        <color rgb="FF000000"/>
        <rFont val="Times"/>
        <family val="1"/>
      </rPr>
      <t>"Média Saneada"</t>
    </r>
    <r>
      <rPr>
        <sz val="8"/>
        <color rgb="FF000000"/>
        <rFont val="Times"/>
        <family val="1"/>
      </rPr>
      <t>.</t>
    </r>
  </si>
  <si>
    <t>OBJETO: ???????????????????????????? PARA O CBMGO.</t>
  </si>
  <si>
    <r>
      <t xml:space="preserve">INCISO I DA INSTRUÇÃO NORMATIVA Nº 73/2020 (Painel de Preços - site: gov.br/paineldepreços) - Documento SEI nº </t>
    </r>
    <r>
      <rPr>
        <b/>
        <sz val="7"/>
        <color rgb="FFFF0000"/>
        <rFont val="Times"/>
      </rPr>
      <t>????????</t>
    </r>
  </si>
  <si>
    <t>INCISO II DA INSTRUÇÃO NORMATIVA Nº 73/2020 (Aquisições e contratações similares de outros entes públicos) - Documento SEI nº ????????</t>
  </si>
  <si>
    <t>INCISO III DA INSTRUÇÃO NORMATIVA Nº 73/2020 (Dados de pesquisa publicada em mídia especializada) - Documento SEI nº ????????</t>
  </si>
  <si>
    <t>INCISO IV DA INSTRUÇÃO NORMATIVA Nº 73/2020 (Pesquisa direta com fornecedores) - Documento SEI nº ????????</t>
  </si>
  <si>
    <t>Instrução Normativa nº 73/2020 - Art. 5º</t>
  </si>
  <si>
    <t>Decreto nº 9.900/2021 - Art. 6º</t>
  </si>
  <si>
    <t>Instrução Normativa nº 65/2021 - Art. 5º</t>
  </si>
  <si>
    <t>MÉDIA
INCISO VI</t>
  </si>
  <si>
    <t>VALOR 
UNITÁRIO
MÉDIO INCISO VI</t>
  </si>
  <si>
    <t>VALOR 
UNITÁRIO
MÉDIO INCISO IV</t>
  </si>
  <si>
    <t>MÉDIA 
INCISO IV</t>
  </si>
  <si>
    <t>NÃO SE APLICA</t>
  </si>
  <si>
    <t>OBJETO: FORNECIMENTO DE KIT'S DE LANCHE PARA O PROEBOM-CBMGO.</t>
  </si>
  <si>
    <t>Ar condicionado 9.000 Btus</t>
  </si>
  <si>
    <t>Ar condicionado 12.000 Btus</t>
  </si>
  <si>
    <t>Ar condicionado 18.000 Btus</t>
  </si>
  <si>
    <t>Ar condicionado 24.000 Btus</t>
  </si>
  <si>
    <t>Fogão de piso a gás (GLP)</t>
  </si>
  <si>
    <t>Frigobar</t>
  </si>
  <si>
    <t>Refrigerador (Geladeira)</t>
  </si>
  <si>
    <t>Forno de micro-ondas</t>
  </si>
  <si>
    <t>Televisão tipo Smart, mínimo 40"</t>
  </si>
  <si>
    <t>OBJETO: ELETRODOMÉSTICOS PARA AS FORÇAS DE SEGURANÇA DA SSP.</t>
  </si>
  <si>
    <t>Nº</t>
  </si>
  <si>
    <t>Pregão Eletrônico</t>
  </si>
  <si>
    <t>Conselho Regional dos Técnicos Industriais - RN</t>
  </si>
  <si>
    <t>Contrato 021/2025</t>
  </si>
  <si>
    <t>CH3 ELETRO E ELETRONICOS LTDA CNPJ: 39.581.101/0001-39</t>
  </si>
  <si>
    <t>Município de Catas Altas da Noruega</t>
  </si>
  <si>
    <t>BRUNO DO CARMO FERREIRA CNPJ: 34.240.500/0001-12</t>
  </si>
  <si>
    <t>LEROY MERLIN</t>
  </si>
  <si>
    <t>11H14</t>
  </si>
  <si>
    <t>SITE</t>
  </si>
  <si>
    <t>https://www.leroymerlin.com.br/ar-condicionado-split-inverter-rotativo-frio-9000btus-220v-elite-gv-tcl_92349355?store_code=18</t>
  </si>
  <si>
    <t>CASAS BAHIA</t>
  </si>
  <si>
    <t>11H15</t>
  </si>
  <si>
    <t>AMAZON</t>
  </si>
  <si>
    <t>11H16</t>
  </si>
  <si>
    <t>Município de Monte Negro - RO</t>
  </si>
  <si>
    <t>Dispensa</t>
  </si>
  <si>
    <t>CLEIDE BEATRIZ IORIS EIRELI CNPJ: 41.947.390/0001-99</t>
  </si>
  <si>
    <t>Município de Tarumã - SP</t>
  </si>
  <si>
    <t>JENNIFER CAROLNE QUERINO-ME CNPJ: 12.152.917/0001-90</t>
  </si>
  <si>
    <t>Município de Goioerê - PR</t>
  </si>
  <si>
    <t>Pregão Eletrônico 085/2024</t>
  </si>
  <si>
    <t>METTA DISTRIBUIDORA E COMÉRCIO LTDA CNPJ: 27.339.371/0001-59</t>
  </si>
  <si>
    <t>Procuradoria da República - DF</t>
  </si>
  <si>
    <t>Pregão 11/2024</t>
  </si>
  <si>
    <t>DI BENTO COMÉRCIO E SERVIÇOS LTDA CNPJ: 14.238.297/0001-32</t>
  </si>
  <si>
    <t>11H17</t>
  </si>
  <si>
    <t>https://www.amazon.com.br/Condicionado-Split-Inverter-LG-S3UQ12JA31E-EB2GAM1-220V/dp/B0FL8RNXFN/ref=sr_1_1_sspa?__mk_pt_BR=</t>
  </si>
  <si>
    <t>11H19</t>
  </si>
  <si>
    <t>https://www.leroymerlin.com.br/ar-condicionado-split-inverter-elgin-hi-wall-eco-ii-12000-btus-quente-frio-45hjqi12c2wc-220v_1572451842</t>
  </si>
  <si>
    <t>https://www.casasbahia.com.br/ar-condicionado-hi-wall-lg-dual-inverter-voice-12000-btus-frio-220v-r-32/p/1561503776</t>
  </si>
  <si>
    <t>GESNER COMERCIAL LTDA CNPJ: 55.216.226/0001-16</t>
  </si>
  <si>
    <t>FERNANDO SOUZA DA SILVA CNPJ: 20.326.107/0001-31</t>
  </si>
  <si>
    <t>Município de Israelândia - GO</t>
  </si>
  <si>
    <t>11H20</t>
  </si>
  <si>
    <t>https://www.amazon.com.br/Ar-Condicionado-Electrolux-Split-18-000-Color/dp/B0CLQ1QXCF/ref=sr_1_3_sspa?__mk_pt_BR=ÅMÅŽÕÑ&amp;crid=1X</t>
  </si>
  <si>
    <t>11H21</t>
  </si>
  <si>
    <t>11H22</t>
  </si>
  <si>
    <t>https://www.casasbahia.com.br/ar-condicionado-split-hi-wall-springer-midea-airvolution-18000-btu-h-frio-42affci18s5-220-volts/p/1567804228</t>
  </si>
  <si>
    <t>Município de Nova Guarita - MT</t>
  </si>
  <si>
    <t>J R MACHADO IMP. E EXP. CNPJ: 53.553.859/0001-94</t>
  </si>
  <si>
    <t>Município de Sarzedo - MG</t>
  </si>
  <si>
    <t>LIMA E LIMA COMÉRCIO E LICITAÇÕES LTDA CNPJ: 53.483.081/0001-94</t>
  </si>
  <si>
    <t>Secretaria de Estado da Segurança Pública - GO</t>
  </si>
  <si>
    <t>Contrato 138/2025</t>
  </si>
  <si>
    <t>TECNOBLU COMÉRCIO DE REFRIGERAÇÃO LTDA CNPJ: 21.613.975/0001-65</t>
  </si>
  <si>
    <t>11H23</t>
  </si>
  <si>
    <t>https://www.amazon.com.br/Condicionado-Split-Inverter-Agratto-24000/dp/B0CXBGX2MP/ref=sr_1_6?__mk_pt_BR=ÅMÅŽÕÑ&amp;crid=JHLXQC45</t>
  </si>
  <si>
    <t>https://www.leroymerlin.com.br/ar-condicionado-split-hi-wall-philco-24000-btu-h-frio-pac24fi---220-volts_1572299794</t>
  </si>
  <si>
    <t>11H24</t>
  </si>
  <si>
    <t>https://www.casasbahia.com.br/ar-condicionado-split-hi-wall-philco-24000-btu-h-frio-pac24fi-220-volts/p/1570718409</t>
  </si>
  <si>
    <t>11H25</t>
  </si>
  <si>
    <t>https://www.amazon.com.br/BEBEDOURO-INDUSTRIAL-FRISBEL-COLUNA-INOX/dp/B0BY9NQDN3/ref=sr_1_4?__mk_pt_BR=ÅMÅŽÕÑ&amp;crid=</t>
  </si>
  <si>
    <t>11H26</t>
  </si>
  <si>
    <t>https://www.leroymerlin.com.br/bebedouro-industrial-50-litros-venancio-inox-2-torneiras-geladas-127v-bi50l-50685_1572219772</t>
  </si>
  <si>
    <t>https://www.casasbahia.com.br/bebedouro-purificador-industrial-blue-coluna-2-torneiras-gelada-50l-pic50l127vg-2t-inox-127v/p/1571049161</t>
  </si>
  <si>
    <t>11H27</t>
  </si>
  <si>
    <t>Município de Limoeiro do Norte - CE</t>
  </si>
  <si>
    <t>11H29</t>
  </si>
  <si>
    <t>https://www.amazon.com.br/FOGAO-ELECTRA-GLASS-NEW-BRA/dp/B0CQTMLTY4/ref=sr_1_3_sspa?__mk_pt_BR=ÅMÅŽÕÑ&amp;crid=1VPEYQ7</t>
  </si>
  <si>
    <t>https://www.leroymerlin.com.br/fogao-de-piso-suggar-5-bocas-neo-glass-prata---bivolt_1572290733</t>
  </si>
  <si>
    <t>11H30</t>
  </si>
  <si>
    <t>https://www.casasbahia.com.br/fogao-itatiaia-electra-glass-new-piso-5-bocas-branco-mesa-de-vidro-bivolt-3700000366/p/1565826457</t>
  </si>
  <si>
    <t>Delegacia-Geral da Polícia Civil - GO</t>
  </si>
  <si>
    <t>TAWANY SILVIA SANTOS MELO CNPJ: 58.039.717/0001-27</t>
  </si>
  <si>
    <t>Câmara Municipal de São Miguel do Araguaia - GO</t>
  </si>
  <si>
    <t>11H33</t>
  </si>
  <si>
    <t>https://www.amazon.com.br/Frigobar-Midea-124L-MRC12B2-Branco/dp/B07798KFTF/ref=sr_1_5?crid=1P8NL7KMBUT9N&amp;dib=eyJ2IjoiMSJ9.Az</t>
  </si>
  <si>
    <t>https://www.leroymerlin.com.br/frigobar-branco-124-litros-midea-mrc12b2-220v_1570230495</t>
  </si>
  <si>
    <t>11H34</t>
  </si>
  <si>
    <t>https://www.casasbahia.com.br/frigobar-midea-mrc12b-branco-124l-220v/p/55010983</t>
  </si>
  <si>
    <t>11H35</t>
  </si>
  <si>
    <t>CB ELETRO E INFORMÁTICA LTDA CNPJ: 49.673.898/0001-58</t>
  </si>
  <si>
    <t>Município de Inhumas - GO</t>
  </si>
  <si>
    <t>MERCADOMÓVEIS LTDA CNPJ: 77.500.049/0290-39</t>
  </si>
  <si>
    <t>Prefeitura de Uberlândia - MG</t>
  </si>
  <si>
    <t>Universidade Federal de Minas Gerais - MG</t>
  </si>
  <si>
    <t>Pregão Eletrônico 251/2024</t>
  </si>
  <si>
    <t>CREATIVE LICITAÇÕES LTDA CNPJ: 54.362.519/0001-49</t>
  </si>
  <si>
    <t>11H38</t>
  </si>
  <si>
    <t>https://www.amazon.com.br/Geladeira-duplex-CONSUL-branca-crm50lbbna/dp/B0F9LLF6QZ/ref=sr_1_8?__mk_pt_BR=ÅMÅŽÕÑ&amp;crid=Q8B2N1</t>
  </si>
  <si>
    <t>https://www.leroymerlin.com.br/geladeira-electrolux-frost-free-inverter-410l-efficient-com-autosense-duplex-branca--if46--220v_1572311942</t>
  </si>
  <si>
    <t>11H39</t>
  </si>
  <si>
    <t>SUL ÁGUA EQUIPAMENTOS LTDA CNPJ: 46.344.050/0001-97</t>
  </si>
  <si>
    <t>https://www.amazon.com.br/Micro-ondas-Philco-PMO38S-Limpa-Fácil/dp/B0D3N79CZX/ref=sr_1_30?__mk_pt_BR=ÅMÅŽÕÑ&amp;crid=2Y83U9WJ7</t>
  </si>
  <si>
    <t>11H44</t>
  </si>
  <si>
    <t>https://www.leroymerlin.com.br/micro-ondas-33l-branco-de-bancada-220v-limpa-facil-pmo38b-philco_92307054</t>
  </si>
  <si>
    <t>11H45</t>
  </si>
  <si>
    <t>https://www.casasbahia.com.br/micro-ondas-philco-pmo38e-1400w-com-funcao-manter-aquecido-e-tirar-odor-branco-espelhado-220v/p/55066479</t>
  </si>
  <si>
    <t>11H46</t>
  </si>
  <si>
    <t>MÓVEIS E ELETRODOMÉSTICOS GOMES E LOURENÇO LTDA CNPJ: 41.670.388/0001-15</t>
  </si>
  <si>
    <t>Fundo Municipal de Assistência Social de Nova Aurora - GO</t>
  </si>
  <si>
    <t>VIC DISTRIBUIDORA E SERVIÇOS LTDA CNPJ: 45.282.447/0001-39</t>
  </si>
  <si>
    <t>Vice-Governadoria do Estado de Goiás - GO</t>
  </si>
  <si>
    <t>AMENA CLIMATIZAÇÃO LTDA CNPJ: 46.368.367/0001-63</t>
  </si>
  <si>
    <t>https://www.amazon.com.br/TCL-LED-SMART-S5400A-ANDROID/dp/B0CC73MY9D/ref=sr_1_8?__mk_pt_BR=ÅMÅŽÕÑ&amp;crid=1VUI631DTIHSQ</t>
  </si>
  <si>
    <t>11H47</t>
  </si>
  <si>
    <t>https://www.leroymerlin.com.br/smart-tv-philco-40-polegadas-led-roku-ptv40m9gr2cgb_1572467062</t>
  </si>
  <si>
    <t>11H48</t>
  </si>
  <si>
    <t>11H50</t>
  </si>
  <si>
    <t>Documento SEI</t>
  </si>
  <si>
    <t>INCISO I DA INSTRUÇÃO NORMATIVA Nº 65/2021 (Sistemas oficiais do governo - Painel de Preços)</t>
  </si>
  <si>
    <t>INCISO II DA INSTRUÇÃO NORMATIVA Nº 65/2021 (Contratações similares feitas pela Administração Pública)</t>
  </si>
  <si>
    <t>INCISO III DA INSTRUÇÃO NORMATIVA Nº 65/2021 (Dados de pesquisa publicada em mídia especializada)</t>
  </si>
  <si>
    <t>https://www.casasbahia.com.br/ar-condicionado-split-hw-springer-midea-airvolution-9000-btus-r-32-so-frio-220v/p/1570447795</t>
  </si>
  <si>
    <t>https://a.co/d/iHZbJTf</t>
  </si>
  <si>
    <t>https://www.leroymerlin.com.br/ar-condicionado-split-hi-wall-inverter-agratto-liv-top-18000-btu-h-frio-lcst18f-02i---220-volts_1572272300</t>
  </si>
  <si>
    <t>https://www.casasbahia.com.br/geladeira-consul-frost-free-crm50lb-duplex-branca-com-funcao-turbo-iluminacao-em-led-e-filtro-antiodor-410-litros-220v/p/55068390</t>
  </si>
  <si>
    <t>https://www.casasbahia.com.br/smart-tv-led-50-ultra-hd-4k-philips-50pug7019-com-google-tv-comando-de-voz-wi-fi-entradas-hdmi-e-usb/p/55066928</t>
  </si>
  <si>
    <t>Município de Sacramento - MG</t>
  </si>
  <si>
    <t>ARP 314/2025</t>
  </si>
  <si>
    <t>SM REFRIGERAÇÃO LTDA CNPJ: 30.555.244/0001-00</t>
  </si>
  <si>
    <t>-</t>
  </si>
  <si>
    <t>Fundo Municipal de Saúde de Goianésia - GO</t>
  </si>
  <si>
    <t>PRODUTOS E SERVIÇOS ASAN LTDA CNPJ: 19.093.284/0001-36</t>
  </si>
  <si>
    <t>Autarquia de Desenv. Do Turismo, Mobilidade e Qualidade - CE</t>
  </si>
  <si>
    <t>G M COMERCIO &amp; SERVIÇOS LTDA CNPJ: 38.539.894/0001-65</t>
  </si>
  <si>
    <t>Serviço Autônomo de Água e Esgoto</t>
  </si>
  <si>
    <t>LIFEGOV LTDA CNPJ: 58.923.716/0001-40</t>
  </si>
  <si>
    <t>Município de Alto Taquari - MT</t>
  </si>
  <si>
    <t>DENTECK LTDA CNPJ: 11.319.557/0003-78</t>
  </si>
  <si>
    <t>Fundo Municipal de Saúde de Rubiataba - GO</t>
  </si>
  <si>
    <t>MARIA APARECIDA DE OLIVEIRA BOAVENTURA CNPJ: 11.718.621/0001-21</t>
  </si>
  <si>
    <t>Consórcio Intermunicipal do Rio Piracicaba - MG</t>
  </si>
  <si>
    <t>GADITA COMÉRCIO DE PRODUTOS PERMANENTES E DE CONSUMOS LTDA CNPJ: 35.231.746/0001-90</t>
  </si>
  <si>
    <t>ANTÔNIO FLÁVIO SILVA NASCIMENTO CNPJ: 19.831.793/0001-19</t>
  </si>
  <si>
    <t>Município de Bertopolis - MG</t>
  </si>
  <si>
    <t>Pregão Presencial</t>
  </si>
  <si>
    <t>TEIXEIRA INFORMÁTICA LTDA CNPJ: 03.286.217/0001-06</t>
  </si>
  <si>
    <t>PRO COMMERCE LTDA CNPJ: 41.766.420/0001-60</t>
  </si>
  <si>
    <t>Município de São Gonçalo do Amarante - CE</t>
  </si>
  <si>
    <t>Município de São João do Paraíso - MG</t>
  </si>
  <si>
    <t>GR SOLUÇÕES E COMÉRCIO LTDA CNPJ: 57.250.353/0001-67</t>
  </si>
  <si>
    <t>Dispensa 18/2025</t>
  </si>
  <si>
    <t>Comando da Marinha</t>
  </si>
  <si>
    <t>Alexânia Câmara Municipal - GO</t>
  </si>
  <si>
    <t>DISTRIBUIDORA MULTI MARCAS LTDA CNPJ: 05.511.763/0001-10</t>
  </si>
  <si>
    <t>ODETE MARIA FREITAS CNPJ: 45.897.209/0001-21</t>
  </si>
  <si>
    <t>Município de Ibitiura de Minas - MG</t>
  </si>
  <si>
    <t>Purificador de água, tipo parede</t>
  </si>
  <si>
    <t>Bebedouro industrial</t>
  </si>
  <si>
    <t>Município de Ametista do Sul - RS</t>
  </si>
  <si>
    <t>SOFT SUL TECNOLOGIAS AMBIENTAIS E TRATAMENTO DE ÁGUA LTDA CNPJ: 11.086.391/0001-25</t>
  </si>
  <si>
    <t>Tribunal Superior do Trabalho da 4ª Região - RS</t>
  </si>
  <si>
    <t>BH FILTROS, BEBEDOURO E PURIFICADORES CNPJ: 11.286.829/0001-19</t>
  </si>
  <si>
    <t>Fundo Municipal de Saúde de Mineiros - GO</t>
  </si>
  <si>
    <t>JLD BARBOSA LTDA CNPJ: 34.887.347/0001-10</t>
  </si>
  <si>
    <t>13H08</t>
  </si>
  <si>
    <t>https://a.co/d/amfPnu1</t>
  </si>
  <si>
    <t>MAGAZINE LUIZA</t>
  </si>
  <si>
    <t>13H16</t>
  </si>
  <si>
    <t>https://www.magazineluiza.com.br/purificador-de-agua-soft-star-220v-prata-soft-everest/p/aabf5620bj/ep/purf/?partner_id=64853&amp;utm_source=pdp_desk&amp;utm_medium=share</t>
  </si>
  <si>
    <t>CLARAGUA FILTROS</t>
  </si>
  <si>
    <t>13H18</t>
  </si>
  <si>
    <t>https://claraguafiltros.com.br/produtos/purificador-agua-refrigerado-por-compressor-soft-star-220v/?variant=404455132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</si>
</sst>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3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7"/>
      <name val="Times"/>
      <family val="1"/>
    </font>
    <font>
      <sz val="5"/>
      <color rgb="FF000000"/>
      <name val="Times"/>
      <family val="1"/>
    </font>
    <font>
      <sz val="7"/>
      <color rgb="FF000000"/>
      <name val="Times"/>
      <family val="1"/>
    </font>
    <font>
      <sz val="16"/>
      <name val="Times"/>
      <family val="1"/>
    </font>
    <font>
      <sz val="7"/>
      <color rgb="FF000000"/>
      <name val="Times New Roman"/>
      <family val="1"/>
    </font>
    <font>
      <b/>
      <sz val="7"/>
      <color rgb="FF000000"/>
      <name val="Times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b/>
      <sz val="6"/>
      <name val="Times"/>
      <family val="1"/>
    </font>
    <font>
      <b/>
      <sz val="10"/>
      <name val="Times"/>
    </font>
    <font>
      <sz val="7"/>
      <color rgb="FF000000"/>
      <name val="Times"/>
    </font>
    <font>
      <sz val="10"/>
      <color rgb="FF000000"/>
      <name val="Times New Roman"/>
      <family val="1"/>
    </font>
    <font>
      <sz val="8"/>
      <name val="Times"/>
      <family val="1"/>
    </font>
    <font>
      <sz val="8"/>
      <color rgb="FFFF0000"/>
      <name val="Times New Roman"/>
      <family val="1"/>
    </font>
    <font>
      <b/>
      <sz val="9"/>
      <color rgb="FF000000"/>
      <name val="Times"/>
    </font>
    <font>
      <sz val="8"/>
      <name val="Times New Roman"/>
      <family val="1"/>
    </font>
    <font>
      <b/>
      <sz val="7"/>
      <color rgb="FFFF0000"/>
      <name val="Times"/>
    </font>
    <font>
      <sz val="8"/>
      <color rgb="FF000000"/>
      <name val="Times"/>
      <family val="1"/>
    </font>
    <font>
      <b/>
      <sz val="10"/>
      <color rgb="FF000000"/>
      <name val="Times"/>
    </font>
    <font>
      <b/>
      <sz val="8"/>
      <color rgb="FF000000"/>
      <name val="Times"/>
      <family val="1"/>
    </font>
    <font>
      <u/>
      <sz val="8"/>
      <color rgb="FF000000"/>
      <name val="Times"/>
      <family val="1"/>
    </font>
    <font>
      <b/>
      <u/>
      <sz val="8"/>
      <color rgb="FF000000"/>
      <name val="Times"/>
      <family val="1"/>
    </font>
    <font>
      <sz val="9"/>
      <color indexed="81"/>
      <name val="Segoe UI"/>
      <family val="2"/>
    </font>
    <font>
      <b/>
      <sz val="7"/>
      <color indexed="81"/>
      <name val="Arial"/>
      <family val="2"/>
    </font>
    <font>
      <sz val="7"/>
      <color indexed="81"/>
      <name val="Arial"/>
      <family val="2"/>
    </font>
    <font>
      <b/>
      <sz val="7"/>
      <color indexed="81"/>
      <name val="Segoe UI"/>
      <family val="2"/>
    </font>
    <font>
      <sz val="18"/>
      <name val="Times"/>
      <family val="1"/>
    </font>
    <font>
      <sz val="14"/>
      <color rgb="FFFFFFFF"/>
      <name val="Times"/>
      <family val="1"/>
    </font>
    <font>
      <b/>
      <sz val="7"/>
      <name val="Times"/>
    </font>
    <font>
      <u/>
      <sz val="10"/>
      <color theme="10"/>
      <name val="Times New Roman"/>
      <family val="1"/>
    </font>
    <font>
      <u/>
      <sz val="7"/>
      <color theme="10"/>
      <name val="Times New Roman"/>
      <family val="1"/>
    </font>
    <font>
      <b/>
      <sz val="7"/>
      <color theme="4"/>
      <name val="Times"/>
    </font>
    <font>
      <sz val="7"/>
      <color rgb="FF4F81BD"/>
      <name val="Times"/>
    </font>
  </fonts>
  <fills count="14">
    <fill>
      <patternFill patternType="none"/>
    </fill>
    <fill>
      <patternFill patternType="gray125"/>
    </fill>
    <fill>
      <patternFill patternType="solid">
        <fgColor rgb="FF0062AC"/>
      </patternFill>
    </fill>
    <fill>
      <patternFill patternType="solid">
        <fgColor rgb="FFEFF6E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353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/>
    </xf>
    <xf numFmtId="0" fontId="7" fillId="6" borderId="6" xfId="0" applyFont="1" applyFill="1" applyBorder="1" applyAlignment="1">
      <alignment horizontal="center" vertical="top"/>
    </xf>
    <xf numFmtId="0" fontId="7" fillId="6" borderId="7" xfId="0" applyFont="1" applyFill="1" applyBorder="1" applyAlignment="1">
      <alignment horizontal="center" vertical="top"/>
    </xf>
    <xf numFmtId="0" fontId="7" fillId="6" borderId="10" xfId="0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164" fontId="9" fillId="4" borderId="0" xfId="3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0" fontId="8" fillId="4" borderId="27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left" vertical="center"/>
    </xf>
    <xf numFmtId="0" fontId="8" fillId="4" borderId="38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left" vertical="top"/>
    </xf>
    <xf numFmtId="14" fontId="4" fillId="0" borderId="19" xfId="0" applyNumberFormat="1" applyFont="1" applyFill="1" applyBorder="1" applyAlignment="1">
      <alignment horizontal="center" vertical="top"/>
    </xf>
    <xf numFmtId="0" fontId="7" fillId="4" borderId="46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left" vertical="center"/>
    </xf>
    <xf numFmtId="0" fontId="8" fillId="4" borderId="48" xfId="0" applyFont="1" applyFill="1" applyBorder="1" applyAlignment="1">
      <alignment horizontal="center" vertical="center"/>
    </xf>
    <xf numFmtId="164" fontId="9" fillId="4" borderId="49" xfId="2" applyNumberFormat="1" applyFont="1" applyFill="1" applyBorder="1" applyAlignment="1">
      <alignment horizontal="center" vertical="center"/>
    </xf>
    <xf numFmtId="164" fontId="9" fillId="4" borderId="6" xfId="2" applyNumberFormat="1" applyFont="1" applyFill="1" applyBorder="1" applyAlignment="1">
      <alignment horizontal="center" vertical="center"/>
    </xf>
    <xf numFmtId="164" fontId="9" fillId="4" borderId="17" xfId="2" applyNumberFormat="1" applyFont="1" applyFill="1" applyBorder="1" applyAlignment="1">
      <alignment horizontal="center" vertical="center"/>
    </xf>
    <xf numFmtId="164" fontId="9" fillId="4" borderId="40" xfId="2" applyNumberFormat="1" applyFont="1" applyFill="1" applyBorder="1" applyAlignment="1">
      <alignment horizontal="center" vertical="center"/>
    </xf>
    <xf numFmtId="9" fontId="8" fillId="0" borderId="51" xfId="4" applyFont="1" applyBorder="1" applyAlignment="1" applyProtection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15" fillId="4" borderId="49" xfId="2" applyNumberFormat="1" applyFont="1" applyFill="1" applyBorder="1" applyAlignment="1">
      <alignment horizontal="center" vertical="center"/>
    </xf>
    <xf numFmtId="164" fontId="9" fillId="4" borderId="7" xfId="2" applyNumberFormat="1" applyFont="1" applyFill="1" applyBorder="1" applyAlignment="1">
      <alignment horizontal="center" vertical="center"/>
    </xf>
    <xf numFmtId="9" fontId="8" fillId="0" borderId="52" xfId="4" applyFont="1" applyBorder="1" applyAlignment="1" applyProtection="1">
      <alignment horizontal="center" vertical="center"/>
    </xf>
    <xf numFmtId="164" fontId="8" fillId="4" borderId="8" xfId="0" applyNumberFormat="1" applyFont="1" applyFill="1" applyBorder="1" applyAlignment="1">
      <alignment horizontal="center" vertical="center"/>
    </xf>
    <xf numFmtId="164" fontId="9" fillId="4" borderId="28" xfId="2" applyNumberFormat="1" applyFont="1" applyFill="1" applyBorder="1" applyAlignment="1">
      <alignment horizontal="center" vertical="center"/>
    </xf>
    <xf numFmtId="164" fontId="2" fillId="3" borderId="42" xfId="0" applyNumberFormat="1" applyFont="1" applyFill="1" applyBorder="1" applyAlignment="1">
      <alignment horizontal="center" vertical="center" wrapText="1"/>
    </xf>
    <xf numFmtId="164" fontId="15" fillId="4" borderId="39" xfId="2" applyNumberFormat="1" applyFont="1" applyFill="1" applyBorder="1" applyAlignment="1">
      <alignment horizontal="center" vertical="center"/>
    </xf>
    <xf numFmtId="164" fontId="16" fillId="0" borderId="9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horizontal="center" vertical="center" wrapText="1"/>
    </xf>
    <xf numFmtId="164" fontId="9" fillId="4" borderId="13" xfId="2" applyNumberFormat="1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/>
    </xf>
    <xf numFmtId="164" fontId="8" fillId="4" borderId="19" xfId="0" applyNumberFormat="1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164" fontId="2" fillId="3" borderId="24" xfId="0" applyNumberFormat="1" applyFont="1" applyFill="1" applyBorder="1" applyAlignment="1">
      <alignment horizontal="center" vertical="center" wrapText="1"/>
    </xf>
    <xf numFmtId="164" fontId="14" fillId="4" borderId="45" xfId="1" applyNumberFormat="1" applyFont="1" applyFill="1" applyBorder="1" applyAlignment="1">
      <alignment horizontal="center" vertical="center" wrapText="1"/>
    </xf>
    <xf numFmtId="164" fontId="14" fillId="4" borderId="44" xfId="1" applyNumberFormat="1" applyFont="1" applyFill="1" applyBorder="1" applyAlignment="1">
      <alignment horizontal="center" vertical="center" wrapText="1"/>
    </xf>
    <xf numFmtId="164" fontId="17" fillId="4" borderId="39" xfId="2" applyNumberFormat="1" applyFont="1" applyFill="1" applyBorder="1" applyAlignment="1">
      <alignment horizontal="center" vertical="center"/>
    </xf>
    <xf numFmtId="164" fontId="17" fillId="4" borderId="49" xfId="2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64" fontId="9" fillId="4" borderId="54" xfId="2" applyNumberFormat="1" applyFont="1" applyFill="1" applyBorder="1" applyAlignment="1">
      <alignment horizontal="center" vertical="center"/>
    </xf>
    <xf numFmtId="9" fontId="8" fillId="0" borderId="54" xfId="4" applyFont="1" applyBorder="1" applyAlignment="1" applyProtection="1">
      <alignment horizontal="center" vertical="center"/>
    </xf>
    <xf numFmtId="164" fontId="8" fillId="4" borderId="50" xfId="0" applyNumberFormat="1" applyFont="1" applyFill="1" applyBorder="1" applyAlignment="1">
      <alignment horizontal="center" vertical="center"/>
    </xf>
    <xf numFmtId="164" fontId="8" fillId="4" borderId="29" xfId="0" applyNumberFormat="1" applyFont="1" applyFill="1" applyBorder="1" applyAlignment="1">
      <alignment horizontal="center" vertical="center"/>
    </xf>
    <xf numFmtId="164" fontId="14" fillId="4" borderId="55" xfId="1" applyNumberFormat="1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7" fillId="6" borderId="53" xfId="0" applyFont="1" applyFill="1" applyBorder="1" applyAlignment="1">
      <alignment horizontal="center" vertical="top"/>
    </xf>
    <xf numFmtId="0" fontId="7" fillId="6" borderId="51" xfId="0" applyFont="1" applyFill="1" applyBorder="1" applyAlignment="1">
      <alignment horizontal="center" vertical="top"/>
    </xf>
    <xf numFmtId="0" fontId="7" fillId="6" borderId="52" xfId="0" applyFont="1" applyFill="1" applyBorder="1" applyAlignment="1">
      <alignment horizontal="center" vertical="top"/>
    </xf>
    <xf numFmtId="0" fontId="7" fillId="4" borderId="2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7" fillId="4" borderId="32" xfId="0" applyFont="1" applyFill="1" applyBorder="1" applyAlignment="1">
      <alignment vertical="top"/>
    </xf>
    <xf numFmtId="0" fontId="7" fillId="4" borderId="0" xfId="0" applyFont="1" applyFill="1" applyBorder="1" applyAlignment="1">
      <alignment vertical="top"/>
    </xf>
    <xf numFmtId="0" fontId="12" fillId="4" borderId="32" xfId="0" applyFont="1" applyFill="1" applyBorder="1" applyAlignment="1">
      <alignment vertical="top"/>
    </xf>
    <xf numFmtId="0" fontId="12" fillId="4" borderId="0" xfId="0" applyFont="1" applyFill="1" applyBorder="1" applyAlignment="1">
      <alignment vertical="top"/>
    </xf>
    <xf numFmtId="0" fontId="11" fillId="8" borderId="3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top"/>
    </xf>
    <xf numFmtId="0" fontId="7" fillId="8" borderId="53" xfId="0" applyFont="1" applyFill="1" applyBorder="1" applyAlignment="1">
      <alignment horizontal="center" vertical="top"/>
    </xf>
    <xf numFmtId="0" fontId="7" fillId="8" borderId="6" xfId="0" applyFont="1" applyFill="1" applyBorder="1" applyAlignment="1">
      <alignment horizontal="center" vertical="top"/>
    </xf>
    <xf numFmtId="0" fontId="7" fillId="8" borderId="51" xfId="0" applyFont="1" applyFill="1" applyBorder="1" applyAlignment="1">
      <alignment horizontal="center" vertical="top"/>
    </xf>
    <xf numFmtId="0" fontId="7" fillId="8" borderId="7" xfId="0" applyFont="1" applyFill="1" applyBorder="1" applyAlignment="1">
      <alignment horizontal="center" vertical="top"/>
    </xf>
    <xf numFmtId="0" fontId="7" fillId="8" borderId="52" xfId="0" applyFont="1" applyFill="1" applyBorder="1" applyAlignment="1">
      <alignment horizontal="center" vertical="top"/>
    </xf>
    <xf numFmtId="0" fontId="7" fillId="9" borderId="10" xfId="0" applyFont="1" applyFill="1" applyBorder="1" applyAlignment="1">
      <alignment horizontal="center" vertical="top"/>
    </xf>
    <xf numFmtId="0" fontId="7" fillId="9" borderId="53" xfId="0" applyFont="1" applyFill="1" applyBorder="1" applyAlignment="1">
      <alignment horizontal="center" vertical="top"/>
    </xf>
    <xf numFmtId="0" fontId="7" fillId="9" borderId="6" xfId="0" applyFont="1" applyFill="1" applyBorder="1" applyAlignment="1">
      <alignment horizontal="center" vertical="top"/>
    </xf>
    <xf numFmtId="0" fontId="7" fillId="9" borderId="51" xfId="0" applyFont="1" applyFill="1" applyBorder="1" applyAlignment="1">
      <alignment horizontal="center" vertical="top"/>
    </xf>
    <xf numFmtId="0" fontId="7" fillId="9" borderId="7" xfId="0" applyFont="1" applyFill="1" applyBorder="1" applyAlignment="1">
      <alignment horizontal="center" vertical="top"/>
    </xf>
    <xf numFmtId="0" fontId="7" fillId="9" borderId="52" xfId="0" applyFont="1" applyFill="1" applyBorder="1" applyAlignment="1">
      <alignment horizontal="center" vertical="top"/>
    </xf>
    <xf numFmtId="0" fontId="7" fillId="12" borderId="10" xfId="0" applyFont="1" applyFill="1" applyBorder="1" applyAlignment="1">
      <alignment horizontal="center" vertical="top"/>
    </xf>
    <xf numFmtId="0" fontId="7" fillId="12" borderId="53" xfId="0" applyFont="1" applyFill="1" applyBorder="1" applyAlignment="1">
      <alignment horizontal="center" vertical="top"/>
    </xf>
    <xf numFmtId="0" fontId="7" fillId="12" borderId="6" xfId="0" applyFont="1" applyFill="1" applyBorder="1" applyAlignment="1">
      <alignment horizontal="center" vertical="top"/>
    </xf>
    <xf numFmtId="0" fontId="7" fillId="12" borderId="51" xfId="0" applyFont="1" applyFill="1" applyBorder="1" applyAlignment="1">
      <alignment horizontal="center" vertical="top"/>
    </xf>
    <xf numFmtId="0" fontId="7" fillId="12" borderId="7" xfId="0" applyFont="1" applyFill="1" applyBorder="1" applyAlignment="1">
      <alignment horizontal="center" vertical="top"/>
    </xf>
    <xf numFmtId="0" fontId="7" fillId="12" borderId="52" xfId="0" applyFont="1" applyFill="1" applyBorder="1" applyAlignment="1">
      <alignment horizontal="center" vertical="top"/>
    </xf>
    <xf numFmtId="0" fontId="7" fillId="11" borderId="10" xfId="0" applyFont="1" applyFill="1" applyBorder="1" applyAlignment="1">
      <alignment horizontal="center" vertical="top"/>
    </xf>
    <xf numFmtId="0" fontId="7" fillId="11" borderId="53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1" borderId="51" xfId="0" applyFont="1" applyFill="1" applyBorder="1" applyAlignment="1">
      <alignment horizontal="center" vertical="top"/>
    </xf>
    <xf numFmtId="0" fontId="7" fillId="11" borderId="7" xfId="0" applyFont="1" applyFill="1" applyBorder="1" applyAlignment="1">
      <alignment horizontal="center" vertical="top"/>
    </xf>
    <xf numFmtId="0" fontId="7" fillId="11" borderId="52" xfId="0" applyFont="1" applyFill="1" applyBorder="1" applyAlignment="1">
      <alignment horizontal="center" vertical="top"/>
    </xf>
    <xf numFmtId="164" fontId="16" fillId="0" borderId="59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top"/>
    </xf>
    <xf numFmtId="0" fontId="7" fillId="7" borderId="53" xfId="0" applyFont="1" applyFill="1" applyBorder="1" applyAlignment="1">
      <alignment horizontal="center" vertical="top"/>
    </xf>
    <xf numFmtId="0" fontId="7" fillId="7" borderId="6" xfId="0" applyFont="1" applyFill="1" applyBorder="1" applyAlignment="1">
      <alignment horizontal="center" vertical="top"/>
    </xf>
    <xf numFmtId="0" fontId="7" fillId="0" borderId="18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top"/>
    </xf>
    <xf numFmtId="14" fontId="4" fillId="0" borderId="19" xfId="0" applyNumberFormat="1" applyFont="1" applyFill="1" applyBorder="1" applyAlignment="1">
      <alignment horizontal="center" vertical="top"/>
    </xf>
    <xf numFmtId="0" fontId="10" fillId="3" borderId="58" xfId="0" applyFont="1" applyFill="1" applyBorder="1" applyAlignment="1">
      <alignment horizontal="center" vertical="center" wrapText="1"/>
    </xf>
    <xf numFmtId="164" fontId="17" fillId="4" borderId="35" xfId="2" applyNumberFormat="1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1" fillId="11" borderId="59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3" fontId="6" fillId="4" borderId="62" xfId="2" applyNumberFormat="1" applyFont="1" applyFill="1" applyBorder="1" applyAlignment="1">
      <alignment horizontal="center" vertical="center"/>
    </xf>
    <xf numFmtId="3" fontId="6" fillId="4" borderId="49" xfId="2" applyNumberFormat="1" applyFont="1" applyFill="1" applyBorder="1" applyAlignment="1">
      <alignment horizontal="center" vertical="center"/>
    </xf>
    <xf numFmtId="3" fontId="6" fillId="4" borderId="39" xfId="2" applyNumberFormat="1" applyFont="1" applyFill="1" applyBorder="1" applyAlignment="1">
      <alignment horizontal="center" vertical="center"/>
    </xf>
    <xf numFmtId="0" fontId="11" fillId="6" borderId="53" xfId="0" applyFont="1" applyFill="1" applyBorder="1" applyAlignment="1">
      <alignment horizontal="center" vertical="center" wrapText="1"/>
    </xf>
    <xf numFmtId="164" fontId="9" fillId="4" borderId="35" xfId="2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164" fontId="17" fillId="4" borderId="46" xfId="2" applyNumberFormat="1" applyFont="1" applyFill="1" applyBorder="1" applyAlignment="1">
      <alignment horizontal="center" vertical="center"/>
    </xf>
    <xf numFmtId="164" fontId="17" fillId="4" borderId="64" xfId="2" applyNumberFormat="1" applyFont="1" applyFill="1" applyBorder="1" applyAlignment="1">
      <alignment horizontal="center" vertical="center"/>
    </xf>
    <xf numFmtId="164" fontId="9" fillId="4" borderId="46" xfId="2" applyNumberFormat="1" applyFont="1" applyFill="1" applyBorder="1" applyAlignment="1">
      <alignment horizontal="center" vertical="center"/>
    </xf>
    <xf numFmtId="164" fontId="9" fillId="4" borderId="64" xfId="2" applyNumberFormat="1" applyFont="1" applyFill="1" applyBorder="1" applyAlignment="1">
      <alignment horizontal="center" vertical="center"/>
    </xf>
    <xf numFmtId="164" fontId="17" fillId="4" borderId="36" xfId="2" applyNumberFormat="1" applyFont="1" applyFill="1" applyBorder="1" applyAlignment="1">
      <alignment horizontal="center" vertical="center"/>
    </xf>
    <xf numFmtId="164" fontId="17" fillId="4" borderId="65" xfId="2" applyNumberFormat="1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8" borderId="59" xfId="0" applyFont="1" applyFill="1" applyBorder="1" applyAlignment="1">
      <alignment horizontal="center" vertical="center" wrapText="1"/>
    </xf>
    <xf numFmtId="164" fontId="15" fillId="4" borderId="46" xfId="2" applyNumberFormat="1" applyFont="1" applyFill="1" applyBorder="1" applyAlignment="1">
      <alignment horizontal="center" vertical="center"/>
    </xf>
    <xf numFmtId="164" fontId="15" fillId="4" borderId="64" xfId="2" applyNumberFormat="1" applyFont="1" applyFill="1" applyBorder="1" applyAlignment="1">
      <alignment horizontal="center" vertical="center"/>
    </xf>
    <xf numFmtId="164" fontId="15" fillId="4" borderId="36" xfId="2" applyNumberFormat="1" applyFont="1" applyFill="1" applyBorder="1" applyAlignment="1">
      <alignment horizontal="center" vertical="center"/>
    </xf>
    <xf numFmtId="164" fontId="15" fillId="4" borderId="65" xfId="2" applyNumberFormat="1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 wrapText="1"/>
    </xf>
    <xf numFmtId="0" fontId="11" fillId="10" borderId="59" xfId="0" applyFont="1" applyFill="1" applyBorder="1" applyAlignment="1">
      <alignment horizontal="center" vertical="center" wrapText="1"/>
    </xf>
    <xf numFmtId="0" fontId="11" fillId="7" borderId="66" xfId="0" applyFont="1" applyFill="1" applyBorder="1" applyAlignment="1">
      <alignment horizontal="center" vertical="center" wrapText="1"/>
    </xf>
    <xf numFmtId="0" fontId="11" fillId="7" borderId="67" xfId="0" applyFont="1" applyFill="1" applyBorder="1" applyAlignment="1">
      <alignment horizontal="center" vertical="center" wrapText="1"/>
    </xf>
    <xf numFmtId="0" fontId="11" fillId="9" borderId="53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1" fillId="8" borderId="53" xfId="0" applyFont="1" applyFill="1" applyBorder="1" applyAlignment="1">
      <alignment horizontal="center" vertical="center" wrapText="1"/>
    </xf>
    <xf numFmtId="164" fontId="15" fillId="4" borderId="35" xfId="2" applyNumberFormat="1" applyFont="1" applyFill="1" applyBorder="1" applyAlignment="1">
      <alignment horizontal="center" vertical="center"/>
    </xf>
    <xf numFmtId="164" fontId="15" fillId="4" borderId="41" xfId="2" applyNumberFormat="1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 wrapText="1"/>
    </xf>
    <xf numFmtId="0" fontId="11" fillId="6" borderId="59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1" fillId="9" borderId="59" xfId="0" applyFont="1" applyFill="1" applyBorder="1" applyAlignment="1">
      <alignment horizontal="center" vertical="center" wrapText="1"/>
    </xf>
    <xf numFmtId="164" fontId="17" fillId="4" borderId="6" xfId="2" applyNumberFormat="1" applyFont="1" applyFill="1" applyBorder="1" applyAlignment="1">
      <alignment horizontal="center" vertical="center"/>
    </xf>
    <xf numFmtId="164" fontId="17" fillId="4" borderId="7" xfId="2" applyNumberFormat="1" applyFont="1" applyFill="1" applyBorder="1" applyAlignment="1">
      <alignment horizontal="center" vertical="center"/>
    </xf>
    <xf numFmtId="164" fontId="9" fillId="4" borderId="1" xfId="2" applyNumberFormat="1" applyFont="1" applyFill="1" applyBorder="1" applyAlignment="1">
      <alignment horizontal="center" vertical="center"/>
    </xf>
    <xf numFmtId="164" fontId="9" fillId="4" borderId="8" xfId="2" applyNumberFormat="1" applyFont="1" applyFill="1" applyBorder="1" applyAlignment="1">
      <alignment horizontal="center" vertical="center"/>
    </xf>
    <xf numFmtId="0" fontId="7" fillId="4" borderId="6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8" fillId="0" borderId="70" xfId="0" applyFont="1" applyFill="1" applyBorder="1" applyAlignment="1">
      <alignment horizontal="left" vertical="center"/>
    </xf>
    <xf numFmtId="0" fontId="8" fillId="4" borderId="71" xfId="0" applyFont="1" applyFill="1" applyBorder="1" applyAlignment="1">
      <alignment horizontal="center" vertical="center"/>
    </xf>
    <xf numFmtId="3" fontId="6" fillId="4" borderId="72" xfId="2" applyNumberFormat="1" applyFont="1" applyFill="1" applyBorder="1" applyAlignment="1">
      <alignment horizontal="center" vertical="center"/>
    </xf>
    <xf numFmtId="0" fontId="30" fillId="7" borderId="66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7" fillId="4" borderId="56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7" fillId="4" borderId="66" xfId="0" applyFont="1" applyFill="1" applyBorder="1" applyAlignment="1">
      <alignment horizontal="center" vertical="center"/>
    </xf>
    <xf numFmtId="0" fontId="7" fillId="4" borderId="45" xfId="0" applyFont="1" applyFill="1" applyBorder="1" applyAlignment="1">
      <alignment horizontal="center" vertical="center"/>
    </xf>
    <xf numFmtId="0" fontId="8" fillId="4" borderId="7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1" fillId="7" borderId="45" xfId="0" applyFont="1" applyFill="1" applyBorder="1" applyAlignment="1">
      <alignment horizontal="center" vertical="center" wrapText="1"/>
    </xf>
    <xf numFmtId="164" fontId="17" fillId="4" borderId="45" xfId="2" applyNumberFormat="1" applyFont="1" applyFill="1" applyBorder="1" applyAlignment="1">
      <alignment horizontal="center" vertical="center"/>
    </xf>
    <xf numFmtId="164" fontId="9" fillId="4" borderId="45" xfId="2" applyNumberFormat="1" applyFont="1" applyFill="1" applyBorder="1" applyAlignment="1">
      <alignment horizontal="center" vertical="center"/>
    </xf>
    <xf numFmtId="164" fontId="17" fillId="4" borderId="44" xfId="2" applyNumberFormat="1" applyFont="1" applyFill="1" applyBorder="1" applyAlignment="1">
      <alignment horizontal="center" vertical="center"/>
    </xf>
    <xf numFmtId="0" fontId="7" fillId="7" borderId="74" xfId="0" applyFont="1" applyFill="1" applyBorder="1" applyAlignment="1">
      <alignment horizontal="center" vertical="top"/>
    </xf>
    <xf numFmtId="0" fontId="7" fillId="7" borderId="54" xfId="0" applyFont="1" applyFill="1" applyBorder="1" applyAlignment="1">
      <alignment horizontal="center" vertical="top"/>
    </xf>
    <xf numFmtId="0" fontId="7" fillId="7" borderId="1" xfId="0" applyFont="1" applyFill="1" applyBorder="1" applyAlignment="1">
      <alignment horizontal="center" vertical="top"/>
    </xf>
    <xf numFmtId="14" fontId="12" fillId="0" borderId="50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164" fontId="9" fillId="4" borderId="4" xfId="2" applyNumberFormat="1" applyFont="1" applyFill="1" applyBorder="1" applyAlignment="1">
      <alignment horizontal="center" vertical="center"/>
    </xf>
    <xf numFmtId="164" fontId="9" fillId="4" borderId="5" xfId="2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64" fontId="9" fillId="4" borderId="68" xfId="2" applyNumberFormat="1" applyFont="1" applyFill="1" applyBorder="1" applyAlignment="1">
      <alignment horizontal="center" vertical="center"/>
    </xf>
    <xf numFmtId="164" fontId="9" fillId="4" borderId="61" xfId="2" applyNumberFormat="1" applyFont="1" applyFill="1" applyBorder="1" applyAlignment="1">
      <alignment horizontal="center" vertical="center"/>
    </xf>
    <xf numFmtId="164" fontId="16" fillId="0" borderId="61" xfId="0" applyNumberFormat="1" applyFont="1" applyFill="1" applyBorder="1" applyAlignment="1">
      <alignment horizontal="center" vertical="center"/>
    </xf>
    <xf numFmtId="14" fontId="12" fillId="0" borderId="8" xfId="0" applyNumberFormat="1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top"/>
    </xf>
    <xf numFmtId="0" fontId="7" fillId="7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top"/>
    </xf>
    <xf numFmtId="0" fontId="7" fillId="6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33" fillId="0" borderId="45" xfId="0" applyFont="1" applyFill="1" applyBorder="1" applyAlignment="1">
      <alignment horizontal="center" vertical="center"/>
    </xf>
    <xf numFmtId="0" fontId="33" fillId="0" borderId="4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4" fillId="0" borderId="7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7" fillId="4" borderId="79" xfId="2" applyNumberFormat="1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8" fillId="4" borderId="80" xfId="0" applyFont="1" applyFill="1" applyBorder="1" applyAlignment="1">
      <alignment horizontal="center" vertical="center"/>
    </xf>
    <xf numFmtId="164" fontId="9" fillId="4" borderId="41" xfId="2" applyNumberFormat="1" applyFont="1" applyFill="1" applyBorder="1" applyAlignment="1">
      <alignment horizontal="center" vertical="center"/>
    </xf>
    <xf numFmtId="164" fontId="9" fillId="4" borderId="39" xfId="2" applyNumberFormat="1" applyFont="1" applyFill="1" applyBorder="1" applyAlignment="1">
      <alignment horizontal="center" vertical="center"/>
    </xf>
    <xf numFmtId="164" fontId="9" fillId="4" borderId="36" xfId="2" applyNumberFormat="1" applyFont="1" applyFill="1" applyBorder="1" applyAlignment="1">
      <alignment horizontal="center" vertical="center"/>
    </xf>
    <xf numFmtId="0" fontId="7" fillId="7" borderId="51" xfId="0" applyFont="1" applyFill="1" applyBorder="1" applyAlignment="1">
      <alignment horizontal="center" vertical="top"/>
    </xf>
    <xf numFmtId="0" fontId="7" fillId="7" borderId="7" xfId="0" applyFont="1" applyFill="1" applyBorder="1" applyAlignment="1">
      <alignment horizontal="center" vertical="top"/>
    </xf>
    <xf numFmtId="0" fontId="7" fillId="7" borderId="8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3" xfId="0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4" fillId="0" borderId="35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41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center" vertical="top"/>
    </xf>
    <xf numFmtId="0" fontId="29" fillId="2" borderId="30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1" xfId="0" applyFont="1" applyFill="1" applyBorder="1" applyAlignment="1">
      <alignment horizontal="center" vertical="center" wrapText="1"/>
    </xf>
    <xf numFmtId="0" fontId="29" fillId="2" borderId="33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top"/>
    </xf>
    <xf numFmtId="0" fontId="12" fillId="0" borderId="41" xfId="0" applyFont="1" applyFill="1" applyBorder="1" applyAlignment="1">
      <alignment horizontal="center" vertical="top"/>
    </xf>
    <xf numFmtId="0" fontId="12" fillId="0" borderId="40" xfId="0" applyFont="1" applyFill="1" applyBorder="1" applyAlignment="1">
      <alignment horizontal="center" vertical="top"/>
    </xf>
    <xf numFmtId="0" fontId="28" fillId="0" borderId="3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/>
    </xf>
    <xf numFmtId="0" fontId="12" fillId="0" borderId="35" xfId="0" applyFont="1" applyFill="1" applyBorder="1" applyAlignment="1">
      <alignment horizontal="center" vertical="top"/>
    </xf>
    <xf numFmtId="0" fontId="12" fillId="0" borderId="17" xfId="0" applyFont="1" applyFill="1" applyBorder="1" applyAlignment="1">
      <alignment horizontal="center" vertical="top"/>
    </xf>
    <xf numFmtId="0" fontId="11" fillId="9" borderId="43" xfId="0" applyFont="1" applyFill="1" applyBorder="1" applyAlignment="1">
      <alignment horizontal="center" vertical="center" wrapText="1"/>
    </xf>
    <xf numFmtId="0" fontId="11" fillId="6" borderId="43" xfId="0" applyFont="1" applyFill="1" applyBorder="1" applyAlignment="1">
      <alignment horizontal="center" vertical="center" wrapText="1"/>
    </xf>
    <xf numFmtId="0" fontId="11" fillId="8" borderId="63" xfId="0" applyFont="1" applyFill="1" applyBorder="1" applyAlignment="1">
      <alignment horizontal="center" vertical="center" wrapText="1"/>
    </xf>
    <xf numFmtId="0" fontId="11" fillId="8" borderId="43" xfId="0" applyFont="1" applyFill="1" applyBorder="1" applyAlignment="1">
      <alignment horizontal="center" vertical="center" wrapText="1"/>
    </xf>
    <xf numFmtId="0" fontId="11" fillId="8" borderId="2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22" xfId="0" applyFont="1" applyFill="1" applyBorder="1" applyAlignment="1">
      <alignment horizontal="center" vertical="center"/>
    </xf>
    <xf numFmtId="0" fontId="7" fillId="11" borderId="23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top"/>
    </xf>
    <xf numFmtId="0" fontId="7" fillId="0" borderId="43" xfId="0" applyFont="1" applyFill="1" applyBorder="1" applyAlignment="1">
      <alignment horizontal="center" vertical="top"/>
    </xf>
    <xf numFmtId="0" fontId="7" fillId="0" borderId="20" xfId="0" applyFont="1" applyFill="1" applyBorder="1" applyAlignment="1">
      <alignment horizontal="center" vertical="top"/>
    </xf>
    <xf numFmtId="0" fontId="11" fillId="10" borderId="63" xfId="0" applyFont="1" applyFill="1" applyBorder="1" applyAlignment="1">
      <alignment horizontal="center" vertical="center" wrapText="1"/>
    </xf>
    <xf numFmtId="0" fontId="11" fillId="10" borderId="43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 vertical="center"/>
    </xf>
    <xf numFmtId="0" fontId="7" fillId="9" borderId="23" xfId="0" applyFont="1" applyFill="1" applyBorder="1" applyAlignment="1">
      <alignment horizontal="center" vertical="center"/>
    </xf>
    <xf numFmtId="0" fontId="11" fillId="11" borderId="18" xfId="0" applyFont="1" applyFill="1" applyBorder="1" applyAlignment="1">
      <alignment horizontal="center" vertical="center" wrapText="1"/>
    </xf>
    <xf numFmtId="0" fontId="11" fillId="11" borderId="43" xfId="0" applyFont="1" applyFill="1" applyBorder="1" applyAlignment="1">
      <alignment horizontal="center" vertical="center" wrapText="1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justify" vertical="top" wrapText="1"/>
    </xf>
    <xf numFmtId="0" fontId="19" fillId="0" borderId="22" xfId="0" applyFont="1" applyFill="1" applyBorder="1" applyAlignment="1">
      <alignment horizontal="justify" vertical="top"/>
    </xf>
    <xf numFmtId="0" fontId="19" fillId="0" borderId="23" xfId="0" applyFont="1" applyFill="1" applyBorder="1" applyAlignment="1">
      <alignment horizontal="justify" vertical="top"/>
    </xf>
    <xf numFmtId="0" fontId="20" fillId="13" borderId="16" xfId="0" applyFont="1" applyFill="1" applyBorder="1" applyAlignment="1">
      <alignment horizontal="center" vertical="top"/>
    </xf>
    <xf numFmtId="0" fontId="20" fillId="13" borderId="22" xfId="0" applyFont="1" applyFill="1" applyBorder="1" applyAlignment="1">
      <alignment horizontal="center" vertical="top"/>
    </xf>
    <xf numFmtId="0" fontId="20" fillId="13" borderId="23" xfId="0" applyFont="1" applyFill="1" applyBorder="1" applyAlignment="1">
      <alignment horizontal="center" vertical="top"/>
    </xf>
    <xf numFmtId="0" fontId="7" fillId="12" borderId="16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2" borderId="23" xfId="0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69" xfId="0" applyFont="1" applyFill="1" applyBorder="1" applyAlignment="1">
      <alignment horizontal="center" vertical="center" wrapText="1"/>
    </xf>
    <xf numFmtId="0" fontId="11" fillId="6" borderId="63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8" borderId="57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 wrapText="1"/>
    </xf>
    <xf numFmtId="0" fontId="11" fillId="9" borderId="4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4" fontId="32" fillId="0" borderId="35" xfId="5" applyNumberFormat="1" applyFont="1" applyFill="1" applyBorder="1" applyAlignment="1">
      <alignment horizontal="center" vertical="center"/>
    </xf>
    <xf numFmtId="14" fontId="4" fillId="0" borderId="35" xfId="0" applyNumberFormat="1" applyFont="1" applyFill="1" applyBorder="1" applyAlignment="1">
      <alignment horizontal="center" vertical="center"/>
    </xf>
    <xf numFmtId="14" fontId="4" fillId="0" borderId="17" xfId="0" applyNumberFormat="1" applyFont="1" applyFill="1" applyBorder="1" applyAlignment="1">
      <alignment horizontal="center" vertical="center"/>
    </xf>
    <xf numFmtId="0" fontId="34" fillId="0" borderId="45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4" fontId="4" fillId="0" borderId="51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 wrapText="1"/>
    </xf>
    <xf numFmtId="0" fontId="34" fillId="0" borderId="78" xfId="0" applyFont="1" applyFill="1" applyBorder="1" applyAlignment="1">
      <alignment horizontal="center" vertical="center" wrapText="1"/>
    </xf>
    <xf numFmtId="0" fontId="34" fillId="0" borderId="55" xfId="0" applyFont="1" applyFill="1" applyBorder="1" applyAlignment="1">
      <alignment horizontal="center" vertical="center" wrapText="1"/>
    </xf>
    <xf numFmtId="0" fontId="34" fillId="0" borderId="67" xfId="0" applyFont="1" applyFill="1" applyBorder="1" applyAlignment="1">
      <alignment horizontal="center" vertical="center" wrapText="1"/>
    </xf>
    <xf numFmtId="0" fontId="7" fillId="8" borderId="77" xfId="0" applyFont="1" applyFill="1" applyBorder="1" applyAlignment="1">
      <alignment horizontal="center" vertical="center"/>
    </xf>
    <xf numFmtId="0" fontId="7" fillId="8" borderId="67" xfId="0" applyFont="1" applyFill="1" applyBorder="1" applyAlignment="1">
      <alignment horizontal="center" vertical="center"/>
    </xf>
    <xf numFmtId="0" fontId="7" fillId="6" borderId="77" xfId="0" applyFont="1" applyFill="1" applyBorder="1" applyAlignment="1">
      <alignment horizontal="center" vertical="center"/>
    </xf>
    <xf numFmtId="0" fontId="7" fillId="6" borderId="67" xfId="0" applyFont="1" applyFill="1" applyBorder="1" applyAlignment="1">
      <alignment horizontal="center" vertical="center"/>
    </xf>
    <xf numFmtId="0" fontId="7" fillId="7" borderId="77" xfId="0" applyFont="1" applyFill="1" applyBorder="1" applyAlignment="1">
      <alignment horizontal="center" vertical="center"/>
    </xf>
    <xf numFmtId="0" fontId="7" fillId="7" borderId="67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75" xfId="0" applyFont="1" applyFill="1" applyBorder="1" applyAlignment="1">
      <alignment horizontal="center" vertical="center"/>
    </xf>
    <xf numFmtId="0" fontId="12" fillId="0" borderId="7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top"/>
    </xf>
    <xf numFmtId="0" fontId="7" fillId="7" borderId="43" xfId="0" applyFont="1" applyFill="1" applyBorder="1" applyAlignment="1">
      <alignment horizontal="center" vertical="top"/>
    </xf>
    <xf numFmtId="0" fontId="7" fillId="7" borderId="20" xfId="0" applyFont="1" applyFill="1" applyBorder="1" applyAlignment="1">
      <alignment horizontal="center" vertical="top"/>
    </xf>
    <xf numFmtId="0" fontId="12" fillId="0" borderId="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4" fontId="12" fillId="0" borderId="35" xfId="0" applyNumberFormat="1" applyFont="1" applyFill="1" applyBorder="1" applyAlignment="1">
      <alignment horizontal="center" vertical="center"/>
    </xf>
    <xf numFmtId="14" fontId="12" fillId="0" borderId="17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7" fillId="8" borderId="43" xfId="0" applyFont="1" applyFill="1" applyBorder="1" applyAlignment="1">
      <alignment horizontal="center" vertical="top"/>
    </xf>
    <xf numFmtId="0" fontId="7" fillId="8" borderId="20" xfId="0" applyFont="1" applyFill="1" applyBorder="1" applyAlignment="1">
      <alignment horizontal="center" vertical="top"/>
    </xf>
    <xf numFmtId="14" fontId="4" fillId="0" borderId="8" xfId="0" applyNumberFormat="1" applyFont="1" applyFill="1" applyBorder="1" applyAlignment="1">
      <alignment horizontal="center" vertical="center"/>
    </xf>
    <xf numFmtId="14" fontId="32" fillId="0" borderId="41" xfId="5" applyNumberFormat="1" applyFont="1" applyFill="1" applyBorder="1" applyAlignment="1">
      <alignment horizontal="center" vertical="center"/>
    </xf>
    <xf numFmtId="14" fontId="4" fillId="0" borderId="41" xfId="0" applyNumberFormat="1" applyFont="1" applyFill="1" applyBorder="1" applyAlignment="1">
      <alignment horizontal="center" vertical="center"/>
    </xf>
    <xf numFmtId="14" fontId="4" fillId="0" borderId="40" xfId="0" applyNumberFormat="1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top"/>
    </xf>
    <xf numFmtId="0" fontId="7" fillId="6" borderId="20" xfId="0" applyFont="1" applyFill="1" applyBorder="1" applyAlignment="1">
      <alignment horizontal="center" vertical="top"/>
    </xf>
  </cellXfs>
  <cellStyles count="6">
    <cellStyle name="Hiperlink" xfId="5" builtinId="8"/>
    <cellStyle name="Moeda" xfId="1" builtinId="4"/>
    <cellStyle name="Moeda 2" xfId="3"/>
    <cellStyle name="Normal" xfId="0" builtinId="0"/>
    <cellStyle name="Normal 2" xfId="2"/>
    <cellStyle name="Porcentagem" xfId="4" builtinId="5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1</xdr:row>
      <xdr:rowOff>74839</xdr:rowOff>
    </xdr:from>
    <xdr:to>
      <xdr:col>3</xdr:col>
      <xdr:colOff>2318039</xdr:colOff>
      <xdr:row>3</xdr:row>
      <xdr:rowOff>453119</xdr:rowOff>
    </xdr:to>
    <xdr:pic>
      <xdr:nvPicPr>
        <xdr:cNvPr id="2" name="Imagem 1" descr="https://www.cultura.go.gov.br/images/Logomarca_2023/SECULT_Horizontal_positivo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15" b="1898"/>
        <a:stretch/>
      </xdr:blipFill>
      <xdr:spPr bwMode="auto">
        <a:xfrm>
          <a:off x="1285875" y="198664"/>
          <a:ext cx="1794164" cy="606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61234</xdr:colOff>
      <xdr:row>1</xdr:row>
      <xdr:rowOff>47625</xdr:rowOff>
    </xdr:from>
    <xdr:to>
      <xdr:col>3</xdr:col>
      <xdr:colOff>34018</xdr:colOff>
      <xdr:row>3</xdr:row>
      <xdr:rowOff>550224</xdr:rowOff>
    </xdr:to>
    <xdr:pic>
      <xdr:nvPicPr>
        <xdr:cNvPr id="3" name="Imagem 2" descr="C:\Users\Lyvia\Desktop\FENIX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34" y="171450"/>
          <a:ext cx="1036863" cy="731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1</xdr:row>
      <xdr:rowOff>74839</xdr:rowOff>
    </xdr:from>
    <xdr:to>
      <xdr:col>3</xdr:col>
      <xdr:colOff>2318039</xdr:colOff>
      <xdr:row>3</xdr:row>
      <xdr:rowOff>453119</xdr:rowOff>
    </xdr:to>
    <xdr:pic>
      <xdr:nvPicPr>
        <xdr:cNvPr id="2" name="Imagem 1" descr="https://www.cultura.go.gov.br/images/Logomarca_2023/SECULT_Horizontal_positivo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15" b="1898"/>
        <a:stretch/>
      </xdr:blipFill>
      <xdr:spPr bwMode="auto">
        <a:xfrm>
          <a:off x="1819275" y="198664"/>
          <a:ext cx="1794164" cy="606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61234</xdr:colOff>
      <xdr:row>1</xdr:row>
      <xdr:rowOff>47625</xdr:rowOff>
    </xdr:from>
    <xdr:to>
      <xdr:col>3</xdr:col>
      <xdr:colOff>34018</xdr:colOff>
      <xdr:row>3</xdr:row>
      <xdr:rowOff>550224</xdr:rowOff>
    </xdr:to>
    <xdr:pic>
      <xdr:nvPicPr>
        <xdr:cNvPr id="3" name="Imagem 2" descr="C:\Users\Lyvia\Desktop\FENIX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34" y="171450"/>
          <a:ext cx="1039584" cy="731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460371</xdr:colOff>
      <xdr:row>1</xdr:row>
      <xdr:rowOff>74839</xdr:rowOff>
    </xdr:from>
    <xdr:to>
      <xdr:col>3</xdr:col>
      <xdr:colOff>2254535</xdr:colOff>
      <xdr:row>3</xdr:row>
      <xdr:rowOff>453119</xdr:rowOff>
    </xdr:to>
    <xdr:pic>
      <xdr:nvPicPr>
        <xdr:cNvPr id="2" name="Imagem 1" descr="https://www.cultura.go.gov.br/images/Logomarca_2023/SECULT_Horizontal_positivo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15" b="1898"/>
        <a:stretch/>
      </xdr:blipFill>
      <xdr:spPr bwMode="auto">
        <a:xfrm>
          <a:off x="1754184" y="201839"/>
          <a:ext cx="1794164" cy="6005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354926</xdr:colOff>
      <xdr:row>1</xdr:row>
      <xdr:rowOff>47625</xdr:rowOff>
    </xdr:from>
    <xdr:to>
      <xdr:col>3</xdr:col>
      <xdr:colOff>569010</xdr:colOff>
      <xdr:row>3</xdr:row>
      <xdr:rowOff>550224</xdr:rowOff>
    </xdr:to>
    <xdr:pic>
      <xdr:nvPicPr>
        <xdr:cNvPr id="3" name="Imagem 2" descr="C:\Users\Lyvia\Desktop\FENIX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114" y="174625"/>
          <a:ext cx="1036409" cy="7248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amazon.com.br/FOGAO-ELECTRA-GLASS-NEW-BRA/dp/B0CQTMLTY4/ref=sr_1_3_sspa?__mk_pt_BR=&#197;M&#197;&#381;&#213;&#209;&amp;crid=1VPEYQ7" TargetMode="External"/><Relationship Id="rId18" Type="http://schemas.openxmlformats.org/officeDocument/2006/relationships/hyperlink" Target="https://www.casasbahia.com.br/frigobar-midea-mrc12b-branco-124l-220v/p/55010983" TargetMode="External"/><Relationship Id="rId26" Type="http://schemas.openxmlformats.org/officeDocument/2006/relationships/hyperlink" Target="https://www.casasbahia.com.br/ar-condicionado-split-hw-springer-midea-airvolution-9000-btus-r-32-so-frio-220v/p/1570447795" TargetMode="External"/><Relationship Id="rId21" Type="http://schemas.openxmlformats.org/officeDocument/2006/relationships/hyperlink" Target="https://www.casasbahia.com.br/geladeira-consul-frost-free-crm50lb-duplex-branca-com-funcao-turbo-iluminacao-em-led-e-filtro-antiodor-410-litros-220v/p/55068390" TargetMode="External"/><Relationship Id="rId34" Type="http://schemas.openxmlformats.org/officeDocument/2006/relationships/printerSettings" Target="../printerSettings/printerSettings3.bin"/><Relationship Id="rId7" Type="http://schemas.openxmlformats.org/officeDocument/2006/relationships/hyperlink" Target="https://www.amazon.com.br/Condicionado-Split-Inverter-Agratto-24000/dp/B0CXBGX2MP/ref=sr_1_6?__mk_pt_BR=&#197;M&#197;&#381;&#213;&#209;&amp;crid=JHLXQC45" TargetMode="External"/><Relationship Id="rId12" Type="http://schemas.openxmlformats.org/officeDocument/2006/relationships/hyperlink" Target="https://www.casasbahia.com.br/bebedouro-purificador-industrial-blue-coluna-2-torneiras-gelada-50l-pic50l127vg-2t-inox-127v/p/1571049161" TargetMode="External"/><Relationship Id="rId17" Type="http://schemas.openxmlformats.org/officeDocument/2006/relationships/hyperlink" Target="https://www.leroymerlin.com.br/frigobar-branco-124-litros-midea-mrc12b2-220v_1570230495" TargetMode="External"/><Relationship Id="rId25" Type="http://schemas.openxmlformats.org/officeDocument/2006/relationships/hyperlink" Target="https://a.co/d/iHZbJTf" TargetMode="External"/><Relationship Id="rId33" Type="http://schemas.openxmlformats.org/officeDocument/2006/relationships/hyperlink" Target="https://claraguafiltros.com.br/produtos/purificador-agua-refrigerado-por-compressor-soft-star-220v/?variant=404455132" TargetMode="External"/><Relationship Id="rId2" Type="http://schemas.openxmlformats.org/officeDocument/2006/relationships/hyperlink" Target="https://www.amazon.com.br/Condicionado-Split-Inverter-LG-S3UQ12JA31E-EB2GAM1-220V/dp/B0FL8RNXFN/ref=sr_1_1_sspa?__mk_pt_BR=" TargetMode="External"/><Relationship Id="rId16" Type="http://schemas.openxmlformats.org/officeDocument/2006/relationships/hyperlink" Target="https://www.amazon.com.br/Frigobar-Midea-124L-MRC12B2-Branco/dp/B07798KFTF/ref=sr_1_5?crid=1P8NL7KMBUT9N&amp;dib=eyJ2IjoiMSJ9.Az" TargetMode="External"/><Relationship Id="rId20" Type="http://schemas.openxmlformats.org/officeDocument/2006/relationships/hyperlink" Target="https://www.leroymerlin.com.br/geladeira-electrolux-frost-free-inverter-410l-efficient-com-autosense-duplex-branca--if46--220v_1572311942" TargetMode="External"/><Relationship Id="rId29" Type="http://schemas.openxmlformats.org/officeDocument/2006/relationships/hyperlink" Target="https://www.leroymerlin.com.br/smart-tv-philco-40-polegadas-led-roku-ptv40m9gr2cgb_1572467062" TargetMode="External"/><Relationship Id="rId1" Type="http://schemas.openxmlformats.org/officeDocument/2006/relationships/hyperlink" Target="https://www.leroymerlin.com.br/ar-condicionado-split-inverter-rotativo-frio-9000btus-220v-elite-gv-tcl_92349355?store_code=18" TargetMode="External"/><Relationship Id="rId6" Type="http://schemas.openxmlformats.org/officeDocument/2006/relationships/hyperlink" Target="https://www.casasbahia.com.br/ar-condicionado-split-hi-wall-springer-midea-airvolution-18000-btu-h-frio-42affci18s5-220-volts/p/1567804228" TargetMode="External"/><Relationship Id="rId11" Type="http://schemas.openxmlformats.org/officeDocument/2006/relationships/hyperlink" Target="https://www.leroymerlin.com.br/bebedouro-industrial-50-litros-venancio-inox-2-torneiras-geladas-127v-bi50l-50685_1572219772" TargetMode="External"/><Relationship Id="rId24" Type="http://schemas.openxmlformats.org/officeDocument/2006/relationships/hyperlink" Target="https://www.casasbahia.com.br/micro-ondas-philco-pmo38e-1400w-com-funcao-manter-aquecido-e-tirar-odor-branco-espelhado-220v/p/55066479" TargetMode="External"/><Relationship Id="rId32" Type="http://schemas.openxmlformats.org/officeDocument/2006/relationships/hyperlink" Target="https://www.magazineluiza.com.br/purificador-de-agua-soft-star-220v-prata-soft-everest/p/aabf5620bj/ep/purf/?partner_id=64853&amp;utm_source=pdp_desk&amp;utm_medium=share" TargetMode="External"/><Relationship Id="rId37" Type="http://schemas.openxmlformats.org/officeDocument/2006/relationships/comments" Target="../comments3.xml"/><Relationship Id="rId5" Type="http://schemas.openxmlformats.org/officeDocument/2006/relationships/hyperlink" Target="https://www.amazon.com.br/Ar-Condicionado-Electrolux-Split-18-000-Color/dp/B0CLQ1QXCF/ref=sr_1_3_sspa?__mk_pt_BR=&#197;M&#197;&#381;&#213;&#209;&amp;crid=1X" TargetMode="External"/><Relationship Id="rId15" Type="http://schemas.openxmlformats.org/officeDocument/2006/relationships/hyperlink" Target="https://www.casasbahia.com.br/fogao-itatiaia-electra-glass-new-piso-5-bocas-branco-mesa-de-vidro-bivolt-3700000366/p/1565826457" TargetMode="External"/><Relationship Id="rId23" Type="http://schemas.openxmlformats.org/officeDocument/2006/relationships/hyperlink" Target="https://www.leroymerlin.com.br/micro-ondas-33l-branco-de-bancada-220v-limpa-facil-pmo38b-philco_92307054" TargetMode="External"/><Relationship Id="rId28" Type="http://schemas.openxmlformats.org/officeDocument/2006/relationships/hyperlink" Target="https://www.amazon.com.br/TCL-LED-SMART-S5400A-ANDROID/dp/B0CC73MY9D/ref=sr_1_8?__mk_pt_BR=&#197;M&#197;&#381;&#213;&#209;&amp;crid=1VUI631DTIHSQ" TargetMode="External"/><Relationship Id="rId36" Type="http://schemas.openxmlformats.org/officeDocument/2006/relationships/vmlDrawing" Target="../drawings/vmlDrawing3.vml"/><Relationship Id="rId10" Type="http://schemas.openxmlformats.org/officeDocument/2006/relationships/hyperlink" Target="https://www.amazon.com.br/BEBEDOURO-INDUSTRIAL-FRISBEL-COLUNA-INOX/dp/B0BY9NQDN3/ref=sr_1_4?__mk_pt_BR=&#197;M&#197;&#381;&#213;&#209;&amp;crid=" TargetMode="External"/><Relationship Id="rId19" Type="http://schemas.openxmlformats.org/officeDocument/2006/relationships/hyperlink" Target="https://www.amazon.com.br/Geladeira-duplex-CONSUL-branca-crm50lbbna/dp/B0F9LLF6QZ/ref=sr_1_8?__mk_pt_BR=&#197;M&#197;&#381;&#213;&#209;&amp;crid=Q8B2N1" TargetMode="External"/><Relationship Id="rId31" Type="http://schemas.openxmlformats.org/officeDocument/2006/relationships/hyperlink" Target="https://a.co/d/amfPnu1" TargetMode="External"/><Relationship Id="rId4" Type="http://schemas.openxmlformats.org/officeDocument/2006/relationships/hyperlink" Target="https://www.casasbahia.com.br/ar-condicionado-hi-wall-lg-dual-inverter-voice-12000-btus-frio-220v-r-32/p/1561503776" TargetMode="External"/><Relationship Id="rId9" Type="http://schemas.openxmlformats.org/officeDocument/2006/relationships/hyperlink" Target="https://www.casasbahia.com.br/ar-condicionado-split-hi-wall-philco-24000-btu-h-frio-pac24fi-220-volts/p/1570718409" TargetMode="External"/><Relationship Id="rId14" Type="http://schemas.openxmlformats.org/officeDocument/2006/relationships/hyperlink" Target="https://www.leroymerlin.com.br/fogao-de-piso-suggar-5-bocas-neo-glass-prata---bivolt_1572290733" TargetMode="External"/><Relationship Id="rId22" Type="http://schemas.openxmlformats.org/officeDocument/2006/relationships/hyperlink" Target="https://www.amazon.com.br/Micro-ondas-Philco-PMO38S-Limpa-F&#225;cil/dp/B0D3N79CZX/ref=sr_1_30?__mk_pt_BR=&#197;M&#197;&#381;&#213;&#209;&amp;crid=2Y83U9WJ7" TargetMode="External"/><Relationship Id="rId27" Type="http://schemas.openxmlformats.org/officeDocument/2006/relationships/hyperlink" Target="https://www.leroymerlin.com.br/ar-condicionado-split-hi-wall-inverter-agratto-liv-top-18000-btu-h-frio-lcst18f-02i---220-volts_1572272300" TargetMode="External"/><Relationship Id="rId30" Type="http://schemas.openxmlformats.org/officeDocument/2006/relationships/hyperlink" Target="https://www.casasbahia.com.br/smart-tv-led-50-ultra-hd-4k-philips-50pug7019-com-google-tv-comando-de-voz-wi-fi-entradas-hdmi-e-usb/p/55066928" TargetMode="External"/><Relationship Id="rId35" Type="http://schemas.openxmlformats.org/officeDocument/2006/relationships/drawing" Target="../drawings/drawing3.xml"/><Relationship Id="rId8" Type="http://schemas.openxmlformats.org/officeDocument/2006/relationships/hyperlink" Target="https://www.leroymerlin.com.br/ar-condicionado-split-hi-wall-philco-24000-btu-h-frio-pac24fi---220-volts_1572299794" TargetMode="External"/><Relationship Id="rId3" Type="http://schemas.openxmlformats.org/officeDocument/2006/relationships/hyperlink" Target="https://www.leroymerlin.com.br/ar-condicionado-split-inverter-elgin-hi-wall-eco-ii-12000-btus-quente-frio-45hjqi12c2wc-220v_15724518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D52"/>
  <sheetViews>
    <sheetView showGridLines="0" zoomScale="120" zoomScaleNormal="120" zoomScaleSheetLayoutView="130" workbookViewId="0">
      <selection activeCell="G9" sqref="G9"/>
    </sheetView>
  </sheetViews>
  <sheetFormatPr defaultRowHeight="9" x14ac:dyDescent="0.2"/>
  <cols>
    <col min="1" max="1" width="4" style="1" customWidth="1"/>
    <col min="2" max="3" width="9.33203125" style="1"/>
    <col min="4" max="4" width="56" style="1" customWidth="1"/>
    <col min="5" max="5" width="14" style="2" customWidth="1"/>
    <col min="6" max="6" width="9" style="3" customWidth="1"/>
    <col min="7" max="7" width="15.33203125" style="55" customWidth="1"/>
    <col min="8" max="23" width="15.1640625" style="55" customWidth="1"/>
    <col min="24" max="24" width="14.5" style="1" customWidth="1"/>
    <col min="25" max="25" width="11.83203125" style="1" bestFit="1" customWidth="1"/>
    <col min="26" max="26" width="14.5" style="1" customWidth="1"/>
    <col min="27" max="28" width="13.5" style="1" bestFit="1" customWidth="1"/>
    <col min="29" max="29" width="11.33203125" style="1" bestFit="1" customWidth="1"/>
    <col min="30" max="30" width="15.5" style="1" bestFit="1" customWidth="1"/>
    <col min="31" max="16384" width="9.33203125" style="1"/>
  </cols>
  <sheetData>
    <row r="1" spans="2:30" ht="9.75" thickBot="1" x14ac:dyDescent="0.25"/>
    <row r="2" spans="2:30" ht="9" customHeight="1" x14ac:dyDescent="0.2">
      <c r="B2" s="211"/>
      <c r="C2" s="212"/>
      <c r="D2" s="213"/>
      <c r="E2" s="220" t="s">
        <v>60</v>
      </c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2"/>
    </row>
    <row r="3" spans="2:30" ht="9" customHeight="1" x14ac:dyDescent="0.2">
      <c r="B3" s="214"/>
      <c r="C3" s="215"/>
      <c r="D3" s="216"/>
      <c r="E3" s="223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5"/>
    </row>
    <row r="4" spans="2:30" ht="46.5" customHeight="1" thickBot="1" x14ac:dyDescent="0.25">
      <c r="B4" s="217"/>
      <c r="C4" s="218"/>
      <c r="D4" s="219"/>
      <c r="E4" s="226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8"/>
    </row>
    <row r="5" spans="2:30" ht="18.75" customHeight="1" x14ac:dyDescent="0.2">
      <c r="B5" s="248" t="s">
        <v>53</v>
      </c>
      <c r="C5" s="249"/>
      <c r="D5" s="249"/>
      <c r="E5" s="249"/>
      <c r="F5" s="249"/>
      <c r="G5" s="140" t="s">
        <v>25</v>
      </c>
      <c r="H5" s="256" t="s">
        <v>24</v>
      </c>
      <c r="I5" s="256"/>
      <c r="J5" s="256"/>
      <c r="K5" s="257" t="s">
        <v>27</v>
      </c>
      <c r="L5" s="258"/>
      <c r="M5" s="259"/>
      <c r="N5" s="255" t="s">
        <v>28</v>
      </c>
      <c r="O5" s="255"/>
      <c r="P5" s="255"/>
      <c r="Q5" s="270" t="s">
        <v>29</v>
      </c>
      <c r="R5" s="271"/>
      <c r="S5" s="272"/>
      <c r="T5" s="280" t="s">
        <v>55</v>
      </c>
      <c r="U5" s="277" t="s">
        <v>30</v>
      </c>
      <c r="V5" s="278"/>
      <c r="W5" s="279"/>
      <c r="X5" s="229" t="s">
        <v>23</v>
      </c>
      <c r="Y5" s="230"/>
      <c r="Z5" s="230"/>
      <c r="AA5" s="230"/>
      <c r="AB5" s="230"/>
      <c r="AC5" s="230"/>
      <c r="AD5" s="231"/>
    </row>
    <row r="6" spans="2:30" ht="21" customHeight="1" thickBot="1" x14ac:dyDescent="0.25">
      <c r="B6" s="250"/>
      <c r="C6" s="251"/>
      <c r="D6" s="251"/>
      <c r="E6" s="251"/>
      <c r="F6" s="251"/>
      <c r="G6" s="141" t="s">
        <v>5</v>
      </c>
      <c r="H6" s="121" t="s">
        <v>5</v>
      </c>
      <c r="I6" s="68" t="s">
        <v>6</v>
      </c>
      <c r="J6" s="130" t="s">
        <v>7</v>
      </c>
      <c r="K6" s="131" t="s">
        <v>5</v>
      </c>
      <c r="L6" s="75" t="s">
        <v>6</v>
      </c>
      <c r="M6" s="132" t="s">
        <v>7</v>
      </c>
      <c r="N6" s="142" t="s">
        <v>5</v>
      </c>
      <c r="O6" s="76" t="s">
        <v>6</v>
      </c>
      <c r="P6" s="137" t="s">
        <v>7</v>
      </c>
      <c r="Q6" s="138" t="s">
        <v>5</v>
      </c>
      <c r="R6" s="77" t="s">
        <v>6</v>
      </c>
      <c r="S6" s="139" t="s">
        <v>7</v>
      </c>
      <c r="T6" s="281"/>
      <c r="U6" s="78" t="s">
        <v>5</v>
      </c>
      <c r="V6" s="78" t="s">
        <v>6</v>
      </c>
      <c r="W6" s="116" t="s">
        <v>7</v>
      </c>
      <c r="X6" s="232"/>
      <c r="Y6" s="233"/>
      <c r="Z6" s="233"/>
      <c r="AA6" s="233"/>
      <c r="AB6" s="233"/>
      <c r="AC6" s="233"/>
      <c r="AD6" s="234"/>
    </row>
    <row r="7" spans="2:30" ht="36.75" customHeight="1" thickBot="1" x14ac:dyDescent="0.25">
      <c r="B7" s="14" t="s">
        <v>0</v>
      </c>
      <c r="C7" s="61" t="s">
        <v>26</v>
      </c>
      <c r="D7" s="15" t="s">
        <v>1</v>
      </c>
      <c r="E7" s="15" t="s">
        <v>15</v>
      </c>
      <c r="F7" s="117" t="s">
        <v>2</v>
      </c>
      <c r="G7" s="114" t="s">
        <v>10</v>
      </c>
      <c r="H7" s="111" t="s">
        <v>10</v>
      </c>
      <c r="I7" s="16" t="s">
        <v>10</v>
      </c>
      <c r="J7" s="113" t="s">
        <v>10</v>
      </c>
      <c r="K7" s="123" t="s">
        <v>10</v>
      </c>
      <c r="L7" s="16" t="s">
        <v>10</v>
      </c>
      <c r="M7" s="115" t="s">
        <v>10</v>
      </c>
      <c r="N7" s="111" t="s">
        <v>10</v>
      </c>
      <c r="O7" s="16" t="s">
        <v>10</v>
      </c>
      <c r="P7" s="113" t="s">
        <v>10</v>
      </c>
      <c r="Q7" s="123" t="s">
        <v>10</v>
      </c>
      <c r="R7" s="16" t="s">
        <v>10</v>
      </c>
      <c r="S7" s="115" t="s">
        <v>10</v>
      </c>
      <c r="T7" s="143" t="s">
        <v>56</v>
      </c>
      <c r="U7" s="16" t="s">
        <v>10</v>
      </c>
      <c r="V7" s="16" t="s">
        <v>10</v>
      </c>
      <c r="W7" s="115" t="s">
        <v>10</v>
      </c>
      <c r="X7" s="14" t="s">
        <v>8</v>
      </c>
      <c r="Y7" s="43" t="s">
        <v>16</v>
      </c>
      <c r="Z7" s="40" t="s">
        <v>18</v>
      </c>
      <c r="AA7" s="40" t="s">
        <v>19</v>
      </c>
      <c r="AB7" s="40" t="s">
        <v>20</v>
      </c>
      <c r="AC7" s="48" t="s">
        <v>17</v>
      </c>
      <c r="AD7" s="47" t="s">
        <v>9</v>
      </c>
    </row>
    <row r="8" spans="2:30" ht="18" x14ac:dyDescent="0.2">
      <c r="B8" s="157">
        <v>1</v>
      </c>
      <c r="C8" s="158"/>
      <c r="D8" s="159"/>
      <c r="E8" s="160" t="s">
        <v>3</v>
      </c>
      <c r="F8" s="161"/>
      <c r="G8" s="162" t="s">
        <v>59</v>
      </c>
      <c r="H8" s="112">
        <v>0</v>
      </c>
      <c r="I8" s="52">
        <v>0</v>
      </c>
      <c r="J8" s="52">
        <v>0</v>
      </c>
      <c r="K8" s="124">
        <v>0</v>
      </c>
      <c r="L8" s="52">
        <v>0</v>
      </c>
      <c r="M8" s="125">
        <v>0</v>
      </c>
      <c r="N8" s="112"/>
      <c r="O8" s="52"/>
      <c r="P8" s="52"/>
      <c r="Q8" s="124">
        <v>0</v>
      </c>
      <c r="R8" s="52">
        <v>0</v>
      </c>
      <c r="S8" s="125"/>
      <c r="T8" s="112" t="str">
        <f>IF(U8="","",(AVERAGE(U8:W8)))</f>
        <v/>
      </c>
      <c r="U8" s="52"/>
      <c r="V8" s="52"/>
      <c r="W8" s="52"/>
      <c r="X8" s="44">
        <f>AVERAGE(H8:T8)</f>
        <v>0</v>
      </c>
      <c r="Y8" s="56">
        <f>_xlfn.STDEV.P(H8:T8)</f>
        <v>0</v>
      </c>
      <c r="Z8" s="57" t="e">
        <f>Y8/X8</f>
        <v>#DIV/0!</v>
      </c>
      <c r="AA8" s="58">
        <f>X8-Y8</f>
        <v>0</v>
      </c>
      <c r="AB8" s="59">
        <f>X8+Y8</f>
        <v>0</v>
      </c>
      <c r="AC8" s="60">
        <f>AVERAGE(I8,K8,L8,M8,N8,S8,T8,V8,W8)</f>
        <v>0</v>
      </c>
      <c r="AD8" s="39">
        <f>AC8*F8</f>
        <v>0</v>
      </c>
    </row>
    <row r="9" spans="2:30" ht="12.75" customHeight="1" x14ac:dyDescent="0.2">
      <c r="B9" s="9"/>
      <c r="C9" s="9"/>
      <c r="D9" s="10"/>
      <c r="E9" s="11"/>
      <c r="F9" s="12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AB9" s="240" t="s">
        <v>21</v>
      </c>
      <c r="AC9" s="241"/>
      <c r="AD9" s="103">
        <f>SUM(AD8:AD8)</f>
        <v>0</v>
      </c>
    </row>
    <row r="10" spans="2:30" ht="13.5" customHeight="1" thickBot="1" x14ac:dyDescent="0.25">
      <c r="AB10" s="242" t="s">
        <v>22</v>
      </c>
      <c r="AC10" s="243"/>
      <c r="AD10" s="42">
        <f>AD9*12</f>
        <v>0</v>
      </c>
    </row>
    <row r="11" spans="2:30" ht="9.75" thickBot="1" x14ac:dyDescent="0.25"/>
    <row r="12" spans="2:30" ht="14.1" customHeight="1" thickBot="1" x14ac:dyDescent="0.25">
      <c r="B12" s="265" t="s">
        <v>32</v>
      </c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69"/>
      <c r="O12" s="70"/>
      <c r="P12" s="70"/>
      <c r="Q12" s="70"/>
      <c r="R12" s="70"/>
      <c r="S12" s="70"/>
      <c r="T12" s="70"/>
      <c r="U12" s="70"/>
      <c r="V12" s="70"/>
      <c r="W12" s="70"/>
    </row>
    <row r="13" spans="2:30" ht="9" customHeight="1" x14ac:dyDescent="0.2">
      <c r="B13" s="7" t="s">
        <v>4</v>
      </c>
      <c r="C13" s="62" t="s">
        <v>31</v>
      </c>
      <c r="D13" s="8" t="s">
        <v>14</v>
      </c>
      <c r="E13" s="241" t="s">
        <v>12</v>
      </c>
      <c r="F13" s="244"/>
      <c r="G13" s="54" t="s">
        <v>11</v>
      </c>
      <c r="H13" s="267" t="s">
        <v>13</v>
      </c>
      <c r="I13" s="268"/>
      <c r="J13" s="268"/>
      <c r="K13" s="268"/>
      <c r="L13" s="268"/>
      <c r="M13" s="269"/>
      <c r="N13" s="71"/>
      <c r="O13" s="72"/>
      <c r="P13" s="72"/>
      <c r="Q13" s="72"/>
      <c r="R13" s="72"/>
      <c r="S13" s="72"/>
      <c r="T13" s="72"/>
      <c r="U13" s="72"/>
      <c r="V13" s="72"/>
      <c r="W13" s="72"/>
    </row>
    <row r="14" spans="2:30" ht="9" customHeight="1" x14ac:dyDescent="0.2">
      <c r="B14" s="5">
        <v>1</v>
      </c>
      <c r="C14" s="63"/>
      <c r="D14" s="4"/>
      <c r="E14" s="235"/>
      <c r="F14" s="236"/>
      <c r="G14" s="23"/>
      <c r="H14" s="252"/>
      <c r="I14" s="253"/>
      <c r="J14" s="253"/>
      <c r="K14" s="253"/>
      <c r="L14" s="253"/>
      <c r="M14" s="254"/>
      <c r="N14" s="73"/>
      <c r="O14" s="74"/>
      <c r="P14" s="74"/>
      <c r="Q14" s="74"/>
      <c r="R14" s="74"/>
      <c r="S14" s="74"/>
      <c r="T14" s="74"/>
      <c r="U14" s="74"/>
      <c r="V14" s="74"/>
      <c r="W14" s="74"/>
    </row>
    <row r="15" spans="2:30" ht="9" customHeight="1" x14ac:dyDescent="0.2">
      <c r="B15" s="5">
        <v>2</v>
      </c>
      <c r="C15" s="63"/>
      <c r="D15" s="4"/>
      <c r="E15" s="235"/>
      <c r="F15" s="236"/>
      <c r="G15" s="23"/>
      <c r="H15" s="252"/>
      <c r="I15" s="253"/>
      <c r="J15" s="253"/>
      <c r="K15" s="253"/>
      <c r="L15" s="253"/>
      <c r="M15" s="254"/>
      <c r="N15" s="73"/>
      <c r="O15" s="74"/>
      <c r="P15" s="74"/>
      <c r="Q15" s="74"/>
      <c r="R15" s="74"/>
      <c r="S15" s="74"/>
      <c r="T15" s="74"/>
      <c r="U15" s="74"/>
      <c r="V15" s="74"/>
      <c r="W15" s="74"/>
    </row>
    <row r="16" spans="2:30" ht="9" customHeight="1" thickBot="1" x14ac:dyDescent="0.25">
      <c r="B16" s="6">
        <v>3</v>
      </c>
      <c r="C16" s="64"/>
      <c r="D16" s="24"/>
      <c r="E16" s="235"/>
      <c r="F16" s="236"/>
      <c r="G16" s="25"/>
      <c r="H16" s="245"/>
      <c r="I16" s="246"/>
      <c r="J16" s="246"/>
      <c r="K16" s="246"/>
      <c r="L16" s="246"/>
      <c r="M16" s="247"/>
      <c r="N16" s="73"/>
      <c r="O16" s="74"/>
      <c r="P16" s="74"/>
      <c r="Q16" s="74"/>
      <c r="R16" s="74"/>
      <c r="S16" s="74"/>
      <c r="T16" s="74"/>
      <c r="U16" s="74"/>
      <c r="V16" s="74"/>
      <c r="W16" s="74"/>
    </row>
    <row r="18" spans="2:13" ht="9.75" thickBot="1" x14ac:dyDescent="0.25"/>
    <row r="19" spans="2:13" ht="14.1" customHeight="1" thickBot="1" x14ac:dyDescent="0.25">
      <c r="B19" s="237" t="s">
        <v>33</v>
      </c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9"/>
    </row>
    <row r="20" spans="2:13" x14ac:dyDescent="0.2">
      <c r="B20" s="79" t="s">
        <v>4</v>
      </c>
      <c r="C20" s="80" t="s">
        <v>31</v>
      </c>
      <c r="D20" s="8" t="s">
        <v>14</v>
      </c>
      <c r="E20" s="241" t="s">
        <v>12</v>
      </c>
      <c r="F20" s="244"/>
      <c r="G20" s="54" t="s">
        <v>11</v>
      </c>
      <c r="H20" s="267" t="s">
        <v>13</v>
      </c>
      <c r="I20" s="268"/>
      <c r="J20" s="268"/>
      <c r="K20" s="268"/>
      <c r="L20" s="268"/>
      <c r="M20" s="269"/>
    </row>
    <row r="21" spans="2:13" x14ac:dyDescent="0.2">
      <c r="B21" s="81">
        <v>1</v>
      </c>
      <c r="C21" s="82"/>
      <c r="D21" s="4"/>
      <c r="E21" s="273"/>
      <c r="F21" s="236"/>
      <c r="G21" s="109"/>
      <c r="H21" s="252"/>
      <c r="I21" s="253"/>
      <c r="J21" s="253"/>
      <c r="K21" s="253"/>
      <c r="L21" s="253"/>
      <c r="M21" s="254"/>
    </row>
    <row r="22" spans="2:13" x14ac:dyDescent="0.2">
      <c r="B22" s="81">
        <v>2</v>
      </c>
      <c r="C22" s="82"/>
      <c r="D22" s="4"/>
      <c r="E22" s="235"/>
      <c r="F22" s="236"/>
      <c r="G22" s="23"/>
      <c r="H22" s="252"/>
      <c r="I22" s="253"/>
      <c r="J22" s="253"/>
      <c r="K22" s="253"/>
      <c r="L22" s="253"/>
      <c r="M22" s="254"/>
    </row>
    <row r="23" spans="2:13" ht="9.75" thickBot="1" x14ac:dyDescent="0.25">
      <c r="B23" s="83">
        <v>3</v>
      </c>
      <c r="C23" s="84"/>
      <c r="D23" s="24"/>
      <c r="E23" s="235"/>
      <c r="F23" s="236"/>
      <c r="G23" s="25"/>
      <c r="H23" s="252"/>
      <c r="I23" s="253"/>
      <c r="J23" s="253"/>
      <c r="K23" s="253"/>
      <c r="L23" s="253"/>
      <c r="M23" s="254"/>
    </row>
    <row r="25" spans="2:13" ht="9.75" thickBot="1" x14ac:dyDescent="0.25"/>
    <row r="26" spans="2:13" ht="14.1" customHeight="1" thickBot="1" x14ac:dyDescent="0.25">
      <c r="B26" s="274" t="s">
        <v>34</v>
      </c>
      <c r="C26" s="275"/>
      <c r="D26" s="275"/>
      <c r="E26" s="275"/>
      <c r="F26" s="275"/>
      <c r="G26" s="275"/>
      <c r="H26" s="275"/>
      <c r="I26" s="275"/>
      <c r="J26" s="275"/>
      <c r="K26" s="275"/>
      <c r="L26" s="275"/>
      <c r="M26" s="276"/>
    </row>
    <row r="27" spans="2:13" x14ac:dyDescent="0.2">
      <c r="B27" s="85" t="s">
        <v>4</v>
      </c>
      <c r="C27" s="86" t="s">
        <v>31</v>
      </c>
      <c r="D27" s="8" t="s">
        <v>35</v>
      </c>
      <c r="E27" s="241" t="s">
        <v>36</v>
      </c>
      <c r="F27" s="244"/>
      <c r="G27" s="54" t="s">
        <v>37</v>
      </c>
      <c r="H27" s="267" t="s">
        <v>38</v>
      </c>
      <c r="I27" s="268"/>
      <c r="J27" s="268"/>
      <c r="K27" s="268"/>
      <c r="L27" s="268"/>
      <c r="M27" s="269"/>
    </row>
    <row r="28" spans="2:13" x14ac:dyDescent="0.2">
      <c r="B28" s="87">
        <v>1</v>
      </c>
      <c r="C28" s="88"/>
      <c r="D28" s="4"/>
      <c r="E28" s="235"/>
      <c r="F28" s="236"/>
      <c r="G28" s="23"/>
      <c r="H28" s="252"/>
      <c r="I28" s="253"/>
      <c r="J28" s="253"/>
      <c r="K28" s="253"/>
      <c r="L28" s="253"/>
      <c r="M28" s="254"/>
    </row>
    <row r="29" spans="2:13" x14ac:dyDescent="0.2">
      <c r="B29" s="87">
        <v>2</v>
      </c>
      <c r="C29" s="88"/>
      <c r="D29" s="4"/>
      <c r="E29" s="235"/>
      <c r="F29" s="236"/>
      <c r="G29" s="23"/>
      <c r="H29" s="252"/>
      <c r="I29" s="253"/>
      <c r="J29" s="253"/>
      <c r="K29" s="253"/>
      <c r="L29" s="253"/>
      <c r="M29" s="254"/>
    </row>
    <row r="30" spans="2:13" ht="9.75" thickBot="1" x14ac:dyDescent="0.25">
      <c r="B30" s="89">
        <v>3</v>
      </c>
      <c r="C30" s="90"/>
      <c r="D30" s="24"/>
      <c r="E30" s="260"/>
      <c r="F30" s="261"/>
      <c r="G30" s="25"/>
      <c r="H30" s="245"/>
      <c r="I30" s="246"/>
      <c r="J30" s="246"/>
      <c r="K30" s="246"/>
      <c r="L30" s="246"/>
      <c r="M30" s="247"/>
    </row>
    <row r="32" spans="2:13" ht="9.75" thickBot="1" x14ac:dyDescent="0.25"/>
    <row r="33" spans="2:13" ht="14.1" customHeight="1" thickBot="1" x14ac:dyDescent="0.25">
      <c r="B33" s="288" t="s">
        <v>39</v>
      </c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90"/>
    </row>
    <row r="34" spans="2:13" x14ac:dyDescent="0.2">
      <c r="B34" s="91" t="s">
        <v>4</v>
      </c>
      <c r="C34" s="92" t="s">
        <v>31</v>
      </c>
      <c r="D34" s="8" t="s">
        <v>14</v>
      </c>
      <c r="E34" s="241" t="s">
        <v>12</v>
      </c>
      <c r="F34" s="244"/>
      <c r="G34" s="54" t="s">
        <v>11</v>
      </c>
      <c r="H34" s="267" t="s">
        <v>13</v>
      </c>
      <c r="I34" s="268"/>
      <c r="J34" s="268"/>
      <c r="K34" s="268"/>
      <c r="L34" s="268"/>
      <c r="M34" s="269"/>
    </row>
    <row r="35" spans="2:13" ht="9.75" thickBot="1" x14ac:dyDescent="0.25">
      <c r="B35" s="93">
        <v>1</v>
      </c>
      <c r="C35" s="94"/>
      <c r="D35" s="24"/>
      <c r="E35" s="235"/>
      <c r="F35" s="236"/>
      <c r="G35" s="110"/>
      <c r="H35" s="252"/>
      <c r="I35" s="253"/>
      <c r="J35" s="253"/>
      <c r="K35" s="253"/>
      <c r="L35" s="253"/>
      <c r="M35" s="254"/>
    </row>
    <row r="36" spans="2:13" ht="9.75" thickBot="1" x14ac:dyDescent="0.25">
      <c r="B36" s="93">
        <v>2</v>
      </c>
      <c r="C36" s="94"/>
      <c r="D36" s="24"/>
      <c r="E36" s="235"/>
      <c r="F36" s="236"/>
      <c r="G36" s="110"/>
      <c r="H36" s="252"/>
      <c r="I36" s="253"/>
      <c r="J36" s="253"/>
      <c r="K36" s="253"/>
      <c r="L36" s="253"/>
      <c r="M36" s="254"/>
    </row>
    <row r="37" spans="2:13" ht="9.75" thickBot="1" x14ac:dyDescent="0.25">
      <c r="B37" s="95">
        <v>3</v>
      </c>
      <c r="C37" s="96"/>
      <c r="D37" s="24"/>
      <c r="E37" s="260"/>
      <c r="F37" s="261"/>
      <c r="G37" s="25"/>
      <c r="H37" s="245"/>
      <c r="I37" s="246"/>
      <c r="J37" s="246"/>
      <c r="K37" s="246"/>
      <c r="L37" s="246"/>
      <c r="M37" s="247"/>
    </row>
    <row r="39" spans="2:13" ht="9.75" thickBot="1" x14ac:dyDescent="0.25"/>
    <row r="40" spans="2:13" ht="14.1" customHeight="1" thickBot="1" x14ac:dyDescent="0.25">
      <c r="B40" s="262" t="s">
        <v>40</v>
      </c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4"/>
    </row>
    <row r="41" spans="2:13" x14ac:dyDescent="0.2">
      <c r="B41" s="97" t="s">
        <v>4</v>
      </c>
      <c r="C41" s="98" t="s">
        <v>31</v>
      </c>
      <c r="D41" s="8" t="s">
        <v>41</v>
      </c>
      <c r="E41" s="241" t="s">
        <v>42</v>
      </c>
      <c r="F41" s="244"/>
      <c r="G41" s="54" t="s">
        <v>43</v>
      </c>
      <c r="H41" s="267" t="s">
        <v>44</v>
      </c>
      <c r="I41" s="268"/>
      <c r="J41" s="268"/>
      <c r="K41" s="268"/>
      <c r="L41" s="268"/>
      <c r="M41" s="269"/>
    </row>
    <row r="42" spans="2:13" x14ac:dyDescent="0.2">
      <c r="B42" s="99">
        <v>1</v>
      </c>
      <c r="C42" s="100"/>
      <c r="D42" s="4"/>
      <c r="E42" s="235"/>
      <c r="F42" s="236"/>
      <c r="G42" s="23"/>
      <c r="H42" s="252"/>
      <c r="I42" s="253"/>
      <c r="J42" s="253"/>
      <c r="K42" s="253"/>
      <c r="L42" s="253"/>
      <c r="M42" s="254"/>
    </row>
    <row r="43" spans="2:13" x14ac:dyDescent="0.2">
      <c r="B43" s="99">
        <v>2</v>
      </c>
      <c r="C43" s="100"/>
      <c r="D43" s="4"/>
      <c r="E43" s="235"/>
      <c r="F43" s="236"/>
      <c r="G43" s="23"/>
      <c r="H43" s="252"/>
      <c r="I43" s="253"/>
      <c r="J43" s="253"/>
      <c r="K43" s="253"/>
      <c r="L43" s="253"/>
      <c r="M43" s="254"/>
    </row>
    <row r="44" spans="2:13" ht="9.75" thickBot="1" x14ac:dyDescent="0.25">
      <c r="B44" s="101">
        <v>3</v>
      </c>
      <c r="C44" s="102"/>
      <c r="D44" s="24"/>
      <c r="E44" s="260"/>
      <c r="F44" s="261"/>
      <c r="G44" s="25"/>
      <c r="H44" s="245"/>
      <c r="I44" s="246"/>
      <c r="J44" s="246"/>
      <c r="K44" s="246"/>
      <c r="L44" s="246"/>
      <c r="M44" s="247"/>
    </row>
    <row r="47" spans="2:13" ht="9.75" thickBot="1" x14ac:dyDescent="0.25"/>
    <row r="48" spans="2:13" ht="15" customHeight="1" thickBot="1" x14ac:dyDescent="0.25">
      <c r="B48" s="285" t="s">
        <v>45</v>
      </c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7"/>
    </row>
    <row r="49" spans="2:13" ht="364.5" customHeight="1" thickBot="1" x14ac:dyDescent="0.25">
      <c r="B49" s="282" t="s">
        <v>46</v>
      </c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4"/>
    </row>
    <row r="52" spans="2:13" ht="41.25" customHeight="1" x14ac:dyDescent="0.2"/>
  </sheetData>
  <mergeCells count="59">
    <mergeCell ref="U5:W5"/>
    <mergeCell ref="T5:T6"/>
    <mergeCell ref="B49:M49"/>
    <mergeCell ref="B48:M48"/>
    <mergeCell ref="E29:F29"/>
    <mergeCell ref="H29:M29"/>
    <mergeCell ref="E30:F30"/>
    <mergeCell ref="H30:M30"/>
    <mergeCell ref="B33:M33"/>
    <mergeCell ref="H34:M34"/>
    <mergeCell ref="H41:M41"/>
    <mergeCell ref="H42:M42"/>
    <mergeCell ref="H43:M43"/>
    <mergeCell ref="E44:F44"/>
    <mergeCell ref="H44:M44"/>
    <mergeCell ref="E42:F42"/>
    <mergeCell ref="E43:F43"/>
    <mergeCell ref="E36:F36"/>
    <mergeCell ref="Q5:S5"/>
    <mergeCell ref="E28:F28"/>
    <mergeCell ref="H28:M28"/>
    <mergeCell ref="E20:F20"/>
    <mergeCell ref="H20:M20"/>
    <mergeCell ref="E21:F21"/>
    <mergeCell ref="H21:M21"/>
    <mergeCell ref="E22:F22"/>
    <mergeCell ref="H22:M22"/>
    <mergeCell ref="E23:F23"/>
    <mergeCell ref="H23:M23"/>
    <mergeCell ref="B26:M26"/>
    <mergeCell ref="E27:F27"/>
    <mergeCell ref="H27:M27"/>
    <mergeCell ref="E34:F34"/>
    <mergeCell ref="E35:F35"/>
    <mergeCell ref="H35:M35"/>
    <mergeCell ref="B12:M12"/>
    <mergeCell ref="H13:M13"/>
    <mergeCell ref="H14:M14"/>
    <mergeCell ref="E37:F37"/>
    <mergeCell ref="E41:F41"/>
    <mergeCell ref="H36:M36"/>
    <mergeCell ref="H37:M37"/>
    <mergeCell ref="B40:M40"/>
    <mergeCell ref="B2:D4"/>
    <mergeCell ref="E2:AD4"/>
    <mergeCell ref="X5:AD6"/>
    <mergeCell ref="E16:F16"/>
    <mergeCell ref="B19:M19"/>
    <mergeCell ref="E14:F14"/>
    <mergeCell ref="E15:F15"/>
    <mergeCell ref="AB9:AC9"/>
    <mergeCell ref="AB10:AC10"/>
    <mergeCell ref="E13:F13"/>
    <mergeCell ref="H16:M16"/>
    <mergeCell ref="B5:F6"/>
    <mergeCell ref="H15:M15"/>
    <mergeCell ref="N5:P5"/>
    <mergeCell ref="H5:J5"/>
    <mergeCell ref="K5:M5"/>
  </mergeCells>
  <conditionalFormatting sqref="T8:W8">
    <cfRule type="cellIs" dxfId="2" priority="4" operator="notBetween">
      <formula>$AA$8</formula>
      <formula>$AB$8</formula>
    </cfRule>
  </conditionalFormatting>
  <conditionalFormatting sqref="H8:W8">
    <cfRule type="cellIs" dxfId="1" priority="2" operator="notBetween">
      <formula>$AA$8</formula>
      <formula>$AB$8</formula>
    </cfRule>
    <cfRule type="cellIs" dxfId="0" priority="3" operator="notBetween">
      <formula>$AA$8</formula>
      <formula>$AB$8</formula>
    </cfRule>
  </conditionalFormatting>
  <dataValidations count="1">
    <dataValidation type="decimal" allowBlank="1" showInputMessage="1" showErrorMessage="1" sqref="T8">
      <formula1>AA8</formula1>
      <formula2>AB8</formula2>
    </dataValidation>
  </dataValidations>
  <pageMargins left="0.511811024" right="0.511811024" top="0.78740157499999996" bottom="0.78740157499999996" header="0.31496062000000002" footer="0.31496062000000002"/>
  <pageSetup paperSize="9" scale="5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49"/>
  <sheetViews>
    <sheetView showGridLines="0" zoomScale="120" zoomScaleNormal="120" zoomScaleSheetLayoutView="130" workbookViewId="0">
      <selection activeCell="N9" sqref="N9"/>
    </sheetView>
  </sheetViews>
  <sheetFormatPr defaultRowHeight="9" x14ac:dyDescent="0.2"/>
  <cols>
    <col min="1" max="1" width="4" style="1" customWidth="1"/>
    <col min="2" max="3" width="9.33203125" style="1"/>
    <col min="4" max="4" width="71" style="1" customWidth="1"/>
    <col min="5" max="5" width="14" style="2" customWidth="1"/>
    <col min="6" max="6" width="9" style="3" customWidth="1"/>
    <col min="7" max="7" width="15.33203125" style="55" customWidth="1"/>
    <col min="8" max="19" width="15.1640625" style="55" customWidth="1"/>
    <col min="20" max="20" width="14.5" style="1" customWidth="1"/>
    <col min="21" max="21" width="11.83203125" style="1" bestFit="1" customWidth="1"/>
    <col min="22" max="22" width="14.5" style="1" customWidth="1"/>
    <col min="23" max="24" width="13.5" style="1" bestFit="1" customWidth="1"/>
    <col min="25" max="25" width="11.33203125" style="1" bestFit="1" customWidth="1"/>
    <col min="26" max="26" width="15.5" style="1" bestFit="1" customWidth="1"/>
    <col min="27" max="16384" width="9.33203125" style="1"/>
  </cols>
  <sheetData>
    <row r="1" spans="2:26" ht="9.75" thickBot="1" x14ac:dyDescent="0.25"/>
    <row r="2" spans="2:26" ht="9" customHeight="1" x14ac:dyDescent="0.2">
      <c r="B2" s="211"/>
      <c r="C2" s="212"/>
      <c r="D2" s="213"/>
      <c r="E2" s="220" t="s">
        <v>47</v>
      </c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2"/>
    </row>
    <row r="3" spans="2:26" ht="9" customHeight="1" x14ac:dyDescent="0.2">
      <c r="B3" s="214"/>
      <c r="C3" s="215"/>
      <c r="D3" s="216"/>
      <c r="E3" s="223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5"/>
    </row>
    <row r="4" spans="2:26" ht="46.5" customHeight="1" thickBot="1" x14ac:dyDescent="0.25">
      <c r="B4" s="217"/>
      <c r="C4" s="218"/>
      <c r="D4" s="219"/>
      <c r="E4" s="226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8"/>
    </row>
    <row r="5" spans="2:26" ht="18.75" customHeight="1" x14ac:dyDescent="0.2">
      <c r="B5" s="248" t="s">
        <v>52</v>
      </c>
      <c r="C5" s="249"/>
      <c r="D5" s="249"/>
      <c r="E5" s="249"/>
      <c r="F5" s="249"/>
      <c r="G5" s="293" t="s">
        <v>25</v>
      </c>
      <c r="H5" s="256"/>
      <c r="I5" s="294"/>
      <c r="J5" s="295" t="s">
        <v>24</v>
      </c>
      <c r="K5" s="296"/>
      <c r="L5" s="297"/>
      <c r="M5" s="298" t="s">
        <v>27</v>
      </c>
      <c r="N5" s="299"/>
      <c r="O5" s="300"/>
      <c r="P5" s="291" t="s">
        <v>58</v>
      </c>
      <c r="Q5" s="271" t="s">
        <v>28</v>
      </c>
      <c r="R5" s="271"/>
      <c r="S5" s="272"/>
      <c r="T5" s="229" t="s">
        <v>23</v>
      </c>
      <c r="U5" s="230"/>
      <c r="V5" s="230"/>
      <c r="W5" s="230"/>
      <c r="X5" s="230"/>
      <c r="Y5" s="230"/>
      <c r="Z5" s="231"/>
    </row>
    <row r="6" spans="2:26" ht="21" customHeight="1" thickBot="1" x14ac:dyDescent="0.25">
      <c r="B6" s="250"/>
      <c r="C6" s="251"/>
      <c r="D6" s="251"/>
      <c r="E6" s="251"/>
      <c r="F6" s="251"/>
      <c r="G6" s="147" t="s">
        <v>5</v>
      </c>
      <c r="H6" s="68" t="s">
        <v>6</v>
      </c>
      <c r="I6" s="148" t="s">
        <v>7</v>
      </c>
      <c r="J6" s="144" t="s">
        <v>5</v>
      </c>
      <c r="K6" s="75" t="s">
        <v>6</v>
      </c>
      <c r="L6" s="149" t="s">
        <v>7</v>
      </c>
      <c r="M6" s="151" t="s">
        <v>5</v>
      </c>
      <c r="N6" s="76" t="s">
        <v>6</v>
      </c>
      <c r="O6" s="152" t="s">
        <v>7</v>
      </c>
      <c r="P6" s="292"/>
      <c r="Q6" s="150" t="s">
        <v>5</v>
      </c>
      <c r="R6" s="77" t="s">
        <v>6</v>
      </c>
      <c r="S6" s="77" t="s">
        <v>7</v>
      </c>
      <c r="T6" s="232"/>
      <c r="U6" s="233"/>
      <c r="V6" s="233"/>
      <c r="W6" s="233"/>
      <c r="X6" s="233"/>
      <c r="Y6" s="233"/>
      <c r="Z6" s="234"/>
    </row>
    <row r="7" spans="2:26" ht="36.75" customHeight="1" thickBot="1" x14ac:dyDescent="0.25">
      <c r="B7" s="14" t="s">
        <v>0</v>
      </c>
      <c r="C7" s="61" t="s">
        <v>26</v>
      </c>
      <c r="D7" s="15" t="s">
        <v>1</v>
      </c>
      <c r="E7" s="15" t="s">
        <v>15</v>
      </c>
      <c r="F7" s="117" t="s">
        <v>2</v>
      </c>
      <c r="G7" s="123" t="s">
        <v>10</v>
      </c>
      <c r="H7" s="16" t="s">
        <v>10</v>
      </c>
      <c r="I7" s="115" t="s">
        <v>10</v>
      </c>
      <c r="J7" s="111" t="s">
        <v>10</v>
      </c>
      <c r="K7" s="16" t="s">
        <v>10</v>
      </c>
      <c r="L7" s="113" t="s">
        <v>10</v>
      </c>
      <c r="M7" s="123" t="s">
        <v>10</v>
      </c>
      <c r="N7" s="16" t="s">
        <v>10</v>
      </c>
      <c r="O7" s="115" t="s">
        <v>10</v>
      </c>
      <c r="P7" s="123" t="s">
        <v>57</v>
      </c>
      <c r="Q7" s="111" t="s">
        <v>10</v>
      </c>
      <c r="R7" s="16" t="s">
        <v>10</v>
      </c>
      <c r="S7" s="16" t="s">
        <v>10</v>
      </c>
      <c r="T7" s="14" t="s">
        <v>8</v>
      </c>
      <c r="U7" s="43" t="s">
        <v>16</v>
      </c>
      <c r="V7" s="40" t="s">
        <v>18</v>
      </c>
      <c r="W7" s="40" t="s">
        <v>19</v>
      </c>
      <c r="X7" s="40" t="s">
        <v>20</v>
      </c>
      <c r="Y7" s="48" t="s">
        <v>17</v>
      </c>
      <c r="Z7" s="47" t="s">
        <v>9</v>
      </c>
    </row>
    <row r="8" spans="2:26" ht="12" customHeight="1" x14ac:dyDescent="0.2">
      <c r="B8" s="17">
        <v>1</v>
      </c>
      <c r="C8" s="65"/>
      <c r="D8" s="18"/>
      <c r="E8" s="19" t="s">
        <v>3</v>
      </c>
      <c r="F8" s="118">
        <v>1</v>
      </c>
      <c r="G8" s="124"/>
      <c r="H8" s="52"/>
      <c r="I8" s="125"/>
      <c r="J8" s="145"/>
      <c r="K8" s="52"/>
      <c r="L8" s="52"/>
      <c r="M8" s="124"/>
      <c r="N8" s="52"/>
      <c r="O8" s="125"/>
      <c r="P8" s="153" t="str">
        <f>IF(Q8="","",(AVERAGE(Q8:S8)))</f>
        <v/>
      </c>
      <c r="Q8" s="112"/>
      <c r="R8" s="52"/>
      <c r="S8" s="52"/>
      <c r="T8" s="44" t="e">
        <f>AVERAGE(G8:P8)</f>
        <v>#DIV/0!</v>
      </c>
      <c r="U8" s="56" t="e">
        <f>_xlfn.STDEV.P(G8:P8)</f>
        <v>#DIV/0!</v>
      </c>
      <c r="V8" s="57" t="e">
        <f>U8/T8</f>
        <v>#DIV/0!</v>
      </c>
      <c r="W8" s="58" t="e">
        <f>T8-U8</f>
        <v>#DIV/0!</v>
      </c>
      <c r="X8" s="59" t="e">
        <f>T8+U8</f>
        <v>#DIV/0!</v>
      </c>
      <c r="Y8" s="60" t="e">
        <f>AVERAGE(G8,H8,K8)</f>
        <v>#DIV/0!</v>
      </c>
      <c r="Z8" s="39" t="e">
        <f>Y8*F8</f>
        <v>#DIV/0!</v>
      </c>
    </row>
    <row r="9" spans="2:26" ht="12.75" customHeight="1" x14ac:dyDescent="0.2">
      <c r="B9" s="26">
        <v>2</v>
      </c>
      <c r="C9" s="66"/>
      <c r="D9" s="27"/>
      <c r="E9" s="28" t="s">
        <v>3</v>
      </c>
      <c r="F9" s="119">
        <v>1</v>
      </c>
      <c r="G9" s="126"/>
      <c r="H9" s="29"/>
      <c r="I9" s="127"/>
      <c r="J9" s="122"/>
      <c r="K9" s="29"/>
      <c r="L9" s="29"/>
      <c r="M9" s="126"/>
      <c r="N9" s="29"/>
      <c r="O9" s="127"/>
      <c r="P9" s="153" t="str">
        <f t="shared" ref="P9:P12" si="0">IF(Q9="","",(AVERAGE(Q9:S9)))</f>
        <v/>
      </c>
      <c r="Q9" s="122"/>
      <c r="R9" s="29"/>
      <c r="S9" s="29"/>
      <c r="T9" s="30" t="e">
        <f t="shared" ref="T9:T12" si="1">AVERAGE(G9:P9)</f>
        <v>#DIV/0!</v>
      </c>
      <c r="U9" s="155" t="e">
        <f t="shared" ref="U9:U12" si="2">_xlfn.STDEV.P(G9:P9)</f>
        <v>#DIV/0!</v>
      </c>
      <c r="V9" s="33" t="e">
        <f t="shared" ref="V9:V12" si="3">U9/T9</f>
        <v>#DIV/0!</v>
      </c>
      <c r="W9" s="34" t="e">
        <f t="shared" ref="W9:W12" si="4">T9-U9</f>
        <v>#DIV/0!</v>
      </c>
      <c r="X9" s="45" t="e">
        <f t="shared" ref="X9:X12" si="5">T9+U9</f>
        <v>#DIV/0!</v>
      </c>
      <c r="Y9" s="49" t="e">
        <f t="shared" ref="Y9:Y12" si="6">AVERAGE(G9,H9,K9)</f>
        <v>#DIV/0!</v>
      </c>
      <c r="Z9" s="31" t="e">
        <f>Y9*F9</f>
        <v>#DIV/0!</v>
      </c>
    </row>
    <row r="10" spans="2:26" ht="12.75" customHeight="1" x14ac:dyDescent="0.2">
      <c r="B10" s="26">
        <v>3</v>
      </c>
      <c r="C10" s="66"/>
      <c r="D10" s="27"/>
      <c r="E10" s="28" t="s">
        <v>3</v>
      </c>
      <c r="F10" s="119">
        <v>1</v>
      </c>
      <c r="G10" s="124"/>
      <c r="H10" s="52"/>
      <c r="I10" s="125"/>
      <c r="J10" s="112"/>
      <c r="K10" s="35"/>
      <c r="L10" s="35"/>
      <c r="M10" s="133"/>
      <c r="N10" s="35"/>
      <c r="O10" s="134"/>
      <c r="P10" s="153" t="str">
        <f t="shared" si="0"/>
        <v/>
      </c>
      <c r="Q10" s="145"/>
      <c r="R10" s="35"/>
      <c r="S10" s="35"/>
      <c r="T10" s="30" t="e">
        <f t="shared" si="1"/>
        <v>#DIV/0!</v>
      </c>
      <c r="U10" s="155" t="e">
        <f t="shared" si="2"/>
        <v>#DIV/0!</v>
      </c>
      <c r="V10" s="33" t="e">
        <f t="shared" si="3"/>
        <v>#DIV/0!</v>
      </c>
      <c r="W10" s="34" t="e">
        <f t="shared" si="4"/>
        <v>#DIV/0!</v>
      </c>
      <c r="X10" s="45" t="e">
        <f t="shared" si="5"/>
        <v>#DIV/0!</v>
      </c>
      <c r="Y10" s="49" t="e">
        <f t="shared" si="6"/>
        <v>#DIV/0!</v>
      </c>
      <c r="Z10" s="31" t="e">
        <f>Y10*F10</f>
        <v>#DIV/0!</v>
      </c>
    </row>
    <row r="11" spans="2:26" ht="12.75" customHeight="1" x14ac:dyDescent="0.2">
      <c r="B11" s="26">
        <v>4</v>
      </c>
      <c r="C11" s="66"/>
      <c r="D11" s="27"/>
      <c r="E11" s="28" t="s">
        <v>3</v>
      </c>
      <c r="F11" s="119">
        <v>1</v>
      </c>
      <c r="G11" s="126"/>
      <c r="H11" s="29"/>
      <c r="I11" s="127"/>
      <c r="J11" s="122"/>
      <c r="K11" s="29"/>
      <c r="L11" s="29"/>
      <c r="M11" s="126"/>
      <c r="N11" s="29"/>
      <c r="O11" s="127"/>
      <c r="P11" s="153" t="str">
        <f t="shared" si="0"/>
        <v/>
      </c>
      <c r="Q11" s="122"/>
      <c r="R11" s="29"/>
      <c r="S11" s="29"/>
      <c r="T11" s="30" t="e">
        <f t="shared" si="1"/>
        <v>#DIV/0!</v>
      </c>
      <c r="U11" s="155" t="e">
        <f t="shared" si="2"/>
        <v>#DIV/0!</v>
      </c>
      <c r="V11" s="33" t="e">
        <f t="shared" si="3"/>
        <v>#DIV/0!</v>
      </c>
      <c r="W11" s="34" t="e">
        <f t="shared" si="4"/>
        <v>#DIV/0!</v>
      </c>
      <c r="X11" s="45" t="e">
        <f t="shared" si="5"/>
        <v>#DIV/0!</v>
      </c>
      <c r="Y11" s="49" t="e">
        <f t="shared" si="6"/>
        <v>#DIV/0!</v>
      </c>
      <c r="Z11" s="31" t="e">
        <f>Y11*F11</f>
        <v>#DIV/0!</v>
      </c>
    </row>
    <row r="12" spans="2:26" ht="13.5" customHeight="1" thickBot="1" x14ac:dyDescent="0.25">
      <c r="B12" s="20">
        <v>5</v>
      </c>
      <c r="C12" s="67"/>
      <c r="D12" s="21"/>
      <c r="E12" s="22" t="s">
        <v>3</v>
      </c>
      <c r="F12" s="120">
        <v>1</v>
      </c>
      <c r="G12" s="128"/>
      <c r="H12" s="51"/>
      <c r="I12" s="129"/>
      <c r="J12" s="146"/>
      <c r="K12" s="41"/>
      <c r="L12" s="41"/>
      <c r="M12" s="135"/>
      <c r="N12" s="41"/>
      <c r="O12" s="136"/>
      <c r="P12" s="154" t="str">
        <f t="shared" si="0"/>
        <v/>
      </c>
      <c r="Q12" s="146"/>
      <c r="R12" s="41"/>
      <c r="S12" s="41"/>
      <c r="T12" s="36" t="e">
        <f t="shared" si="1"/>
        <v>#DIV/0!</v>
      </c>
      <c r="U12" s="156" t="e">
        <f t="shared" si="2"/>
        <v>#DIV/0!</v>
      </c>
      <c r="V12" s="37" t="e">
        <f t="shared" si="3"/>
        <v>#DIV/0!</v>
      </c>
      <c r="W12" s="38" t="e">
        <f t="shared" si="4"/>
        <v>#DIV/0!</v>
      </c>
      <c r="X12" s="46" t="e">
        <f t="shared" si="5"/>
        <v>#DIV/0!</v>
      </c>
      <c r="Y12" s="50" t="e">
        <f t="shared" si="6"/>
        <v>#DIV/0!</v>
      </c>
      <c r="Z12" s="32" t="e">
        <f>Y12*F12</f>
        <v>#DIV/0!</v>
      </c>
    </row>
    <row r="13" spans="2:26" ht="12.75" customHeight="1" x14ac:dyDescent="0.2">
      <c r="B13" s="9"/>
      <c r="C13" s="9"/>
      <c r="D13" s="10"/>
      <c r="E13" s="11"/>
      <c r="F13" s="12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X13" s="240" t="s">
        <v>21</v>
      </c>
      <c r="Y13" s="241"/>
      <c r="Z13" s="103" t="e">
        <f>SUM(Z8:Z12)</f>
        <v>#DIV/0!</v>
      </c>
    </row>
    <row r="14" spans="2:26" ht="13.5" customHeight="1" thickBot="1" x14ac:dyDescent="0.25">
      <c r="X14" s="242" t="s">
        <v>22</v>
      </c>
      <c r="Y14" s="243"/>
      <c r="Z14" s="42" t="e">
        <f>Z13*12</f>
        <v>#DIV/0!</v>
      </c>
    </row>
    <row r="15" spans="2:26" ht="9.75" thickBot="1" x14ac:dyDescent="0.25"/>
    <row r="16" spans="2:26" ht="14.1" customHeight="1" thickBot="1" x14ac:dyDescent="0.25">
      <c r="B16" s="265" t="s">
        <v>48</v>
      </c>
      <c r="C16" s="266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69"/>
      <c r="O16" s="70"/>
      <c r="P16" s="70"/>
      <c r="Q16" s="70"/>
      <c r="R16" s="70"/>
      <c r="S16" s="70"/>
    </row>
    <row r="17" spans="2:19" ht="9" customHeight="1" x14ac:dyDescent="0.2">
      <c r="B17" s="7" t="s">
        <v>4</v>
      </c>
      <c r="C17" s="62" t="s">
        <v>31</v>
      </c>
      <c r="D17" s="8" t="s">
        <v>14</v>
      </c>
      <c r="E17" s="241" t="s">
        <v>12</v>
      </c>
      <c r="F17" s="244"/>
      <c r="G17" s="54" t="s">
        <v>11</v>
      </c>
      <c r="H17" s="267" t="s">
        <v>13</v>
      </c>
      <c r="I17" s="268"/>
      <c r="J17" s="268"/>
      <c r="K17" s="268"/>
      <c r="L17" s="268"/>
      <c r="M17" s="269"/>
      <c r="N17" s="71"/>
      <c r="O17" s="72"/>
      <c r="P17" s="72"/>
      <c r="Q17" s="72"/>
      <c r="R17" s="72"/>
      <c r="S17" s="72"/>
    </row>
    <row r="18" spans="2:19" ht="9" customHeight="1" x14ac:dyDescent="0.2">
      <c r="B18" s="5">
        <v>1</v>
      </c>
      <c r="C18" s="63"/>
      <c r="D18" s="4"/>
      <c r="E18" s="235"/>
      <c r="F18" s="236"/>
      <c r="G18" s="23"/>
      <c r="H18" s="252"/>
      <c r="I18" s="253"/>
      <c r="J18" s="253"/>
      <c r="K18" s="253"/>
      <c r="L18" s="253"/>
      <c r="M18" s="254"/>
      <c r="N18" s="73"/>
      <c r="O18" s="74"/>
      <c r="P18" s="74"/>
      <c r="Q18" s="74"/>
      <c r="R18" s="74"/>
      <c r="S18" s="74"/>
    </row>
    <row r="19" spans="2:19" ht="9" customHeight="1" x14ac:dyDescent="0.2">
      <c r="B19" s="5">
        <v>2</v>
      </c>
      <c r="C19" s="63"/>
      <c r="D19" s="4"/>
      <c r="E19" s="235"/>
      <c r="F19" s="236"/>
      <c r="G19" s="23"/>
      <c r="H19" s="252"/>
      <c r="I19" s="253"/>
      <c r="J19" s="253"/>
      <c r="K19" s="253"/>
      <c r="L19" s="253"/>
      <c r="M19" s="254"/>
      <c r="N19" s="73"/>
      <c r="O19" s="74"/>
      <c r="P19" s="74"/>
      <c r="Q19" s="74"/>
      <c r="R19" s="74"/>
      <c r="S19" s="74"/>
    </row>
    <row r="20" spans="2:19" ht="9" customHeight="1" thickBot="1" x14ac:dyDescent="0.25">
      <c r="B20" s="6">
        <v>3</v>
      </c>
      <c r="C20" s="64"/>
      <c r="D20" s="24"/>
      <c r="E20" s="260"/>
      <c r="F20" s="261"/>
      <c r="G20" s="25"/>
      <c r="H20" s="245"/>
      <c r="I20" s="246"/>
      <c r="J20" s="246"/>
      <c r="K20" s="246"/>
      <c r="L20" s="246"/>
      <c r="M20" s="247"/>
      <c r="N20" s="73"/>
      <c r="O20" s="74"/>
      <c r="P20" s="74"/>
      <c r="Q20" s="74"/>
      <c r="R20" s="74"/>
      <c r="S20" s="74"/>
    </row>
    <row r="22" spans="2:19" ht="9.75" thickBot="1" x14ac:dyDescent="0.25"/>
    <row r="23" spans="2:19" ht="14.1" customHeight="1" thickBot="1" x14ac:dyDescent="0.25">
      <c r="B23" s="237" t="s">
        <v>49</v>
      </c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9"/>
    </row>
    <row r="24" spans="2:19" x14ac:dyDescent="0.2">
      <c r="B24" s="79" t="s">
        <v>4</v>
      </c>
      <c r="C24" s="80" t="s">
        <v>31</v>
      </c>
      <c r="D24" s="8" t="s">
        <v>14</v>
      </c>
      <c r="E24" s="241" t="s">
        <v>12</v>
      </c>
      <c r="F24" s="244"/>
      <c r="G24" s="54" t="s">
        <v>11</v>
      </c>
      <c r="H24" s="267" t="s">
        <v>13</v>
      </c>
      <c r="I24" s="268"/>
      <c r="J24" s="268"/>
      <c r="K24" s="268"/>
      <c r="L24" s="268"/>
      <c r="M24" s="269"/>
    </row>
    <row r="25" spans="2:19" x14ac:dyDescent="0.2">
      <c r="B25" s="81">
        <v>1</v>
      </c>
      <c r="C25" s="82"/>
      <c r="D25" s="4"/>
      <c r="E25" s="235"/>
      <c r="F25" s="236"/>
      <c r="G25" s="23"/>
      <c r="H25" s="252"/>
      <c r="I25" s="253"/>
      <c r="J25" s="253"/>
      <c r="K25" s="253"/>
      <c r="L25" s="253"/>
      <c r="M25" s="254"/>
    </row>
    <row r="26" spans="2:19" x14ac:dyDescent="0.2">
      <c r="B26" s="81">
        <v>2</v>
      </c>
      <c r="C26" s="82"/>
      <c r="D26" s="4"/>
      <c r="E26" s="235"/>
      <c r="F26" s="236"/>
      <c r="G26" s="23"/>
      <c r="H26" s="252"/>
      <c r="I26" s="253"/>
      <c r="J26" s="253"/>
      <c r="K26" s="253"/>
      <c r="L26" s="253"/>
      <c r="M26" s="254"/>
    </row>
    <row r="27" spans="2:19" ht="9.75" thickBot="1" x14ac:dyDescent="0.25">
      <c r="B27" s="83">
        <v>3</v>
      </c>
      <c r="C27" s="84"/>
      <c r="D27" s="24"/>
      <c r="E27" s="260"/>
      <c r="F27" s="261"/>
      <c r="G27" s="25"/>
      <c r="H27" s="245"/>
      <c r="I27" s="246"/>
      <c r="J27" s="246"/>
      <c r="K27" s="246"/>
      <c r="L27" s="246"/>
      <c r="M27" s="247"/>
    </row>
    <row r="29" spans="2:19" ht="9.75" thickBot="1" x14ac:dyDescent="0.25"/>
    <row r="30" spans="2:19" ht="14.1" customHeight="1" thickBot="1" x14ac:dyDescent="0.25">
      <c r="B30" s="274" t="s">
        <v>50</v>
      </c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6"/>
    </row>
    <row r="31" spans="2:19" x14ac:dyDescent="0.2">
      <c r="B31" s="85" t="s">
        <v>4</v>
      </c>
      <c r="C31" s="86" t="s">
        <v>31</v>
      </c>
      <c r="D31" s="8" t="s">
        <v>35</v>
      </c>
      <c r="E31" s="241" t="s">
        <v>36</v>
      </c>
      <c r="F31" s="244"/>
      <c r="G31" s="54" t="s">
        <v>37</v>
      </c>
      <c r="H31" s="267" t="s">
        <v>38</v>
      </c>
      <c r="I31" s="268"/>
      <c r="J31" s="268"/>
      <c r="K31" s="268"/>
      <c r="L31" s="268"/>
      <c r="M31" s="269"/>
    </row>
    <row r="32" spans="2:19" x14ac:dyDescent="0.2">
      <c r="B32" s="87">
        <v>1</v>
      </c>
      <c r="C32" s="88"/>
      <c r="D32" s="4"/>
      <c r="E32" s="235"/>
      <c r="F32" s="236"/>
      <c r="G32" s="23"/>
      <c r="H32" s="252"/>
      <c r="I32" s="253"/>
      <c r="J32" s="253"/>
      <c r="K32" s="253"/>
      <c r="L32" s="253"/>
      <c r="M32" s="254"/>
    </row>
    <row r="33" spans="2:26" x14ac:dyDescent="0.2">
      <c r="B33" s="87">
        <v>2</v>
      </c>
      <c r="C33" s="88"/>
      <c r="D33" s="4"/>
      <c r="E33" s="235"/>
      <c r="F33" s="236"/>
      <c r="G33" s="23"/>
      <c r="H33" s="252"/>
      <c r="I33" s="253"/>
      <c r="J33" s="253"/>
      <c r="K33" s="253"/>
      <c r="L33" s="253"/>
      <c r="M33" s="254"/>
    </row>
    <row r="34" spans="2:26" ht="9.75" thickBot="1" x14ac:dyDescent="0.25">
      <c r="B34" s="89">
        <v>3</v>
      </c>
      <c r="C34" s="90"/>
      <c r="D34" s="24"/>
      <c r="E34" s="260"/>
      <c r="F34" s="261"/>
      <c r="G34" s="25"/>
      <c r="H34" s="245"/>
      <c r="I34" s="246"/>
      <c r="J34" s="246"/>
      <c r="K34" s="246"/>
      <c r="L34" s="246"/>
      <c r="M34" s="247"/>
    </row>
    <row r="36" spans="2:26" ht="9.75" thickBot="1" x14ac:dyDescent="0.25"/>
    <row r="37" spans="2:26" ht="14.1" customHeight="1" thickBot="1" x14ac:dyDescent="0.25">
      <c r="B37" s="288" t="s">
        <v>51</v>
      </c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90"/>
    </row>
    <row r="38" spans="2:26" x14ac:dyDescent="0.2">
      <c r="B38" s="91" t="s">
        <v>4</v>
      </c>
      <c r="C38" s="92" t="s">
        <v>31</v>
      </c>
      <c r="D38" s="53" t="s">
        <v>41</v>
      </c>
      <c r="E38" s="241" t="s">
        <v>42</v>
      </c>
      <c r="F38" s="244"/>
      <c r="G38" s="108" t="s">
        <v>43</v>
      </c>
      <c r="H38" s="301" t="s">
        <v>44</v>
      </c>
      <c r="I38" s="302"/>
      <c r="J38" s="302"/>
      <c r="K38" s="302"/>
      <c r="L38" s="302"/>
      <c r="M38" s="302"/>
      <c r="N38" s="302"/>
      <c r="O38" s="303"/>
    </row>
    <row r="39" spans="2:26" x14ac:dyDescent="0.2">
      <c r="B39" s="93">
        <v>1</v>
      </c>
      <c r="C39" s="94"/>
      <c r="D39" s="4"/>
      <c r="E39" s="235"/>
      <c r="F39" s="236"/>
      <c r="G39" s="23"/>
      <c r="H39" s="252"/>
      <c r="I39" s="253"/>
      <c r="J39" s="253"/>
      <c r="K39" s="253"/>
      <c r="L39" s="253"/>
      <c r="M39" s="254"/>
    </row>
    <row r="40" spans="2:26" x14ac:dyDescent="0.2">
      <c r="B40" s="93">
        <v>2</v>
      </c>
      <c r="C40" s="94"/>
      <c r="D40" s="4"/>
      <c r="E40" s="235"/>
      <c r="F40" s="236"/>
      <c r="G40" s="23"/>
      <c r="H40" s="252"/>
      <c r="I40" s="253"/>
      <c r="J40" s="253"/>
      <c r="K40" s="253"/>
      <c r="L40" s="253"/>
      <c r="M40" s="254"/>
    </row>
    <row r="41" spans="2:26" ht="9.75" thickBot="1" x14ac:dyDescent="0.25">
      <c r="B41" s="95">
        <v>3</v>
      </c>
      <c r="C41" s="96"/>
      <c r="D41" s="24"/>
      <c r="E41" s="260"/>
      <c r="F41" s="261"/>
      <c r="G41" s="25"/>
      <c r="H41" s="245"/>
      <c r="I41" s="246"/>
      <c r="J41" s="246"/>
      <c r="K41" s="246"/>
      <c r="L41" s="246"/>
      <c r="M41" s="247"/>
    </row>
    <row r="44" spans="2:26" s="55" customFormat="1" ht="9.75" thickBot="1" x14ac:dyDescent="0.25">
      <c r="B44" s="1"/>
      <c r="C44" s="1"/>
      <c r="D44" s="1"/>
      <c r="E44" s="2"/>
      <c r="F44" s="3"/>
      <c r="T44" s="1"/>
      <c r="U44" s="1"/>
      <c r="V44" s="1"/>
      <c r="W44" s="1"/>
      <c r="X44" s="1"/>
      <c r="Y44" s="1"/>
      <c r="Z44" s="1"/>
    </row>
    <row r="45" spans="2:26" s="55" customFormat="1" ht="15" customHeight="1" thickBot="1" x14ac:dyDescent="0.25">
      <c r="B45" s="285" t="s">
        <v>45</v>
      </c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7"/>
      <c r="T45" s="1"/>
      <c r="U45" s="1"/>
      <c r="V45" s="1"/>
      <c r="W45" s="1"/>
      <c r="X45" s="1"/>
      <c r="Y45" s="1"/>
      <c r="Z45" s="1"/>
    </row>
    <row r="46" spans="2:26" s="55" customFormat="1" ht="364.5" customHeight="1" thickBot="1" x14ac:dyDescent="0.25">
      <c r="B46" s="282" t="s">
        <v>46</v>
      </c>
      <c r="C46" s="283"/>
      <c r="D46" s="283"/>
      <c r="E46" s="283"/>
      <c r="F46" s="283"/>
      <c r="G46" s="283"/>
      <c r="H46" s="283"/>
      <c r="I46" s="283"/>
      <c r="J46" s="283"/>
      <c r="K46" s="283"/>
      <c r="L46" s="283"/>
      <c r="M46" s="284"/>
      <c r="T46" s="1"/>
      <c r="U46" s="1"/>
      <c r="V46" s="1"/>
      <c r="W46" s="1"/>
      <c r="X46" s="1"/>
      <c r="Y46" s="1"/>
      <c r="Z46" s="1"/>
    </row>
    <row r="49" spans="2:26" s="55" customFormat="1" ht="41.25" customHeight="1" x14ac:dyDescent="0.2">
      <c r="B49" s="1"/>
      <c r="C49" s="1"/>
      <c r="D49" s="1"/>
      <c r="E49" s="2"/>
      <c r="F49" s="3"/>
      <c r="T49" s="1"/>
      <c r="U49" s="1"/>
      <c r="V49" s="1"/>
      <c r="W49" s="1"/>
      <c r="X49" s="1"/>
      <c r="Y49" s="1"/>
      <c r="Z49" s="1"/>
    </row>
  </sheetData>
  <mergeCells count="49">
    <mergeCell ref="B45:M45"/>
    <mergeCell ref="B46:M46"/>
    <mergeCell ref="G5:I5"/>
    <mergeCell ref="J5:L5"/>
    <mergeCell ref="M5:O5"/>
    <mergeCell ref="H38:O38"/>
    <mergeCell ref="E39:F39"/>
    <mergeCell ref="H39:M39"/>
    <mergeCell ref="E40:F40"/>
    <mergeCell ref="H40:M40"/>
    <mergeCell ref="E41:F41"/>
    <mergeCell ref="H41:M41"/>
    <mergeCell ref="E33:F33"/>
    <mergeCell ref="H33:M33"/>
    <mergeCell ref="E34:F34"/>
    <mergeCell ref="H34:M34"/>
    <mergeCell ref="B37:M37"/>
    <mergeCell ref="E38:F38"/>
    <mergeCell ref="E27:F27"/>
    <mergeCell ref="H27:M27"/>
    <mergeCell ref="B30:M30"/>
    <mergeCell ref="E31:F31"/>
    <mergeCell ref="H31:M31"/>
    <mergeCell ref="E32:F32"/>
    <mergeCell ref="H32:M32"/>
    <mergeCell ref="E26:F26"/>
    <mergeCell ref="H26:M26"/>
    <mergeCell ref="E18:F18"/>
    <mergeCell ref="H18:M18"/>
    <mergeCell ref="E19:F19"/>
    <mergeCell ref="H19:M19"/>
    <mergeCell ref="E20:F20"/>
    <mergeCell ref="H20:M20"/>
    <mergeCell ref="B23:M23"/>
    <mergeCell ref="E24:F24"/>
    <mergeCell ref="H24:M24"/>
    <mergeCell ref="E25:F25"/>
    <mergeCell ref="H25:M25"/>
    <mergeCell ref="X13:Y13"/>
    <mergeCell ref="X14:Y14"/>
    <mergeCell ref="B16:M16"/>
    <mergeCell ref="E17:F17"/>
    <mergeCell ref="H17:M17"/>
    <mergeCell ref="B2:D4"/>
    <mergeCell ref="E2:Z4"/>
    <mergeCell ref="B5:F6"/>
    <mergeCell ref="T5:Z6"/>
    <mergeCell ref="Q5:S5"/>
    <mergeCell ref="P5:P6"/>
  </mergeCells>
  <pageMargins left="0.511811024" right="0.511811024" top="0.78740157499999996" bottom="0.78740157499999996" header="0.31496062000000002" footer="0.31496062000000002"/>
  <pageSetup paperSize="9" scale="5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102"/>
  <sheetViews>
    <sheetView showGridLines="0" tabSelected="1" zoomScale="120" zoomScaleNormal="120" zoomScaleSheetLayoutView="130" workbookViewId="0">
      <selection activeCell="P92" sqref="P92"/>
    </sheetView>
  </sheetViews>
  <sheetFormatPr defaultRowHeight="9" x14ac:dyDescent="0.2"/>
  <cols>
    <col min="1" max="1" width="4" style="1" customWidth="1"/>
    <col min="2" max="2" width="5.6640625" style="1" customWidth="1"/>
    <col min="3" max="3" width="8.1640625" style="1" customWidth="1"/>
    <col min="4" max="4" width="45.6640625" style="1" customWidth="1"/>
    <col min="5" max="5" width="14" style="2" customWidth="1"/>
    <col min="6" max="6" width="9" style="3" customWidth="1"/>
    <col min="7" max="7" width="15.33203125" style="55" customWidth="1"/>
    <col min="8" max="13" width="15.1640625" style="55" customWidth="1"/>
    <col min="14" max="14" width="14.5" style="1" customWidth="1"/>
    <col min="15" max="15" width="11.83203125" style="1" bestFit="1" customWidth="1"/>
    <col min="16" max="16" width="14.5" style="1" customWidth="1"/>
    <col min="17" max="17" width="15.5" style="1" bestFit="1" customWidth="1"/>
    <col min="18" max="16384" width="9.33203125" style="1"/>
  </cols>
  <sheetData>
    <row r="1" spans="2:17" ht="9.75" thickBot="1" x14ac:dyDescent="0.25"/>
    <row r="2" spans="2:17" ht="9" customHeight="1" x14ac:dyDescent="0.2">
      <c r="B2" s="211"/>
      <c r="C2" s="212"/>
      <c r="D2" s="213"/>
      <c r="E2" s="220" t="s">
        <v>70</v>
      </c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2"/>
    </row>
    <row r="3" spans="2:17" ht="9" customHeight="1" x14ac:dyDescent="0.2">
      <c r="B3" s="214"/>
      <c r="C3" s="215"/>
      <c r="D3" s="216"/>
      <c r="E3" s="223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5"/>
    </row>
    <row r="4" spans="2:17" ht="46.5" customHeight="1" thickBot="1" x14ac:dyDescent="0.25">
      <c r="B4" s="217"/>
      <c r="C4" s="218"/>
      <c r="D4" s="219"/>
      <c r="E4" s="226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8"/>
    </row>
    <row r="5" spans="2:17" ht="18.75" customHeight="1" x14ac:dyDescent="0.2">
      <c r="B5" s="248" t="s">
        <v>54</v>
      </c>
      <c r="C5" s="249"/>
      <c r="D5" s="249"/>
      <c r="E5" s="249"/>
      <c r="F5" s="249"/>
      <c r="G5" s="140" t="s">
        <v>25</v>
      </c>
      <c r="H5" s="256" t="s">
        <v>24</v>
      </c>
      <c r="I5" s="256"/>
      <c r="J5" s="256"/>
      <c r="K5" s="257" t="s">
        <v>27</v>
      </c>
      <c r="L5" s="258"/>
      <c r="M5" s="259"/>
      <c r="N5" s="229" t="s">
        <v>23</v>
      </c>
      <c r="O5" s="230"/>
      <c r="P5" s="230"/>
      <c r="Q5" s="231"/>
    </row>
    <row r="6" spans="2:17" ht="21" customHeight="1" thickBot="1" x14ac:dyDescent="0.25">
      <c r="B6" s="250"/>
      <c r="C6" s="251"/>
      <c r="D6" s="251"/>
      <c r="E6" s="251"/>
      <c r="F6" s="251"/>
      <c r="G6" s="172" t="s">
        <v>5</v>
      </c>
      <c r="H6" s="121" t="s">
        <v>5</v>
      </c>
      <c r="I6" s="68" t="s">
        <v>6</v>
      </c>
      <c r="J6" s="130" t="s">
        <v>7</v>
      </c>
      <c r="K6" s="131" t="s">
        <v>5</v>
      </c>
      <c r="L6" s="75" t="s">
        <v>6</v>
      </c>
      <c r="M6" s="132" t="s">
        <v>7</v>
      </c>
      <c r="N6" s="232"/>
      <c r="O6" s="233"/>
      <c r="P6" s="233"/>
      <c r="Q6" s="234"/>
    </row>
    <row r="7" spans="2:17" ht="36.75" customHeight="1" thickBot="1" x14ac:dyDescent="0.25">
      <c r="B7" s="163" t="s">
        <v>0</v>
      </c>
      <c r="C7" s="61" t="s">
        <v>26</v>
      </c>
      <c r="D7" s="15" t="s">
        <v>1</v>
      </c>
      <c r="E7" s="15" t="s">
        <v>15</v>
      </c>
      <c r="F7" s="117" t="s">
        <v>2</v>
      </c>
      <c r="G7" s="114" t="s">
        <v>10</v>
      </c>
      <c r="H7" s="111" t="s">
        <v>10</v>
      </c>
      <c r="I7" s="16" t="s">
        <v>10</v>
      </c>
      <c r="J7" s="113" t="s">
        <v>10</v>
      </c>
      <c r="K7" s="123" t="s">
        <v>10</v>
      </c>
      <c r="L7" s="16" t="s">
        <v>10</v>
      </c>
      <c r="M7" s="115" t="s">
        <v>10</v>
      </c>
      <c r="N7" s="14" t="s">
        <v>8</v>
      </c>
      <c r="O7" s="43" t="s">
        <v>16</v>
      </c>
      <c r="P7" s="40" t="s">
        <v>18</v>
      </c>
      <c r="Q7" s="47" t="s">
        <v>9</v>
      </c>
    </row>
    <row r="8" spans="2:17" ht="12" customHeight="1" x14ac:dyDescent="0.2">
      <c r="B8" s="167">
        <v>1</v>
      </c>
      <c r="C8" s="164"/>
      <c r="D8" s="18" t="s">
        <v>61</v>
      </c>
      <c r="E8" s="19" t="s">
        <v>3</v>
      </c>
      <c r="F8" s="118">
        <v>128</v>
      </c>
      <c r="G8" s="173">
        <v>2489.9899999999998</v>
      </c>
      <c r="H8" s="112">
        <v>1945</v>
      </c>
      <c r="I8" s="52">
        <v>1963.99</v>
      </c>
      <c r="J8" s="29" t="s">
        <v>183</v>
      </c>
      <c r="K8" s="124">
        <v>2070.11</v>
      </c>
      <c r="L8" s="52">
        <v>2117.42</v>
      </c>
      <c r="M8" s="125">
        <v>2453.7399999999998</v>
      </c>
      <c r="N8" s="182">
        <f>AVERAGE(G8:M8)</f>
        <v>2173.38</v>
      </c>
      <c r="O8" s="183">
        <f>_xlfn.STDEV.P(G8:M8)</f>
        <v>219.33</v>
      </c>
      <c r="P8" s="57">
        <f>O8/N8</f>
        <v>0.1</v>
      </c>
      <c r="Q8" s="185">
        <f>N8*F8</f>
        <v>278192.64000000001</v>
      </c>
    </row>
    <row r="9" spans="2:17" ht="12.75" customHeight="1" x14ac:dyDescent="0.2">
      <c r="B9" s="168">
        <v>2</v>
      </c>
      <c r="C9" s="165"/>
      <c r="D9" s="170" t="s">
        <v>62</v>
      </c>
      <c r="E9" s="169" t="s">
        <v>3</v>
      </c>
      <c r="F9" s="119">
        <v>528</v>
      </c>
      <c r="G9" s="174">
        <v>2449</v>
      </c>
      <c r="H9" s="122">
        <v>2700</v>
      </c>
      <c r="I9" s="29">
        <v>2749.99</v>
      </c>
      <c r="J9" s="29">
        <v>2320</v>
      </c>
      <c r="K9" s="126">
        <v>2489</v>
      </c>
      <c r="L9" s="29">
        <v>2471.9</v>
      </c>
      <c r="M9" s="127">
        <v>2602.16</v>
      </c>
      <c r="N9" s="30">
        <f t="shared" ref="N9:N16" si="0">AVERAGE(G9:M9)</f>
        <v>2540.29</v>
      </c>
      <c r="O9" s="155">
        <f t="shared" ref="O9:O16" si="1">_xlfn.STDEV.P(G9:M9)</f>
        <v>140.13999999999999</v>
      </c>
      <c r="P9" s="33">
        <f t="shared" ref="P9:P13" si="2">O9/N9</f>
        <v>0.06</v>
      </c>
      <c r="Q9" s="186">
        <f t="shared" ref="Q9:Q16" si="3">N9*F9</f>
        <v>1341273.1200000001</v>
      </c>
    </row>
    <row r="10" spans="2:17" ht="12.75" customHeight="1" x14ac:dyDescent="0.2">
      <c r="B10" s="168">
        <v>3</v>
      </c>
      <c r="C10" s="165"/>
      <c r="D10" s="170" t="s">
        <v>63</v>
      </c>
      <c r="E10" s="169" t="s">
        <v>3</v>
      </c>
      <c r="F10" s="119">
        <v>528</v>
      </c>
      <c r="G10" s="173">
        <v>3468.68</v>
      </c>
      <c r="H10" s="112">
        <v>3500</v>
      </c>
      <c r="I10" s="52">
        <v>3364</v>
      </c>
      <c r="J10" s="52" t="s">
        <v>183</v>
      </c>
      <c r="K10" s="126">
        <v>3611.63</v>
      </c>
      <c r="L10" s="155">
        <v>3485.9</v>
      </c>
      <c r="M10" s="122">
        <v>3587.01</v>
      </c>
      <c r="N10" s="30">
        <f t="shared" si="0"/>
        <v>3502.87</v>
      </c>
      <c r="O10" s="155">
        <f t="shared" si="1"/>
        <v>81.3</v>
      </c>
      <c r="P10" s="33">
        <f t="shared" si="2"/>
        <v>0.02</v>
      </c>
      <c r="Q10" s="186">
        <f t="shared" si="3"/>
        <v>1849515.36</v>
      </c>
    </row>
    <row r="11" spans="2:17" ht="12.75" customHeight="1" x14ac:dyDescent="0.2">
      <c r="B11" s="168">
        <v>4</v>
      </c>
      <c r="C11" s="165"/>
      <c r="D11" s="170" t="s">
        <v>64</v>
      </c>
      <c r="E11" s="169" t="s">
        <v>3</v>
      </c>
      <c r="F11" s="119">
        <v>558</v>
      </c>
      <c r="G11" s="173">
        <v>3800</v>
      </c>
      <c r="H11" s="122">
        <v>3850</v>
      </c>
      <c r="I11" s="29">
        <v>3490</v>
      </c>
      <c r="J11" s="29" t="s">
        <v>183</v>
      </c>
      <c r="K11" s="126">
        <v>4048.9</v>
      </c>
      <c r="L11" s="155">
        <v>3980.23</v>
      </c>
      <c r="M11" s="122">
        <v>4275.91</v>
      </c>
      <c r="N11" s="30">
        <f t="shared" si="0"/>
        <v>3907.51</v>
      </c>
      <c r="O11" s="155">
        <f t="shared" si="1"/>
        <v>241.58</v>
      </c>
      <c r="P11" s="33">
        <f t="shared" ref="P11:P12" si="4">O11/N11</f>
        <v>0.06</v>
      </c>
      <c r="Q11" s="186">
        <f t="shared" si="3"/>
        <v>2180390.58</v>
      </c>
    </row>
    <row r="12" spans="2:17" ht="12.75" customHeight="1" x14ac:dyDescent="0.2">
      <c r="B12" s="168">
        <v>5</v>
      </c>
      <c r="C12" s="165"/>
      <c r="D12" s="27" t="s">
        <v>211</v>
      </c>
      <c r="E12" s="28" t="s">
        <v>3</v>
      </c>
      <c r="F12" s="119">
        <v>384</v>
      </c>
      <c r="G12" s="174">
        <v>2890</v>
      </c>
      <c r="H12" s="122">
        <v>2149</v>
      </c>
      <c r="I12" s="29">
        <v>2198.98</v>
      </c>
      <c r="J12" s="29" t="s">
        <v>183</v>
      </c>
      <c r="K12" s="126">
        <v>2228.8000000000002</v>
      </c>
      <c r="L12" s="155">
        <v>3068.08</v>
      </c>
      <c r="M12" s="122">
        <v>2369.9</v>
      </c>
      <c r="N12" s="30">
        <f t="shared" si="0"/>
        <v>2484.13</v>
      </c>
      <c r="O12" s="155">
        <f t="shared" si="1"/>
        <v>360</v>
      </c>
      <c r="P12" s="33">
        <f t="shared" si="4"/>
        <v>0.14000000000000001</v>
      </c>
      <c r="Q12" s="186">
        <f t="shared" si="3"/>
        <v>953905.92</v>
      </c>
    </row>
    <row r="13" spans="2:17" ht="12.75" customHeight="1" x14ac:dyDescent="0.2">
      <c r="B13" s="168">
        <v>6</v>
      </c>
      <c r="C13" s="165"/>
      <c r="D13" s="27" t="s">
        <v>65</v>
      </c>
      <c r="E13" s="28" t="s">
        <v>3</v>
      </c>
      <c r="F13" s="119">
        <v>544</v>
      </c>
      <c r="G13" s="174">
        <v>1468</v>
      </c>
      <c r="H13" s="122">
        <v>1168.5</v>
      </c>
      <c r="I13" s="29" t="s">
        <v>183</v>
      </c>
      <c r="J13" s="29" t="s">
        <v>183</v>
      </c>
      <c r="K13" s="126">
        <v>1207</v>
      </c>
      <c r="L13" s="155">
        <v>1308.77</v>
      </c>
      <c r="M13" s="122">
        <v>1293.23</v>
      </c>
      <c r="N13" s="30">
        <f t="shared" si="0"/>
        <v>1289.0999999999999</v>
      </c>
      <c r="O13" s="155">
        <f t="shared" si="1"/>
        <v>103.63</v>
      </c>
      <c r="P13" s="33">
        <f t="shared" si="2"/>
        <v>0.08</v>
      </c>
      <c r="Q13" s="186">
        <f t="shared" si="3"/>
        <v>701270.4</v>
      </c>
    </row>
    <row r="14" spans="2:17" ht="12.75" customHeight="1" x14ac:dyDescent="0.2">
      <c r="B14" s="168">
        <v>7</v>
      </c>
      <c r="C14" s="165"/>
      <c r="D14" s="27" t="s">
        <v>66</v>
      </c>
      <c r="E14" s="28" t="s">
        <v>3</v>
      </c>
      <c r="F14" s="119">
        <v>290</v>
      </c>
      <c r="G14" s="174">
        <v>1415</v>
      </c>
      <c r="H14" s="122">
        <v>1206</v>
      </c>
      <c r="I14" s="29">
        <v>1465.67</v>
      </c>
      <c r="J14" s="29">
        <v>1084.8</v>
      </c>
      <c r="K14" s="126">
        <v>1219</v>
      </c>
      <c r="L14" s="155">
        <v>1229.83</v>
      </c>
      <c r="M14" s="122">
        <v>1538.79</v>
      </c>
      <c r="N14" s="30">
        <f t="shared" si="0"/>
        <v>1308.44</v>
      </c>
      <c r="O14" s="155">
        <f t="shared" si="1"/>
        <v>152.97999999999999</v>
      </c>
      <c r="P14" s="33">
        <f t="shared" ref="P14:P16" si="5">O14/N14</f>
        <v>0.12</v>
      </c>
      <c r="Q14" s="186">
        <f t="shared" si="3"/>
        <v>379447.6</v>
      </c>
    </row>
    <row r="15" spans="2:17" ht="12.75" customHeight="1" x14ac:dyDescent="0.2">
      <c r="B15" s="168">
        <v>8</v>
      </c>
      <c r="C15" s="165"/>
      <c r="D15" s="27" t="s">
        <v>67</v>
      </c>
      <c r="E15" s="28" t="s">
        <v>3</v>
      </c>
      <c r="F15" s="119">
        <v>718</v>
      </c>
      <c r="G15" s="173">
        <v>3470</v>
      </c>
      <c r="H15" s="112">
        <v>3208.4</v>
      </c>
      <c r="I15" s="52">
        <v>2720</v>
      </c>
      <c r="J15" s="52">
        <v>2524.5</v>
      </c>
      <c r="K15" s="126">
        <v>3669.23</v>
      </c>
      <c r="L15" s="155">
        <v>3145.76</v>
      </c>
      <c r="M15" s="122">
        <v>3190.75</v>
      </c>
      <c r="N15" s="30">
        <f t="shared" si="0"/>
        <v>3132.66</v>
      </c>
      <c r="O15" s="155">
        <f t="shared" si="1"/>
        <v>368.61</v>
      </c>
      <c r="P15" s="33">
        <f t="shared" si="5"/>
        <v>0.12</v>
      </c>
      <c r="Q15" s="186">
        <f t="shared" si="3"/>
        <v>2249249.88</v>
      </c>
    </row>
    <row r="16" spans="2:17" ht="12.75" customHeight="1" x14ac:dyDescent="0.2">
      <c r="B16" s="168">
        <v>9</v>
      </c>
      <c r="C16" s="165"/>
      <c r="D16" s="27" t="s">
        <v>68</v>
      </c>
      <c r="E16" s="28" t="s">
        <v>3</v>
      </c>
      <c r="F16" s="119">
        <v>788</v>
      </c>
      <c r="G16" s="174">
        <v>736.07</v>
      </c>
      <c r="H16" s="122">
        <v>800</v>
      </c>
      <c r="I16" s="29">
        <v>642.99</v>
      </c>
      <c r="J16" s="29" t="s">
        <v>183</v>
      </c>
      <c r="K16" s="126">
        <v>699</v>
      </c>
      <c r="L16" s="155">
        <v>709.6</v>
      </c>
      <c r="M16" s="122">
        <v>782.12</v>
      </c>
      <c r="N16" s="30">
        <f t="shared" si="0"/>
        <v>728.3</v>
      </c>
      <c r="O16" s="155">
        <f t="shared" si="1"/>
        <v>52.57</v>
      </c>
      <c r="P16" s="33">
        <f t="shared" si="5"/>
        <v>7.0000000000000007E-2</v>
      </c>
      <c r="Q16" s="186">
        <f t="shared" si="3"/>
        <v>573900.4</v>
      </c>
    </row>
    <row r="17" spans="2:17" ht="12.75" customHeight="1" x14ac:dyDescent="0.2">
      <c r="B17" s="168">
        <v>10</v>
      </c>
      <c r="C17" s="165"/>
      <c r="D17" s="27" t="s">
        <v>69</v>
      </c>
      <c r="E17" s="28" t="s">
        <v>3</v>
      </c>
      <c r="F17" s="119">
        <v>570</v>
      </c>
      <c r="G17" s="173">
        <v>1531.47</v>
      </c>
      <c r="H17" s="112">
        <v>1790</v>
      </c>
      <c r="I17" s="52">
        <v>1480</v>
      </c>
      <c r="J17" s="52" t="s">
        <v>183</v>
      </c>
      <c r="K17" s="202">
        <v>1705.16</v>
      </c>
      <c r="L17" s="52">
        <v>1822.39</v>
      </c>
      <c r="M17" s="52">
        <v>1952.02</v>
      </c>
      <c r="N17" s="30">
        <f t="shared" ref="N17:N18" si="6">AVERAGE(G17:M17)</f>
        <v>1713.51</v>
      </c>
      <c r="O17" s="155">
        <f t="shared" ref="O17:O18" si="7">_xlfn.STDEV.P(G17:M17)</f>
        <v>164.48</v>
      </c>
      <c r="P17" s="33">
        <f t="shared" ref="P17:P18" si="8">O17/N17</f>
        <v>0.1</v>
      </c>
      <c r="Q17" s="186">
        <f t="shared" ref="Q17:Q18" si="9">N17*F17</f>
        <v>976700.7</v>
      </c>
    </row>
    <row r="18" spans="2:17" ht="13.5" customHeight="1" thickBot="1" x14ac:dyDescent="0.25">
      <c r="B18" s="203">
        <v>11</v>
      </c>
      <c r="C18" s="166"/>
      <c r="D18" s="21" t="s">
        <v>210</v>
      </c>
      <c r="E18" s="204" t="s">
        <v>3</v>
      </c>
      <c r="F18" s="120">
        <v>556</v>
      </c>
      <c r="G18" s="175">
        <v>1580</v>
      </c>
      <c r="H18" s="205">
        <v>1326.9</v>
      </c>
      <c r="I18" s="206">
        <v>1399.9</v>
      </c>
      <c r="J18" s="206" t="s">
        <v>183</v>
      </c>
      <c r="K18" s="207">
        <v>1457.99</v>
      </c>
      <c r="L18" s="156">
        <v>1703.9</v>
      </c>
      <c r="M18" s="205">
        <v>1520</v>
      </c>
      <c r="N18" s="36">
        <f t="shared" si="6"/>
        <v>1498.12</v>
      </c>
      <c r="O18" s="156">
        <f t="shared" si="7"/>
        <v>122.54</v>
      </c>
      <c r="P18" s="37">
        <f t="shared" si="8"/>
        <v>0.08</v>
      </c>
      <c r="Q18" s="186">
        <f t="shared" si="9"/>
        <v>832954.72</v>
      </c>
    </row>
    <row r="19" spans="2:17" ht="12.75" customHeight="1" x14ac:dyDescent="0.2">
      <c r="B19" s="9"/>
      <c r="C19" s="9"/>
      <c r="D19" s="10"/>
      <c r="E19" s="11"/>
      <c r="F19" s="12"/>
      <c r="G19" s="13"/>
      <c r="H19" s="13"/>
      <c r="I19" s="13"/>
      <c r="J19" s="13"/>
      <c r="K19" s="13"/>
      <c r="L19" s="13"/>
      <c r="M19" s="13"/>
      <c r="Q19" s="187">
        <f>SUM(Q8:Q18)</f>
        <v>12316801.32</v>
      </c>
    </row>
    <row r="20" spans="2:17" ht="13.5" customHeight="1" thickBot="1" x14ac:dyDescent="0.25">
      <c r="Q20" s="104"/>
    </row>
    <row r="21" spans="2:17" ht="13.5" customHeight="1" thickBot="1" x14ac:dyDescent="0.25">
      <c r="B21" s="327" t="s">
        <v>172</v>
      </c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9"/>
      <c r="N21" s="318" t="s">
        <v>171</v>
      </c>
      <c r="Q21" s="104"/>
    </row>
    <row r="22" spans="2:17" ht="9" customHeight="1" x14ac:dyDescent="0.2">
      <c r="B22" s="105" t="s">
        <v>0</v>
      </c>
      <c r="C22" s="106" t="s">
        <v>71</v>
      </c>
      <c r="D22" s="189" t="s">
        <v>14</v>
      </c>
      <c r="E22" s="330" t="s">
        <v>12</v>
      </c>
      <c r="F22" s="331"/>
      <c r="G22" s="190" t="s">
        <v>11</v>
      </c>
      <c r="H22" s="332" t="s">
        <v>13</v>
      </c>
      <c r="I22" s="333"/>
      <c r="J22" s="333"/>
      <c r="K22" s="333"/>
      <c r="L22" s="333"/>
      <c r="M22" s="334"/>
      <c r="N22" s="319"/>
      <c r="Q22" s="104"/>
    </row>
    <row r="23" spans="2:17" ht="9" customHeight="1" x14ac:dyDescent="0.2">
      <c r="B23" s="176">
        <v>1</v>
      </c>
      <c r="C23" s="177">
        <v>1</v>
      </c>
      <c r="D23" s="181" t="s">
        <v>76</v>
      </c>
      <c r="E23" s="323" t="s">
        <v>72</v>
      </c>
      <c r="F23" s="324"/>
      <c r="G23" s="179">
        <v>45692</v>
      </c>
      <c r="H23" s="324" t="s">
        <v>77</v>
      </c>
      <c r="I23" s="325"/>
      <c r="J23" s="325"/>
      <c r="K23" s="325"/>
      <c r="L23" s="325"/>
      <c r="M23" s="326"/>
      <c r="N23" s="194">
        <v>81590136</v>
      </c>
      <c r="Q23" s="104"/>
    </row>
    <row r="24" spans="2:17" ht="9" customHeight="1" x14ac:dyDescent="0.2">
      <c r="B24" s="107">
        <v>2</v>
      </c>
      <c r="C24" s="178">
        <v>1</v>
      </c>
      <c r="D24" s="180" t="s">
        <v>86</v>
      </c>
      <c r="E24" s="323" t="s">
        <v>87</v>
      </c>
      <c r="F24" s="324"/>
      <c r="G24" s="184">
        <v>45874</v>
      </c>
      <c r="H24" s="325" t="s">
        <v>88</v>
      </c>
      <c r="I24" s="325"/>
      <c r="J24" s="325"/>
      <c r="K24" s="325"/>
      <c r="L24" s="325"/>
      <c r="M24" s="326"/>
      <c r="N24" s="194">
        <v>81590153</v>
      </c>
      <c r="Q24" s="104"/>
    </row>
    <row r="25" spans="2:17" ht="9" customHeight="1" x14ac:dyDescent="0.2">
      <c r="B25" s="107">
        <v>3</v>
      </c>
      <c r="C25" s="178">
        <v>1</v>
      </c>
      <c r="D25" s="180" t="s">
        <v>188</v>
      </c>
      <c r="E25" s="323" t="s">
        <v>72</v>
      </c>
      <c r="F25" s="324"/>
      <c r="G25" s="184">
        <v>45930</v>
      </c>
      <c r="H25" s="325" t="s">
        <v>189</v>
      </c>
      <c r="I25" s="325"/>
      <c r="J25" s="325"/>
      <c r="K25" s="325"/>
      <c r="L25" s="325"/>
      <c r="M25" s="326"/>
      <c r="N25" s="194">
        <v>81590163</v>
      </c>
      <c r="Q25" s="104"/>
    </row>
    <row r="26" spans="2:17" ht="9" customHeight="1" x14ac:dyDescent="0.2">
      <c r="B26" s="176">
        <v>4</v>
      </c>
      <c r="C26" s="177">
        <v>1</v>
      </c>
      <c r="D26" s="181" t="s">
        <v>190</v>
      </c>
      <c r="E26" s="323" t="s">
        <v>72</v>
      </c>
      <c r="F26" s="324"/>
      <c r="G26" s="179">
        <v>45777</v>
      </c>
      <c r="H26" s="324" t="s">
        <v>191</v>
      </c>
      <c r="I26" s="325"/>
      <c r="J26" s="325"/>
      <c r="K26" s="325"/>
      <c r="L26" s="325"/>
      <c r="M26" s="326"/>
      <c r="N26" s="194">
        <v>81590185</v>
      </c>
      <c r="Q26" s="104"/>
    </row>
    <row r="27" spans="2:17" ht="9" customHeight="1" x14ac:dyDescent="0.2">
      <c r="B27" s="107">
        <v>5</v>
      </c>
      <c r="C27" s="178">
        <v>1</v>
      </c>
      <c r="D27" s="180" t="s">
        <v>192</v>
      </c>
      <c r="E27" s="323" t="s">
        <v>87</v>
      </c>
      <c r="F27" s="324"/>
      <c r="G27" s="184">
        <v>45918</v>
      </c>
      <c r="H27" s="325" t="s">
        <v>193</v>
      </c>
      <c r="I27" s="325"/>
      <c r="J27" s="325"/>
      <c r="K27" s="325"/>
      <c r="L27" s="325"/>
      <c r="M27" s="326"/>
      <c r="N27" s="194">
        <v>81590206</v>
      </c>
      <c r="Q27" s="104"/>
    </row>
    <row r="28" spans="2:17" ht="9" customHeight="1" x14ac:dyDescent="0.2">
      <c r="B28" s="107">
        <v>6</v>
      </c>
      <c r="C28" s="178">
        <v>1</v>
      </c>
      <c r="D28" s="180" t="s">
        <v>194</v>
      </c>
      <c r="E28" s="323" t="s">
        <v>72</v>
      </c>
      <c r="F28" s="324"/>
      <c r="G28" s="184">
        <v>45890</v>
      </c>
      <c r="H28" s="325" t="s">
        <v>195</v>
      </c>
      <c r="I28" s="325"/>
      <c r="J28" s="325"/>
      <c r="K28" s="325"/>
      <c r="L28" s="325"/>
      <c r="M28" s="326"/>
      <c r="N28" s="194">
        <v>81590244</v>
      </c>
      <c r="Q28" s="104"/>
    </row>
    <row r="29" spans="2:17" ht="9" customHeight="1" x14ac:dyDescent="0.2">
      <c r="B29" s="107">
        <v>7</v>
      </c>
      <c r="C29" s="177">
        <v>1</v>
      </c>
      <c r="D29" s="181" t="s">
        <v>128</v>
      </c>
      <c r="E29" s="323" t="s">
        <v>72</v>
      </c>
      <c r="F29" s="324"/>
      <c r="G29" s="179">
        <v>45930</v>
      </c>
      <c r="H29" s="324" t="s">
        <v>196</v>
      </c>
      <c r="I29" s="325"/>
      <c r="J29" s="325"/>
      <c r="K29" s="325"/>
      <c r="L29" s="325"/>
      <c r="M29" s="326"/>
      <c r="N29" s="194">
        <v>81590301</v>
      </c>
      <c r="Q29" s="104"/>
    </row>
    <row r="30" spans="2:17" ht="9" customHeight="1" x14ac:dyDescent="0.2">
      <c r="B30" s="176">
        <v>8</v>
      </c>
      <c r="C30" s="178">
        <v>1</v>
      </c>
      <c r="D30" s="180" t="s">
        <v>197</v>
      </c>
      <c r="E30" s="323" t="s">
        <v>198</v>
      </c>
      <c r="F30" s="324"/>
      <c r="G30" s="184">
        <v>45924</v>
      </c>
      <c r="H30" s="325" t="s">
        <v>199</v>
      </c>
      <c r="I30" s="325"/>
      <c r="J30" s="325"/>
      <c r="K30" s="325"/>
      <c r="L30" s="325"/>
      <c r="M30" s="326"/>
      <c r="N30" s="194">
        <v>81590344</v>
      </c>
      <c r="Q30" s="104"/>
    </row>
    <row r="31" spans="2:17" ht="9" customHeight="1" x14ac:dyDescent="0.2">
      <c r="B31" s="107">
        <v>9</v>
      </c>
      <c r="C31" s="178">
        <v>1</v>
      </c>
      <c r="D31" s="180" t="s">
        <v>201</v>
      </c>
      <c r="E31" s="323" t="s">
        <v>72</v>
      </c>
      <c r="F31" s="324"/>
      <c r="G31" s="184">
        <v>45936</v>
      </c>
      <c r="H31" s="325" t="s">
        <v>200</v>
      </c>
      <c r="I31" s="325"/>
      <c r="J31" s="325"/>
      <c r="K31" s="325"/>
      <c r="L31" s="325"/>
      <c r="M31" s="326"/>
      <c r="N31" s="194">
        <v>81590411</v>
      </c>
      <c r="Q31" s="104"/>
    </row>
    <row r="32" spans="2:17" ht="9" customHeight="1" x14ac:dyDescent="0.2">
      <c r="B32" s="107">
        <v>10</v>
      </c>
      <c r="C32" s="208">
        <v>1</v>
      </c>
      <c r="D32" s="201" t="s">
        <v>202</v>
      </c>
      <c r="E32" s="339" t="s">
        <v>72</v>
      </c>
      <c r="F32" s="340"/>
      <c r="G32" s="184">
        <v>45902</v>
      </c>
      <c r="H32" s="341" t="s">
        <v>165</v>
      </c>
      <c r="I32" s="341"/>
      <c r="J32" s="341"/>
      <c r="K32" s="341"/>
      <c r="L32" s="341"/>
      <c r="M32" s="342"/>
      <c r="N32" s="194">
        <v>81590428</v>
      </c>
      <c r="Q32" s="104"/>
    </row>
    <row r="33" spans="2:17" ht="9" customHeight="1" thickBot="1" x14ac:dyDescent="0.25">
      <c r="B33" s="209">
        <v>11</v>
      </c>
      <c r="C33" s="210">
        <v>1</v>
      </c>
      <c r="D33" s="200" t="s">
        <v>212</v>
      </c>
      <c r="E33" s="335" t="s">
        <v>87</v>
      </c>
      <c r="F33" s="336"/>
      <c r="G33" s="188">
        <v>45875</v>
      </c>
      <c r="H33" s="337" t="s">
        <v>213</v>
      </c>
      <c r="I33" s="337"/>
      <c r="J33" s="337"/>
      <c r="K33" s="337"/>
      <c r="L33" s="337"/>
      <c r="M33" s="338"/>
      <c r="N33" s="195">
        <v>81820483</v>
      </c>
      <c r="Q33" s="104"/>
    </row>
    <row r="34" spans="2:17" ht="9.75" thickBot="1" x14ac:dyDescent="0.25"/>
    <row r="35" spans="2:17" ht="14.1" customHeight="1" thickBot="1" x14ac:dyDescent="0.25">
      <c r="B35" s="265" t="s">
        <v>173</v>
      </c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320"/>
      <c r="N35" s="316" t="s">
        <v>171</v>
      </c>
    </row>
    <row r="36" spans="2:17" ht="9" customHeight="1" x14ac:dyDescent="0.2">
      <c r="B36" s="7" t="s">
        <v>0</v>
      </c>
      <c r="C36" s="62" t="s">
        <v>71</v>
      </c>
      <c r="D36" s="191" t="s">
        <v>14</v>
      </c>
      <c r="E36" s="321" t="s">
        <v>12</v>
      </c>
      <c r="F36" s="322"/>
      <c r="G36" s="192" t="s">
        <v>11</v>
      </c>
      <c r="H36" s="351" t="s">
        <v>13</v>
      </c>
      <c r="I36" s="351"/>
      <c r="J36" s="351"/>
      <c r="K36" s="351"/>
      <c r="L36" s="351"/>
      <c r="M36" s="352"/>
      <c r="N36" s="317"/>
    </row>
    <row r="37" spans="2:17" ht="9" customHeight="1" x14ac:dyDescent="0.2">
      <c r="B37" s="5">
        <v>1</v>
      </c>
      <c r="C37" s="63">
        <v>1</v>
      </c>
      <c r="D37" s="180" t="s">
        <v>180</v>
      </c>
      <c r="E37" s="339" t="s">
        <v>181</v>
      </c>
      <c r="F37" s="340"/>
      <c r="G37" s="184">
        <v>45819</v>
      </c>
      <c r="H37" s="341" t="s">
        <v>182</v>
      </c>
      <c r="I37" s="341"/>
      <c r="J37" s="341"/>
      <c r="K37" s="341"/>
      <c r="L37" s="341"/>
      <c r="M37" s="342"/>
      <c r="N37" s="311">
        <v>81590666</v>
      </c>
    </row>
    <row r="38" spans="2:17" ht="9" customHeight="1" x14ac:dyDescent="0.2">
      <c r="B38" s="5">
        <v>1</v>
      </c>
      <c r="C38" s="63">
        <v>2</v>
      </c>
      <c r="D38" s="180" t="s">
        <v>73</v>
      </c>
      <c r="E38" s="339" t="s">
        <v>74</v>
      </c>
      <c r="F38" s="340"/>
      <c r="G38" s="184">
        <v>45833</v>
      </c>
      <c r="H38" s="341" t="s">
        <v>75</v>
      </c>
      <c r="I38" s="341"/>
      <c r="J38" s="341"/>
      <c r="K38" s="341"/>
      <c r="L38" s="341"/>
      <c r="M38" s="342"/>
      <c r="N38" s="312"/>
    </row>
    <row r="39" spans="2:17" ht="9" customHeight="1" x14ac:dyDescent="0.2">
      <c r="B39" s="5">
        <v>2</v>
      </c>
      <c r="C39" s="63">
        <v>1</v>
      </c>
      <c r="D39" s="180" t="s">
        <v>89</v>
      </c>
      <c r="E39" s="339" t="s">
        <v>87</v>
      </c>
      <c r="F39" s="340"/>
      <c r="G39" s="184">
        <v>45698</v>
      </c>
      <c r="H39" s="341" t="s">
        <v>90</v>
      </c>
      <c r="I39" s="341"/>
      <c r="J39" s="341"/>
      <c r="K39" s="341"/>
      <c r="L39" s="341"/>
      <c r="M39" s="342"/>
      <c r="N39" s="311">
        <v>81590712</v>
      </c>
    </row>
    <row r="40" spans="2:17" ht="9" customHeight="1" x14ac:dyDescent="0.2">
      <c r="B40" s="5">
        <v>2</v>
      </c>
      <c r="C40" s="63">
        <v>2</v>
      </c>
      <c r="D40" s="180" t="s">
        <v>91</v>
      </c>
      <c r="E40" s="339" t="s">
        <v>92</v>
      </c>
      <c r="F40" s="340"/>
      <c r="G40" s="184">
        <v>45751</v>
      </c>
      <c r="H40" s="341" t="s">
        <v>93</v>
      </c>
      <c r="I40" s="341"/>
      <c r="J40" s="341"/>
      <c r="K40" s="341"/>
      <c r="L40" s="341"/>
      <c r="M40" s="342"/>
      <c r="N40" s="312"/>
    </row>
    <row r="41" spans="2:17" ht="9" customHeight="1" x14ac:dyDescent="0.2">
      <c r="B41" s="5">
        <v>2</v>
      </c>
      <c r="C41" s="63">
        <v>3</v>
      </c>
      <c r="D41" s="180" t="s">
        <v>94</v>
      </c>
      <c r="E41" s="339" t="s">
        <v>95</v>
      </c>
      <c r="F41" s="340"/>
      <c r="G41" s="184">
        <v>45926</v>
      </c>
      <c r="H41" s="341" t="s">
        <v>96</v>
      </c>
      <c r="I41" s="341"/>
      <c r="J41" s="341"/>
      <c r="K41" s="341"/>
      <c r="L41" s="341"/>
      <c r="M41" s="342"/>
      <c r="N41" s="313"/>
    </row>
    <row r="42" spans="2:17" ht="9" customHeight="1" x14ac:dyDescent="0.2">
      <c r="B42" s="5">
        <v>3</v>
      </c>
      <c r="C42" s="63">
        <v>1</v>
      </c>
      <c r="D42" s="196" t="s">
        <v>184</v>
      </c>
      <c r="E42" s="339" t="s">
        <v>87</v>
      </c>
      <c r="F42" s="340"/>
      <c r="G42" s="184">
        <v>45754</v>
      </c>
      <c r="H42" s="341" t="s">
        <v>185</v>
      </c>
      <c r="I42" s="341"/>
      <c r="J42" s="341"/>
      <c r="K42" s="341"/>
      <c r="L42" s="341"/>
      <c r="M42" s="342"/>
      <c r="N42" s="311">
        <v>81590726</v>
      </c>
    </row>
    <row r="43" spans="2:17" ht="9" customHeight="1" x14ac:dyDescent="0.2">
      <c r="B43" s="5">
        <v>3</v>
      </c>
      <c r="C43" s="63">
        <v>2</v>
      </c>
      <c r="D43" s="196" t="s">
        <v>104</v>
      </c>
      <c r="E43" s="339" t="s">
        <v>87</v>
      </c>
      <c r="F43" s="340"/>
      <c r="G43" s="184">
        <v>45818</v>
      </c>
      <c r="H43" s="341" t="s">
        <v>103</v>
      </c>
      <c r="I43" s="341"/>
      <c r="J43" s="341"/>
      <c r="K43" s="341"/>
      <c r="L43" s="341"/>
      <c r="M43" s="342"/>
      <c r="N43" s="312"/>
    </row>
    <row r="44" spans="2:17" ht="9" customHeight="1" x14ac:dyDescent="0.2">
      <c r="B44" s="5">
        <v>4</v>
      </c>
      <c r="C44" s="63">
        <v>1</v>
      </c>
      <c r="D44" s="180" t="s">
        <v>186</v>
      </c>
      <c r="E44" s="323" t="s">
        <v>72</v>
      </c>
      <c r="F44" s="324"/>
      <c r="G44" s="184">
        <v>45834</v>
      </c>
      <c r="H44" s="341" t="s">
        <v>187</v>
      </c>
      <c r="I44" s="341"/>
      <c r="J44" s="341"/>
      <c r="K44" s="341"/>
      <c r="L44" s="341"/>
      <c r="M44" s="342"/>
      <c r="N44" s="311">
        <v>81590784</v>
      </c>
    </row>
    <row r="45" spans="2:17" ht="9" customHeight="1" x14ac:dyDescent="0.2">
      <c r="B45" s="5">
        <v>4</v>
      </c>
      <c r="C45" s="63">
        <v>2</v>
      </c>
      <c r="D45" s="181" t="s">
        <v>110</v>
      </c>
      <c r="E45" s="323" t="s">
        <v>72</v>
      </c>
      <c r="F45" s="324"/>
      <c r="G45" s="179">
        <v>45924</v>
      </c>
      <c r="H45" s="324" t="s">
        <v>111</v>
      </c>
      <c r="I45" s="325"/>
      <c r="J45" s="325"/>
      <c r="K45" s="325"/>
      <c r="L45" s="325"/>
      <c r="M45" s="326"/>
      <c r="N45" s="312"/>
    </row>
    <row r="46" spans="2:17" ht="9" customHeight="1" x14ac:dyDescent="0.2">
      <c r="B46" s="5">
        <v>5</v>
      </c>
      <c r="C46" s="63">
        <v>1</v>
      </c>
      <c r="D46" s="180" t="s">
        <v>114</v>
      </c>
      <c r="E46" s="339" t="s">
        <v>115</v>
      </c>
      <c r="F46" s="340"/>
      <c r="G46" s="184">
        <v>45939</v>
      </c>
      <c r="H46" s="341" t="s">
        <v>116</v>
      </c>
      <c r="I46" s="341"/>
      <c r="J46" s="341"/>
      <c r="K46" s="341"/>
      <c r="L46" s="341"/>
      <c r="M46" s="342"/>
      <c r="N46" s="311">
        <v>81590851</v>
      </c>
    </row>
    <row r="47" spans="2:17" ht="9" customHeight="1" x14ac:dyDescent="0.2">
      <c r="B47" s="5">
        <v>5</v>
      </c>
      <c r="C47" s="63">
        <v>2</v>
      </c>
      <c r="D47" s="196" t="s">
        <v>112</v>
      </c>
      <c r="E47" s="323" t="s">
        <v>72</v>
      </c>
      <c r="F47" s="324"/>
      <c r="G47" s="184">
        <v>45744</v>
      </c>
      <c r="H47" s="325" t="s">
        <v>113</v>
      </c>
      <c r="I47" s="325"/>
      <c r="J47" s="325"/>
      <c r="K47" s="325"/>
      <c r="L47" s="325"/>
      <c r="M47" s="326"/>
      <c r="N47" s="312"/>
    </row>
    <row r="48" spans="2:17" ht="9" customHeight="1" x14ac:dyDescent="0.2">
      <c r="B48" s="5">
        <v>6</v>
      </c>
      <c r="C48" s="63">
        <v>1</v>
      </c>
      <c r="D48" s="180" t="s">
        <v>205</v>
      </c>
      <c r="E48" s="339" t="s">
        <v>204</v>
      </c>
      <c r="F48" s="340"/>
      <c r="G48" s="184">
        <v>45938</v>
      </c>
      <c r="H48" s="341" t="s">
        <v>203</v>
      </c>
      <c r="I48" s="341"/>
      <c r="J48" s="341"/>
      <c r="K48" s="341"/>
      <c r="L48" s="341"/>
      <c r="M48" s="342"/>
      <c r="N48" s="197">
        <v>81590873</v>
      </c>
    </row>
    <row r="49" spans="2:14" ht="9" customHeight="1" x14ac:dyDescent="0.2">
      <c r="B49" s="5">
        <v>7</v>
      </c>
      <c r="C49" s="63">
        <v>1</v>
      </c>
      <c r="D49" s="181" t="s">
        <v>134</v>
      </c>
      <c r="E49" s="339" t="s">
        <v>72</v>
      </c>
      <c r="F49" s="340"/>
      <c r="G49" s="184">
        <v>45806</v>
      </c>
      <c r="H49" s="325" t="s">
        <v>102</v>
      </c>
      <c r="I49" s="325"/>
      <c r="J49" s="325"/>
      <c r="K49" s="325"/>
      <c r="L49" s="325"/>
      <c r="M49" s="326"/>
      <c r="N49" s="311">
        <v>81590909</v>
      </c>
    </row>
    <row r="50" spans="2:14" ht="9" customHeight="1" x14ac:dyDescent="0.2">
      <c r="B50" s="5">
        <v>7</v>
      </c>
      <c r="C50" s="63">
        <v>2</v>
      </c>
      <c r="D50" s="180" t="s">
        <v>206</v>
      </c>
      <c r="E50" s="339" t="s">
        <v>72</v>
      </c>
      <c r="F50" s="340"/>
      <c r="G50" s="184">
        <v>45875</v>
      </c>
      <c r="H50" s="341" t="s">
        <v>207</v>
      </c>
      <c r="I50" s="341"/>
      <c r="J50" s="341"/>
      <c r="K50" s="341"/>
      <c r="L50" s="341"/>
      <c r="M50" s="342"/>
      <c r="N50" s="312"/>
    </row>
    <row r="51" spans="2:14" ht="9" customHeight="1" x14ac:dyDescent="0.2">
      <c r="B51" s="5">
        <v>7</v>
      </c>
      <c r="C51" s="63">
        <v>3</v>
      </c>
      <c r="D51" s="180" t="s">
        <v>136</v>
      </c>
      <c r="E51" s="339" t="s">
        <v>87</v>
      </c>
      <c r="F51" s="340"/>
      <c r="G51" s="184">
        <v>45825</v>
      </c>
      <c r="H51" s="341" t="s">
        <v>135</v>
      </c>
      <c r="I51" s="341"/>
      <c r="J51" s="341"/>
      <c r="K51" s="341"/>
      <c r="L51" s="341"/>
      <c r="M51" s="342"/>
      <c r="N51" s="313"/>
    </row>
    <row r="52" spans="2:14" ht="9" customHeight="1" x14ac:dyDescent="0.2">
      <c r="B52" s="5">
        <v>8</v>
      </c>
      <c r="C52" s="63">
        <v>1</v>
      </c>
      <c r="D52" s="180" t="s">
        <v>144</v>
      </c>
      <c r="E52" s="339" t="s">
        <v>72</v>
      </c>
      <c r="F52" s="340"/>
      <c r="G52" s="184">
        <v>45646</v>
      </c>
      <c r="H52" s="341" t="s">
        <v>143</v>
      </c>
      <c r="I52" s="341"/>
      <c r="J52" s="341"/>
      <c r="K52" s="341"/>
      <c r="L52" s="341"/>
      <c r="M52" s="342"/>
      <c r="N52" s="311">
        <v>81590946</v>
      </c>
    </row>
    <row r="53" spans="2:14" ht="9" customHeight="1" x14ac:dyDescent="0.2">
      <c r="B53" s="5">
        <v>8</v>
      </c>
      <c r="C53" s="63">
        <v>2</v>
      </c>
      <c r="D53" s="180" t="s">
        <v>147</v>
      </c>
      <c r="E53" s="339" t="s">
        <v>72</v>
      </c>
      <c r="F53" s="340"/>
      <c r="G53" s="184">
        <v>45672</v>
      </c>
      <c r="H53" s="341" t="s">
        <v>145</v>
      </c>
      <c r="I53" s="341"/>
      <c r="J53" s="341"/>
      <c r="K53" s="341"/>
      <c r="L53" s="341"/>
      <c r="M53" s="342"/>
      <c r="N53" s="312"/>
    </row>
    <row r="54" spans="2:14" ht="9" customHeight="1" x14ac:dyDescent="0.2">
      <c r="B54" s="5">
        <v>8</v>
      </c>
      <c r="C54" s="63">
        <v>3</v>
      </c>
      <c r="D54" s="180" t="s">
        <v>146</v>
      </c>
      <c r="E54" s="339" t="s">
        <v>148</v>
      </c>
      <c r="F54" s="340"/>
      <c r="G54" s="184">
        <v>45946</v>
      </c>
      <c r="H54" s="341" t="s">
        <v>149</v>
      </c>
      <c r="I54" s="341"/>
      <c r="J54" s="341"/>
      <c r="K54" s="341"/>
      <c r="L54" s="341"/>
      <c r="M54" s="342"/>
      <c r="N54" s="313"/>
    </row>
    <row r="55" spans="2:14" ht="9" customHeight="1" x14ac:dyDescent="0.2">
      <c r="B55" s="5">
        <v>9</v>
      </c>
      <c r="C55" s="63">
        <v>1</v>
      </c>
      <c r="D55" s="180" t="s">
        <v>209</v>
      </c>
      <c r="E55" s="323" t="s">
        <v>72</v>
      </c>
      <c r="F55" s="324"/>
      <c r="G55" s="184">
        <v>45912</v>
      </c>
      <c r="H55" s="325" t="s">
        <v>208</v>
      </c>
      <c r="I55" s="325"/>
      <c r="J55" s="325"/>
      <c r="K55" s="325"/>
      <c r="L55" s="325"/>
      <c r="M55" s="326"/>
      <c r="N55" s="307">
        <v>81590961</v>
      </c>
    </row>
    <row r="56" spans="2:14" ht="9" customHeight="1" x14ac:dyDescent="0.2">
      <c r="B56" s="5">
        <v>9</v>
      </c>
      <c r="C56" s="63">
        <v>2</v>
      </c>
      <c r="D56" s="180" t="s">
        <v>144</v>
      </c>
      <c r="E56" s="323" t="s">
        <v>72</v>
      </c>
      <c r="F56" s="324"/>
      <c r="G56" s="184">
        <v>45756</v>
      </c>
      <c r="H56" s="341" t="s">
        <v>154</v>
      </c>
      <c r="I56" s="341"/>
      <c r="J56" s="341"/>
      <c r="K56" s="341"/>
      <c r="L56" s="341"/>
      <c r="M56" s="342"/>
      <c r="N56" s="307"/>
    </row>
    <row r="57" spans="2:14" ht="9" customHeight="1" x14ac:dyDescent="0.2">
      <c r="B57" s="5">
        <v>10</v>
      </c>
      <c r="C57" s="63">
        <v>1</v>
      </c>
      <c r="D57" s="201" t="s">
        <v>162</v>
      </c>
      <c r="E57" s="339" t="s">
        <v>87</v>
      </c>
      <c r="F57" s="340"/>
      <c r="G57" s="184">
        <v>45874</v>
      </c>
      <c r="H57" s="341" t="s">
        <v>161</v>
      </c>
      <c r="I57" s="341"/>
      <c r="J57" s="341"/>
      <c r="K57" s="341"/>
      <c r="L57" s="341"/>
      <c r="M57" s="342"/>
      <c r="N57" s="307">
        <v>81590991</v>
      </c>
    </row>
    <row r="58" spans="2:14" ht="9" customHeight="1" x14ac:dyDescent="0.2">
      <c r="B58" s="5">
        <v>10</v>
      </c>
      <c r="C58" s="63">
        <v>2</v>
      </c>
      <c r="D58" s="201" t="s">
        <v>164</v>
      </c>
      <c r="E58" s="339" t="s">
        <v>87</v>
      </c>
      <c r="F58" s="340"/>
      <c r="G58" s="184">
        <v>45772</v>
      </c>
      <c r="H58" s="341" t="s">
        <v>163</v>
      </c>
      <c r="I58" s="341"/>
      <c r="J58" s="341"/>
      <c r="K58" s="341"/>
      <c r="L58" s="341"/>
      <c r="M58" s="342"/>
      <c r="N58" s="307"/>
    </row>
    <row r="59" spans="2:14" ht="9" customHeight="1" x14ac:dyDescent="0.2">
      <c r="B59" s="5">
        <v>11</v>
      </c>
      <c r="C59" s="63">
        <v>1</v>
      </c>
      <c r="D59" s="201" t="s">
        <v>214</v>
      </c>
      <c r="E59" s="339" t="s">
        <v>87</v>
      </c>
      <c r="F59" s="340"/>
      <c r="G59" s="184">
        <v>45863</v>
      </c>
      <c r="H59" s="341" t="s">
        <v>215</v>
      </c>
      <c r="I59" s="341"/>
      <c r="J59" s="341"/>
      <c r="K59" s="341"/>
      <c r="L59" s="341"/>
      <c r="M59" s="342"/>
      <c r="N59" s="307">
        <v>81820507</v>
      </c>
    </row>
    <row r="60" spans="2:14" ht="9" customHeight="1" thickBot="1" x14ac:dyDescent="0.25">
      <c r="B60" s="5">
        <v>11</v>
      </c>
      <c r="C60" s="63">
        <v>2</v>
      </c>
      <c r="D60" s="201" t="s">
        <v>216</v>
      </c>
      <c r="E60" s="323" t="s">
        <v>87</v>
      </c>
      <c r="F60" s="324"/>
      <c r="G60" s="184">
        <v>45806</v>
      </c>
      <c r="H60" s="325" t="s">
        <v>217</v>
      </c>
      <c r="I60" s="325"/>
      <c r="J60" s="325"/>
      <c r="K60" s="325"/>
      <c r="L60" s="325"/>
      <c r="M60" s="326"/>
      <c r="N60" s="310"/>
    </row>
    <row r="61" spans="2:14" ht="9.75" thickBot="1" x14ac:dyDescent="0.25"/>
    <row r="62" spans="2:14" ht="14.1" customHeight="1" thickBot="1" x14ac:dyDescent="0.25">
      <c r="B62" s="237" t="s">
        <v>174</v>
      </c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9"/>
      <c r="N62" s="314" t="s">
        <v>171</v>
      </c>
    </row>
    <row r="63" spans="2:14" ht="9" customHeight="1" x14ac:dyDescent="0.2">
      <c r="B63" s="79" t="s">
        <v>0</v>
      </c>
      <c r="C63" s="80" t="s">
        <v>71</v>
      </c>
      <c r="D63" s="193" t="s">
        <v>35</v>
      </c>
      <c r="E63" s="343" t="s">
        <v>36</v>
      </c>
      <c r="F63" s="344"/>
      <c r="G63" s="193" t="s">
        <v>37</v>
      </c>
      <c r="H63" s="345" t="s">
        <v>80</v>
      </c>
      <c r="I63" s="345"/>
      <c r="J63" s="345"/>
      <c r="K63" s="345"/>
      <c r="L63" s="345"/>
      <c r="M63" s="346"/>
      <c r="N63" s="315"/>
    </row>
    <row r="64" spans="2:14" ht="9" customHeight="1" x14ac:dyDescent="0.2">
      <c r="B64" s="81">
        <v>1</v>
      </c>
      <c r="C64" s="82">
        <v>1</v>
      </c>
      <c r="D64" s="171" t="s">
        <v>78</v>
      </c>
      <c r="E64" s="273">
        <v>45952</v>
      </c>
      <c r="F64" s="236"/>
      <c r="G64" s="171" t="s">
        <v>79</v>
      </c>
      <c r="H64" s="304" t="s">
        <v>81</v>
      </c>
      <c r="I64" s="305"/>
      <c r="J64" s="305"/>
      <c r="K64" s="305"/>
      <c r="L64" s="305"/>
      <c r="M64" s="306"/>
      <c r="N64" s="311">
        <v>81591162</v>
      </c>
    </row>
    <row r="65" spans="2:14" ht="9" customHeight="1" x14ac:dyDescent="0.2">
      <c r="B65" s="81">
        <v>1</v>
      </c>
      <c r="C65" s="82">
        <v>2</v>
      </c>
      <c r="D65" s="171" t="s">
        <v>82</v>
      </c>
      <c r="E65" s="273">
        <v>45952</v>
      </c>
      <c r="F65" s="236"/>
      <c r="G65" s="171" t="s">
        <v>83</v>
      </c>
      <c r="H65" s="304" t="s">
        <v>175</v>
      </c>
      <c r="I65" s="305"/>
      <c r="J65" s="305"/>
      <c r="K65" s="305"/>
      <c r="L65" s="305"/>
      <c r="M65" s="306"/>
      <c r="N65" s="312"/>
    </row>
    <row r="66" spans="2:14" ht="9" customHeight="1" x14ac:dyDescent="0.2">
      <c r="B66" s="81">
        <v>1</v>
      </c>
      <c r="C66" s="82">
        <v>3</v>
      </c>
      <c r="D66" s="171" t="s">
        <v>84</v>
      </c>
      <c r="E66" s="273">
        <v>45952</v>
      </c>
      <c r="F66" s="236"/>
      <c r="G66" s="171" t="s">
        <v>85</v>
      </c>
      <c r="H66" s="304" t="s">
        <v>176</v>
      </c>
      <c r="I66" s="305"/>
      <c r="J66" s="305"/>
      <c r="K66" s="305"/>
      <c r="L66" s="305"/>
      <c r="M66" s="306"/>
      <c r="N66" s="313"/>
    </row>
    <row r="67" spans="2:14" ht="9" customHeight="1" x14ac:dyDescent="0.2">
      <c r="B67" s="81">
        <v>2</v>
      </c>
      <c r="C67" s="82">
        <v>1</v>
      </c>
      <c r="D67" s="171" t="s">
        <v>84</v>
      </c>
      <c r="E67" s="273">
        <v>45952</v>
      </c>
      <c r="F67" s="236"/>
      <c r="G67" s="171" t="s">
        <v>97</v>
      </c>
      <c r="H67" s="304" t="s">
        <v>98</v>
      </c>
      <c r="I67" s="305"/>
      <c r="J67" s="305"/>
      <c r="K67" s="305"/>
      <c r="L67" s="305"/>
      <c r="M67" s="306"/>
      <c r="N67" s="311">
        <v>81591228</v>
      </c>
    </row>
    <row r="68" spans="2:14" ht="9" customHeight="1" x14ac:dyDescent="0.2">
      <c r="B68" s="81">
        <v>2</v>
      </c>
      <c r="C68" s="82">
        <v>2</v>
      </c>
      <c r="D68" s="171" t="s">
        <v>78</v>
      </c>
      <c r="E68" s="273">
        <v>45952</v>
      </c>
      <c r="F68" s="236"/>
      <c r="G68" s="171" t="s">
        <v>99</v>
      </c>
      <c r="H68" s="304" t="s">
        <v>100</v>
      </c>
      <c r="I68" s="305"/>
      <c r="J68" s="305"/>
      <c r="K68" s="305"/>
      <c r="L68" s="305"/>
      <c r="M68" s="306"/>
      <c r="N68" s="312"/>
    </row>
    <row r="69" spans="2:14" ht="9" customHeight="1" x14ac:dyDescent="0.2">
      <c r="B69" s="81">
        <v>2</v>
      </c>
      <c r="C69" s="82">
        <v>3</v>
      </c>
      <c r="D69" s="171" t="s">
        <v>82</v>
      </c>
      <c r="E69" s="273">
        <v>45952</v>
      </c>
      <c r="F69" s="236"/>
      <c r="G69" s="171" t="s">
        <v>99</v>
      </c>
      <c r="H69" s="304" t="s">
        <v>101</v>
      </c>
      <c r="I69" s="305"/>
      <c r="J69" s="305"/>
      <c r="K69" s="305"/>
      <c r="L69" s="305"/>
      <c r="M69" s="306"/>
      <c r="N69" s="313"/>
    </row>
    <row r="70" spans="2:14" ht="9" customHeight="1" x14ac:dyDescent="0.2">
      <c r="B70" s="81">
        <v>3</v>
      </c>
      <c r="C70" s="82">
        <v>1</v>
      </c>
      <c r="D70" s="171" t="s">
        <v>84</v>
      </c>
      <c r="E70" s="273">
        <v>45952</v>
      </c>
      <c r="F70" s="236"/>
      <c r="G70" s="171" t="s">
        <v>105</v>
      </c>
      <c r="H70" s="304" t="s">
        <v>106</v>
      </c>
      <c r="I70" s="305"/>
      <c r="J70" s="305"/>
      <c r="K70" s="305"/>
      <c r="L70" s="305"/>
      <c r="M70" s="306"/>
      <c r="N70" s="311">
        <v>81591281</v>
      </c>
    </row>
    <row r="71" spans="2:14" ht="9" customHeight="1" x14ac:dyDescent="0.2">
      <c r="B71" s="81">
        <v>3</v>
      </c>
      <c r="C71" s="82">
        <v>2</v>
      </c>
      <c r="D71" s="171" t="s">
        <v>78</v>
      </c>
      <c r="E71" s="273">
        <v>45952</v>
      </c>
      <c r="F71" s="236"/>
      <c r="G71" s="171" t="s">
        <v>107</v>
      </c>
      <c r="H71" s="304" t="s">
        <v>177</v>
      </c>
      <c r="I71" s="305"/>
      <c r="J71" s="305"/>
      <c r="K71" s="305"/>
      <c r="L71" s="305"/>
      <c r="M71" s="306"/>
      <c r="N71" s="312"/>
    </row>
    <row r="72" spans="2:14" ht="9" customHeight="1" x14ac:dyDescent="0.2">
      <c r="B72" s="81">
        <v>3</v>
      </c>
      <c r="C72" s="82">
        <v>3</v>
      </c>
      <c r="D72" s="171" t="s">
        <v>82</v>
      </c>
      <c r="E72" s="273">
        <v>45952</v>
      </c>
      <c r="F72" s="236"/>
      <c r="G72" s="171" t="s">
        <v>108</v>
      </c>
      <c r="H72" s="304" t="s">
        <v>109</v>
      </c>
      <c r="I72" s="305"/>
      <c r="J72" s="305"/>
      <c r="K72" s="305"/>
      <c r="L72" s="305"/>
      <c r="M72" s="306"/>
      <c r="N72" s="313"/>
    </row>
    <row r="73" spans="2:14" ht="9" customHeight="1" x14ac:dyDescent="0.2">
      <c r="B73" s="81">
        <v>4</v>
      </c>
      <c r="C73" s="82">
        <v>1</v>
      </c>
      <c r="D73" s="171" t="s">
        <v>84</v>
      </c>
      <c r="E73" s="273">
        <v>45952</v>
      </c>
      <c r="F73" s="236"/>
      <c r="G73" s="171" t="s">
        <v>117</v>
      </c>
      <c r="H73" s="304" t="s">
        <v>118</v>
      </c>
      <c r="I73" s="305"/>
      <c r="J73" s="305"/>
      <c r="K73" s="305"/>
      <c r="L73" s="305"/>
      <c r="M73" s="306"/>
      <c r="N73" s="311">
        <v>81591307</v>
      </c>
    </row>
    <row r="74" spans="2:14" ht="9" customHeight="1" x14ac:dyDescent="0.2">
      <c r="B74" s="81">
        <v>4</v>
      </c>
      <c r="C74" s="82">
        <v>2</v>
      </c>
      <c r="D74" s="171" t="s">
        <v>78</v>
      </c>
      <c r="E74" s="273">
        <v>45952</v>
      </c>
      <c r="F74" s="236"/>
      <c r="G74" s="171" t="s">
        <v>117</v>
      </c>
      <c r="H74" s="304" t="s">
        <v>119</v>
      </c>
      <c r="I74" s="305"/>
      <c r="J74" s="305"/>
      <c r="K74" s="305"/>
      <c r="L74" s="305"/>
      <c r="M74" s="306"/>
      <c r="N74" s="312"/>
    </row>
    <row r="75" spans="2:14" ht="9" customHeight="1" x14ac:dyDescent="0.2">
      <c r="B75" s="81">
        <v>4</v>
      </c>
      <c r="C75" s="82">
        <v>3</v>
      </c>
      <c r="D75" s="171" t="s">
        <v>82</v>
      </c>
      <c r="E75" s="273">
        <v>45952</v>
      </c>
      <c r="F75" s="236"/>
      <c r="G75" s="171" t="s">
        <v>120</v>
      </c>
      <c r="H75" s="304" t="s">
        <v>121</v>
      </c>
      <c r="I75" s="305"/>
      <c r="J75" s="305"/>
      <c r="K75" s="305"/>
      <c r="L75" s="305"/>
      <c r="M75" s="306"/>
      <c r="N75" s="313"/>
    </row>
    <row r="76" spans="2:14" ht="9" customHeight="1" x14ac:dyDescent="0.2">
      <c r="B76" s="81">
        <v>5</v>
      </c>
      <c r="C76" s="82">
        <v>1</v>
      </c>
      <c r="D76" s="171" t="s">
        <v>84</v>
      </c>
      <c r="E76" s="273">
        <v>45952</v>
      </c>
      <c r="F76" s="236"/>
      <c r="G76" s="171" t="s">
        <v>122</v>
      </c>
      <c r="H76" s="304" t="s">
        <v>123</v>
      </c>
      <c r="I76" s="305"/>
      <c r="J76" s="305"/>
      <c r="K76" s="305"/>
      <c r="L76" s="305"/>
      <c r="M76" s="306"/>
      <c r="N76" s="311">
        <v>81591358</v>
      </c>
    </row>
    <row r="77" spans="2:14" ht="9" customHeight="1" x14ac:dyDescent="0.2">
      <c r="B77" s="81">
        <v>5</v>
      </c>
      <c r="C77" s="82">
        <v>2</v>
      </c>
      <c r="D77" s="171" t="s">
        <v>78</v>
      </c>
      <c r="E77" s="273">
        <v>45952</v>
      </c>
      <c r="F77" s="236"/>
      <c r="G77" s="171" t="s">
        <v>124</v>
      </c>
      <c r="H77" s="304" t="s">
        <v>125</v>
      </c>
      <c r="I77" s="305"/>
      <c r="J77" s="305"/>
      <c r="K77" s="305"/>
      <c r="L77" s="305"/>
      <c r="M77" s="306"/>
      <c r="N77" s="312"/>
    </row>
    <row r="78" spans="2:14" ht="9" customHeight="1" x14ac:dyDescent="0.2">
      <c r="B78" s="81">
        <v>5</v>
      </c>
      <c r="C78" s="82">
        <v>3</v>
      </c>
      <c r="D78" s="171" t="s">
        <v>82</v>
      </c>
      <c r="E78" s="273">
        <v>45952</v>
      </c>
      <c r="F78" s="236"/>
      <c r="G78" s="171" t="s">
        <v>127</v>
      </c>
      <c r="H78" s="304" t="s">
        <v>126</v>
      </c>
      <c r="I78" s="305"/>
      <c r="J78" s="305"/>
      <c r="K78" s="305"/>
      <c r="L78" s="305"/>
      <c r="M78" s="306"/>
      <c r="N78" s="313"/>
    </row>
    <row r="79" spans="2:14" ht="9" customHeight="1" x14ac:dyDescent="0.2">
      <c r="B79" s="81">
        <v>6</v>
      </c>
      <c r="C79" s="82">
        <v>1</v>
      </c>
      <c r="D79" s="171" t="s">
        <v>84</v>
      </c>
      <c r="E79" s="273">
        <v>45952</v>
      </c>
      <c r="F79" s="236"/>
      <c r="G79" s="171" t="s">
        <v>129</v>
      </c>
      <c r="H79" s="304" t="s">
        <v>130</v>
      </c>
      <c r="I79" s="305"/>
      <c r="J79" s="305"/>
      <c r="K79" s="305"/>
      <c r="L79" s="305"/>
      <c r="M79" s="306"/>
      <c r="N79" s="311">
        <v>81591367</v>
      </c>
    </row>
    <row r="80" spans="2:14" ht="9" customHeight="1" x14ac:dyDescent="0.2">
      <c r="B80" s="81">
        <v>6</v>
      </c>
      <c r="C80" s="82">
        <v>2</v>
      </c>
      <c r="D80" s="171" t="s">
        <v>78</v>
      </c>
      <c r="E80" s="273">
        <v>45952</v>
      </c>
      <c r="F80" s="236"/>
      <c r="G80" s="171" t="s">
        <v>129</v>
      </c>
      <c r="H80" s="304" t="s">
        <v>131</v>
      </c>
      <c r="I80" s="305"/>
      <c r="J80" s="305"/>
      <c r="K80" s="305"/>
      <c r="L80" s="305"/>
      <c r="M80" s="306"/>
      <c r="N80" s="312"/>
    </row>
    <row r="81" spans="2:14" ht="9" customHeight="1" x14ac:dyDescent="0.2">
      <c r="B81" s="81">
        <v>6</v>
      </c>
      <c r="C81" s="82">
        <v>3</v>
      </c>
      <c r="D81" s="171" t="s">
        <v>82</v>
      </c>
      <c r="E81" s="273">
        <v>45952</v>
      </c>
      <c r="F81" s="236"/>
      <c r="G81" s="171" t="s">
        <v>132</v>
      </c>
      <c r="H81" s="304" t="s">
        <v>133</v>
      </c>
      <c r="I81" s="305"/>
      <c r="J81" s="305"/>
      <c r="K81" s="305"/>
      <c r="L81" s="305"/>
      <c r="M81" s="306"/>
      <c r="N81" s="313"/>
    </row>
    <row r="82" spans="2:14" ht="9" customHeight="1" x14ac:dyDescent="0.2">
      <c r="B82" s="81">
        <v>7</v>
      </c>
      <c r="C82" s="82">
        <v>1</v>
      </c>
      <c r="D82" s="171" t="s">
        <v>84</v>
      </c>
      <c r="E82" s="273">
        <v>45952</v>
      </c>
      <c r="F82" s="236"/>
      <c r="G82" s="171" t="s">
        <v>137</v>
      </c>
      <c r="H82" s="304" t="s">
        <v>138</v>
      </c>
      <c r="I82" s="305"/>
      <c r="J82" s="305"/>
      <c r="K82" s="305"/>
      <c r="L82" s="305"/>
      <c r="M82" s="306"/>
      <c r="N82" s="311">
        <v>81591389</v>
      </c>
    </row>
    <row r="83" spans="2:14" ht="9" customHeight="1" x14ac:dyDescent="0.2">
      <c r="B83" s="81">
        <v>7</v>
      </c>
      <c r="C83" s="82">
        <v>2</v>
      </c>
      <c r="D83" s="171" t="s">
        <v>78</v>
      </c>
      <c r="E83" s="273">
        <v>45952</v>
      </c>
      <c r="F83" s="236"/>
      <c r="G83" s="171" t="s">
        <v>140</v>
      </c>
      <c r="H83" s="304" t="s">
        <v>139</v>
      </c>
      <c r="I83" s="305"/>
      <c r="J83" s="305"/>
      <c r="K83" s="305"/>
      <c r="L83" s="305"/>
      <c r="M83" s="306"/>
      <c r="N83" s="312"/>
    </row>
    <row r="84" spans="2:14" ht="9" customHeight="1" x14ac:dyDescent="0.2">
      <c r="B84" s="81">
        <v>7</v>
      </c>
      <c r="C84" s="82">
        <v>3</v>
      </c>
      <c r="D84" s="171" t="s">
        <v>82</v>
      </c>
      <c r="E84" s="273">
        <v>45952</v>
      </c>
      <c r="F84" s="236"/>
      <c r="G84" s="171" t="s">
        <v>142</v>
      </c>
      <c r="H84" s="304" t="s">
        <v>141</v>
      </c>
      <c r="I84" s="305"/>
      <c r="J84" s="305"/>
      <c r="K84" s="305"/>
      <c r="L84" s="305"/>
      <c r="M84" s="306"/>
      <c r="N84" s="313"/>
    </row>
    <row r="85" spans="2:14" ht="9" customHeight="1" x14ac:dyDescent="0.2">
      <c r="B85" s="81">
        <v>8</v>
      </c>
      <c r="C85" s="82">
        <v>1</v>
      </c>
      <c r="D85" s="171" t="s">
        <v>84</v>
      </c>
      <c r="E85" s="273">
        <v>45952</v>
      </c>
      <c r="F85" s="236"/>
      <c r="G85" s="171" t="s">
        <v>150</v>
      </c>
      <c r="H85" s="304" t="s">
        <v>151</v>
      </c>
      <c r="I85" s="305"/>
      <c r="J85" s="305"/>
      <c r="K85" s="305"/>
      <c r="L85" s="305"/>
      <c r="M85" s="306"/>
      <c r="N85" s="311">
        <v>81591444</v>
      </c>
    </row>
    <row r="86" spans="2:14" ht="9" customHeight="1" x14ac:dyDescent="0.2">
      <c r="B86" s="81">
        <v>8</v>
      </c>
      <c r="C86" s="82">
        <v>2</v>
      </c>
      <c r="D86" s="171" t="s">
        <v>78</v>
      </c>
      <c r="E86" s="273">
        <v>45952</v>
      </c>
      <c r="F86" s="236"/>
      <c r="G86" s="171" t="s">
        <v>150</v>
      </c>
      <c r="H86" s="304" t="s">
        <v>152</v>
      </c>
      <c r="I86" s="305"/>
      <c r="J86" s="305"/>
      <c r="K86" s="305"/>
      <c r="L86" s="305"/>
      <c r="M86" s="306"/>
      <c r="N86" s="312"/>
    </row>
    <row r="87" spans="2:14" ht="9" customHeight="1" x14ac:dyDescent="0.2">
      <c r="B87" s="81">
        <v>8</v>
      </c>
      <c r="C87" s="82">
        <v>3</v>
      </c>
      <c r="D87" s="171" t="s">
        <v>82</v>
      </c>
      <c r="E87" s="273">
        <v>45952</v>
      </c>
      <c r="F87" s="236"/>
      <c r="G87" s="171" t="s">
        <v>153</v>
      </c>
      <c r="H87" s="304" t="s">
        <v>178</v>
      </c>
      <c r="I87" s="305"/>
      <c r="J87" s="305"/>
      <c r="K87" s="305"/>
      <c r="L87" s="305"/>
      <c r="M87" s="306"/>
      <c r="N87" s="313"/>
    </row>
    <row r="88" spans="2:14" ht="9" customHeight="1" x14ac:dyDescent="0.2">
      <c r="B88" s="81">
        <v>9</v>
      </c>
      <c r="C88" s="82">
        <v>1</v>
      </c>
      <c r="D88" s="198" t="s">
        <v>84</v>
      </c>
      <c r="E88" s="273">
        <v>45952</v>
      </c>
      <c r="F88" s="236"/>
      <c r="G88" s="198" t="s">
        <v>156</v>
      </c>
      <c r="H88" s="304" t="s">
        <v>155</v>
      </c>
      <c r="I88" s="305"/>
      <c r="J88" s="305"/>
      <c r="K88" s="305"/>
      <c r="L88" s="305"/>
      <c r="M88" s="306"/>
      <c r="N88" s="307">
        <v>81591465</v>
      </c>
    </row>
    <row r="89" spans="2:14" ht="9" customHeight="1" x14ac:dyDescent="0.2">
      <c r="B89" s="81">
        <v>9</v>
      </c>
      <c r="C89" s="82">
        <v>2</v>
      </c>
      <c r="D89" s="198" t="s">
        <v>78</v>
      </c>
      <c r="E89" s="273">
        <v>45952</v>
      </c>
      <c r="F89" s="236"/>
      <c r="G89" s="198" t="s">
        <v>158</v>
      </c>
      <c r="H89" s="304" t="s">
        <v>157</v>
      </c>
      <c r="I89" s="305"/>
      <c r="J89" s="305"/>
      <c r="K89" s="305"/>
      <c r="L89" s="305"/>
      <c r="M89" s="306"/>
      <c r="N89" s="307"/>
    </row>
    <row r="90" spans="2:14" ht="9" customHeight="1" x14ac:dyDescent="0.2">
      <c r="B90" s="81">
        <v>9</v>
      </c>
      <c r="C90" s="82">
        <v>3</v>
      </c>
      <c r="D90" s="198" t="s">
        <v>82</v>
      </c>
      <c r="E90" s="273">
        <v>45952</v>
      </c>
      <c r="F90" s="236"/>
      <c r="G90" s="198" t="s">
        <v>160</v>
      </c>
      <c r="H90" s="304" t="s">
        <v>159</v>
      </c>
      <c r="I90" s="305"/>
      <c r="J90" s="305"/>
      <c r="K90" s="305"/>
      <c r="L90" s="305"/>
      <c r="M90" s="306"/>
      <c r="N90" s="307"/>
    </row>
    <row r="91" spans="2:14" ht="9" customHeight="1" x14ac:dyDescent="0.2">
      <c r="B91" s="81">
        <v>10</v>
      </c>
      <c r="C91" s="82">
        <v>1</v>
      </c>
      <c r="D91" s="198" t="s">
        <v>84</v>
      </c>
      <c r="E91" s="273">
        <v>45952</v>
      </c>
      <c r="F91" s="236"/>
      <c r="G91" s="198" t="s">
        <v>167</v>
      </c>
      <c r="H91" s="304" t="s">
        <v>166</v>
      </c>
      <c r="I91" s="305"/>
      <c r="J91" s="305"/>
      <c r="K91" s="305"/>
      <c r="L91" s="305"/>
      <c r="M91" s="306"/>
      <c r="N91" s="307">
        <v>81591522</v>
      </c>
    </row>
    <row r="92" spans="2:14" ht="9" customHeight="1" x14ac:dyDescent="0.2">
      <c r="B92" s="81">
        <v>10</v>
      </c>
      <c r="C92" s="82">
        <v>2</v>
      </c>
      <c r="D92" s="198" t="s">
        <v>78</v>
      </c>
      <c r="E92" s="273">
        <v>45952</v>
      </c>
      <c r="F92" s="236"/>
      <c r="G92" s="198" t="s">
        <v>169</v>
      </c>
      <c r="H92" s="304" t="s">
        <v>168</v>
      </c>
      <c r="I92" s="305"/>
      <c r="J92" s="305"/>
      <c r="K92" s="305"/>
      <c r="L92" s="305"/>
      <c r="M92" s="306"/>
      <c r="N92" s="307"/>
    </row>
    <row r="93" spans="2:14" ht="9" customHeight="1" x14ac:dyDescent="0.2">
      <c r="B93" s="81">
        <v>10</v>
      </c>
      <c r="C93" s="82">
        <v>3</v>
      </c>
      <c r="D93" s="198" t="s">
        <v>82</v>
      </c>
      <c r="E93" s="308">
        <v>45952</v>
      </c>
      <c r="F93" s="309"/>
      <c r="G93" s="198" t="s">
        <v>170</v>
      </c>
      <c r="H93" s="304" t="s">
        <v>179</v>
      </c>
      <c r="I93" s="305"/>
      <c r="J93" s="305"/>
      <c r="K93" s="305"/>
      <c r="L93" s="305"/>
      <c r="M93" s="306"/>
      <c r="N93" s="307"/>
    </row>
    <row r="94" spans="2:14" ht="9" customHeight="1" x14ac:dyDescent="0.2">
      <c r="B94" s="81">
        <v>11</v>
      </c>
      <c r="C94" s="82">
        <v>1</v>
      </c>
      <c r="D94" s="198" t="s">
        <v>84</v>
      </c>
      <c r="E94" s="273">
        <v>45961</v>
      </c>
      <c r="F94" s="236"/>
      <c r="G94" s="198" t="s">
        <v>218</v>
      </c>
      <c r="H94" s="304" t="s">
        <v>219</v>
      </c>
      <c r="I94" s="305"/>
      <c r="J94" s="305"/>
      <c r="K94" s="305"/>
      <c r="L94" s="305"/>
      <c r="M94" s="306"/>
      <c r="N94" s="307">
        <v>81820528</v>
      </c>
    </row>
    <row r="95" spans="2:14" ht="9" customHeight="1" x14ac:dyDescent="0.2">
      <c r="B95" s="81">
        <v>11</v>
      </c>
      <c r="C95" s="82">
        <v>2</v>
      </c>
      <c r="D95" s="198" t="s">
        <v>220</v>
      </c>
      <c r="E95" s="273">
        <v>45961</v>
      </c>
      <c r="F95" s="236"/>
      <c r="G95" s="198" t="s">
        <v>221</v>
      </c>
      <c r="H95" s="304" t="s">
        <v>222</v>
      </c>
      <c r="I95" s="305"/>
      <c r="J95" s="305"/>
      <c r="K95" s="305"/>
      <c r="L95" s="305"/>
      <c r="M95" s="306"/>
      <c r="N95" s="307"/>
    </row>
    <row r="96" spans="2:14" ht="9" customHeight="1" thickBot="1" x14ac:dyDescent="0.25">
      <c r="B96" s="83">
        <v>11</v>
      </c>
      <c r="C96" s="84">
        <v>3</v>
      </c>
      <c r="D96" s="199" t="s">
        <v>223</v>
      </c>
      <c r="E96" s="347">
        <v>45961</v>
      </c>
      <c r="F96" s="261"/>
      <c r="G96" s="199" t="s">
        <v>224</v>
      </c>
      <c r="H96" s="348" t="s">
        <v>225</v>
      </c>
      <c r="I96" s="349"/>
      <c r="J96" s="349"/>
      <c r="K96" s="349"/>
      <c r="L96" s="349"/>
      <c r="M96" s="350"/>
      <c r="N96" s="310"/>
    </row>
    <row r="97" spans="2:17" s="55" customFormat="1" ht="9.75" thickBot="1" x14ac:dyDescent="0.25">
      <c r="B97" s="1"/>
      <c r="C97" s="1"/>
      <c r="D97" s="1"/>
      <c r="E97" s="2"/>
      <c r="F97" s="3"/>
      <c r="N97" s="1"/>
      <c r="O97" s="1"/>
      <c r="P97" s="1"/>
      <c r="Q97" s="1"/>
    </row>
    <row r="98" spans="2:17" s="55" customFormat="1" ht="15" customHeight="1" thickBot="1" x14ac:dyDescent="0.25">
      <c r="B98" s="285" t="s">
        <v>45</v>
      </c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7"/>
      <c r="N98" s="1"/>
      <c r="O98" s="1"/>
      <c r="P98" s="1"/>
      <c r="Q98" s="1"/>
    </row>
    <row r="99" spans="2:17" s="55" customFormat="1" ht="364.5" customHeight="1" thickBot="1" x14ac:dyDescent="0.25">
      <c r="B99" s="282" t="s">
        <v>46</v>
      </c>
      <c r="C99" s="283"/>
      <c r="D99" s="283"/>
      <c r="E99" s="283"/>
      <c r="F99" s="283"/>
      <c r="G99" s="283"/>
      <c r="H99" s="283"/>
      <c r="I99" s="283"/>
      <c r="J99" s="283"/>
      <c r="K99" s="283"/>
      <c r="L99" s="283"/>
      <c r="M99" s="284"/>
      <c r="N99" s="1"/>
      <c r="O99" s="1"/>
      <c r="P99" s="1"/>
      <c r="Q99" s="1"/>
    </row>
    <row r="102" spans="2:17" s="55" customFormat="1" ht="41.25" customHeight="1" x14ac:dyDescent="0.2">
      <c r="B102" s="1"/>
      <c r="C102" s="1"/>
      <c r="D102" s="1"/>
      <c r="E102" s="2"/>
      <c r="F102" s="3"/>
      <c r="N102" s="1"/>
      <c r="O102" s="1"/>
      <c r="P102" s="1"/>
      <c r="Q102" s="1"/>
    </row>
  </sheetData>
  <mergeCells count="177">
    <mergeCell ref="E46:F46"/>
    <mergeCell ref="H46:M46"/>
    <mergeCell ref="E51:F51"/>
    <mergeCell ref="H51:M51"/>
    <mergeCell ref="E40:F40"/>
    <mergeCell ref="H40:M40"/>
    <mergeCell ref="E41:F41"/>
    <mergeCell ref="H41:M41"/>
    <mergeCell ref="E45:F45"/>
    <mergeCell ref="H45:M45"/>
    <mergeCell ref="E49:F49"/>
    <mergeCell ref="H49:M49"/>
    <mergeCell ref="E47:F47"/>
    <mergeCell ref="H47:M47"/>
    <mergeCell ref="E48:F48"/>
    <mergeCell ref="H48:M48"/>
    <mergeCell ref="E44:F44"/>
    <mergeCell ref="H44:M44"/>
    <mergeCell ref="E42:F42"/>
    <mergeCell ref="H42:M42"/>
    <mergeCell ref="E43:F43"/>
    <mergeCell ref="H43:M43"/>
    <mergeCell ref="E37:F37"/>
    <mergeCell ref="H37:M37"/>
    <mergeCell ref="E38:F38"/>
    <mergeCell ref="H38:M38"/>
    <mergeCell ref="E29:F29"/>
    <mergeCell ref="H29:M29"/>
    <mergeCell ref="E23:F23"/>
    <mergeCell ref="H23:M23"/>
    <mergeCell ref="E24:F24"/>
    <mergeCell ref="H24:M24"/>
    <mergeCell ref="E25:F25"/>
    <mergeCell ref="H25:M25"/>
    <mergeCell ref="E26:F26"/>
    <mergeCell ref="H26:M26"/>
    <mergeCell ref="E27:F27"/>
    <mergeCell ref="H27:M27"/>
    <mergeCell ref="H36:M36"/>
    <mergeCell ref="H32:M32"/>
    <mergeCell ref="E89:F89"/>
    <mergeCell ref="H89:M89"/>
    <mergeCell ref="E90:F90"/>
    <mergeCell ref="H90:M90"/>
    <mergeCell ref="E85:F85"/>
    <mergeCell ref="H85:M85"/>
    <mergeCell ref="E86:F86"/>
    <mergeCell ref="H86:M86"/>
    <mergeCell ref="E87:F87"/>
    <mergeCell ref="H87:M87"/>
    <mergeCell ref="H84:M84"/>
    <mergeCell ref="E78:F78"/>
    <mergeCell ref="H78:M78"/>
    <mergeCell ref="E79:F79"/>
    <mergeCell ref="H79:M79"/>
    <mergeCell ref="E80:F80"/>
    <mergeCell ref="H80:M80"/>
    <mergeCell ref="E88:F88"/>
    <mergeCell ref="H88:M88"/>
    <mergeCell ref="H58:M58"/>
    <mergeCell ref="E74:F74"/>
    <mergeCell ref="H74:M74"/>
    <mergeCell ref="E75:F75"/>
    <mergeCell ref="H75:M75"/>
    <mergeCell ref="E77:F77"/>
    <mergeCell ref="H77:M77"/>
    <mergeCell ref="E76:F76"/>
    <mergeCell ref="H76:M76"/>
    <mergeCell ref="E72:F72"/>
    <mergeCell ref="H72:M72"/>
    <mergeCell ref="E73:F73"/>
    <mergeCell ref="H73:M73"/>
    <mergeCell ref="B99:M99"/>
    <mergeCell ref="E64:F64"/>
    <mergeCell ref="H64:M64"/>
    <mergeCell ref="E65:F65"/>
    <mergeCell ref="H65:M65"/>
    <mergeCell ref="E66:F66"/>
    <mergeCell ref="E50:F50"/>
    <mergeCell ref="H50:M50"/>
    <mergeCell ref="E56:F56"/>
    <mergeCell ref="H56:M56"/>
    <mergeCell ref="E55:F55"/>
    <mergeCell ref="H55:M55"/>
    <mergeCell ref="E59:F59"/>
    <mergeCell ref="H59:M59"/>
    <mergeCell ref="E60:F60"/>
    <mergeCell ref="H63:M63"/>
    <mergeCell ref="B98:M98"/>
    <mergeCell ref="E96:F96"/>
    <mergeCell ref="H96:M96"/>
    <mergeCell ref="H60:M60"/>
    <mergeCell ref="E54:F54"/>
    <mergeCell ref="H57:M57"/>
    <mergeCell ref="H54:M54"/>
    <mergeCell ref="E52:F52"/>
    <mergeCell ref="E39:F39"/>
    <mergeCell ref="H39:M39"/>
    <mergeCell ref="B62:M62"/>
    <mergeCell ref="E63:F63"/>
    <mergeCell ref="E94:F94"/>
    <mergeCell ref="E95:F95"/>
    <mergeCell ref="H94:M94"/>
    <mergeCell ref="H95:M95"/>
    <mergeCell ref="H66:M66"/>
    <mergeCell ref="E67:F67"/>
    <mergeCell ref="H67:M67"/>
    <mergeCell ref="E68:F68"/>
    <mergeCell ref="H68:M68"/>
    <mergeCell ref="E69:F69"/>
    <mergeCell ref="H69:M69"/>
    <mergeCell ref="E57:F57"/>
    <mergeCell ref="H52:M52"/>
    <mergeCell ref="E53:F53"/>
    <mergeCell ref="H53:M53"/>
    <mergeCell ref="E70:F70"/>
    <mergeCell ref="H70:M70"/>
    <mergeCell ref="E71:F71"/>
    <mergeCell ref="H71:M71"/>
    <mergeCell ref="E58:F58"/>
    <mergeCell ref="B2:D4"/>
    <mergeCell ref="E2:Q4"/>
    <mergeCell ref="B5:F6"/>
    <mergeCell ref="H5:J5"/>
    <mergeCell ref="K5:M5"/>
    <mergeCell ref="N5:Q6"/>
    <mergeCell ref="N35:N36"/>
    <mergeCell ref="N21:N22"/>
    <mergeCell ref="B35:M35"/>
    <mergeCell ref="E36:F36"/>
    <mergeCell ref="E30:F30"/>
    <mergeCell ref="H30:M30"/>
    <mergeCell ref="E31:F31"/>
    <mergeCell ref="H31:M31"/>
    <mergeCell ref="B21:M21"/>
    <mergeCell ref="E22:F22"/>
    <mergeCell ref="H22:M22"/>
    <mergeCell ref="E33:F33"/>
    <mergeCell ref="H33:M33"/>
    <mergeCell ref="E28:F28"/>
    <mergeCell ref="H28:M28"/>
    <mergeCell ref="E32:F32"/>
    <mergeCell ref="N62:N63"/>
    <mergeCell ref="N37:N38"/>
    <mergeCell ref="N39:N41"/>
    <mergeCell ref="N42:N43"/>
    <mergeCell ref="N44:N45"/>
    <mergeCell ref="N46:N47"/>
    <mergeCell ref="N49:N51"/>
    <mergeCell ref="N52:N54"/>
    <mergeCell ref="N55:N56"/>
    <mergeCell ref="N59:N60"/>
    <mergeCell ref="N57:N58"/>
    <mergeCell ref="E91:F91"/>
    <mergeCell ref="H91:M91"/>
    <mergeCell ref="N91:N93"/>
    <mergeCell ref="E92:F92"/>
    <mergeCell ref="H92:M92"/>
    <mergeCell ref="E93:F93"/>
    <mergeCell ref="H93:M93"/>
    <mergeCell ref="N94:N96"/>
    <mergeCell ref="N64:N66"/>
    <mergeCell ref="N67:N69"/>
    <mergeCell ref="N70:N72"/>
    <mergeCell ref="N73:N75"/>
    <mergeCell ref="N76:N78"/>
    <mergeCell ref="N79:N81"/>
    <mergeCell ref="N82:N84"/>
    <mergeCell ref="N85:N87"/>
    <mergeCell ref="N88:N90"/>
    <mergeCell ref="E81:F81"/>
    <mergeCell ref="H81:M81"/>
    <mergeCell ref="E82:F82"/>
    <mergeCell ref="H82:M82"/>
    <mergeCell ref="E83:F83"/>
    <mergeCell ref="H83:M83"/>
    <mergeCell ref="E84:F84"/>
  </mergeCells>
  <hyperlinks>
    <hyperlink ref="H64" r:id="rId1"/>
    <hyperlink ref="H67" r:id="rId2"/>
    <hyperlink ref="H68" r:id="rId3"/>
    <hyperlink ref="H69" r:id="rId4"/>
    <hyperlink ref="H70" r:id="rId5"/>
    <hyperlink ref="H72" r:id="rId6"/>
    <hyperlink ref="H73" r:id="rId7"/>
    <hyperlink ref="H74" r:id="rId8"/>
    <hyperlink ref="H75" r:id="rId9"/>
    <hyperlink ref="H76" r:id="rId10"/>
    <hyperlink ref="H77" r:id="rId11"/>
    <hyperlink ref="H78" r:id="rId12"/>
    <hyperlink ref="H79" r:id="rId13"/>
    <hyperlink ref="H80" r:id="rId14"/>
    <hyperlink ref="H81" r:id="rId15"/>
    <hyperlink ref="H82" r:id="rId16"/>
    <hyperlink ref="H83" r:id="rId17"/>
    <hyperlink ref="H84" r:id="rId18"/>
    <hyperlink ref="H85" r:id="rId19"/>
    <hyperlink ref="H86" r:id="rId20"/>
    <hyperlink ref="H87" r:id="rId21"/>
    <hyperlink ref="H88" r:id="rId22"/>
    <hyperlink ref="H89" r:id="rId23"/>
    <hyperlink ref="H90" r:id="rId24"/>
    <hyperlink ref="H66" r:id="rId25"/>
    <hyperlink ref="H65" r:id="rId26"/>
    <hyperlink ref="H71" r:id="rId27"/>
    <hyperlink ref="H91" r:id="rId28"/>
    <hyperlink ref="H92" r:id="rId29"/>
    <hyperlink ref="H93" r:id="rId30"/>
    <hyperlink ref="H94" r:id="rId31"/>
    <hyperlink ref="H95" r:id="rId32"/>
    <hyperlink ref="H96" r:id="rId33"/>
  </hyperlinks>
  <pageMargins left="0.511811024" right="0.511811024" top="0.78740157499999996" bottom="0.78740157499999996" header="0.31496062000000002" footer="0.31496062000000002"/>
  <pageSetup paperSize="9" scale="58" orientation="landscape" r:id="rId34"/>
  <drawing r:id="rId35"/>
  <legacyDrawing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GERAL 9900 NOVO</vt:lpstr>
      <vt:lpstr>GERAL IN 73 NOVO</vt:lpstr>
      <vt:lpstr>GERAL IN 65 NOVO</vt:lpstr>
      <vt:lpstr>'GERAL 9900 NOVO'!Area_de_impressao</vt:lpstr>
      <vt:lpstr>'GERAL IN 65 NOVO'!Area_de_impressao</vt:lpstr>
      <vt:lpstr>'GERAL IN 73 NOVO'!Area_de_impressao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raphaelcs</dc:creator>
  <cp:lastModifiedBy>Geovanna Karla Rocha</cp:lastModifiedBy>
  <cp:lastPrinted>2021-05-13T20:12:34Z</cp:lastPrinted>
  <dcterms:created xsi:type="dcterms:W3CDTF">2021-02-19T12:11:39Z</dcterms:created>
  <dcterms:modified xsi:type="dcterms:W3CDTF">2025-11-05T15:05:57Z</dcterms:modified>
</cp:coreProperties>
</file>