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SUBSECRETARIAS\LUZIANIA\PRESTACAO DE CONTAS\4_MERENDA ESCOLAR\2026\SRP\"/>
    </mc:Choice>
  </mc:AlternateContent>
  <xr:revisionPtr revIDLastSave="0" documentId="8_{8DDA33B2-D3B6-4EE9-98F6-51B0C45CFD34}" xr6:coauthVersionLast="47" xr6:coauthVersionMax="47" xr10:uidLastSave="{00000000-0000-0000-0000-000000000000}"/>
  <bookViews>
    <workbookView xWindow="28680" yWindow="-120" windowWidth="29040" windowHeight="15720" xr2:uid="{E003C62B-B1AE-4C03-94AF-3ADE2A2D76B6}"/>
  </bookViews>
  <sheets>
    <sheet name="lançamento_CRISTALINA" sheetId="9" r:id="rId1"/>
    <sheet name="Composição de Preço" sheetId="1" r:id="rId2"/>
    <sheet name="Processos" sheetId="2" r:id="rId3"/>
    <sheet name="LUZIÂNIA" sheetId="7" r:id="rId4"/>
  </sheets>
  <definedNames>
    <definedName name="_xlnm._FilterDatabase" localSheetId="1" hidden="1">'Composição de Preço'!$A$18:$L$18</definedName>
    <definedName name="_xlnm._FilterDatabase" localSheetId="0" hidden="1">lançamento_CRISTALINA!$A$18:$O$18</definedName>
    <definedName name="_xlnm.Print_Area" localSheetId="1">'Composição de Preço'!$D$2:$L$160</definedName>
    <definedName name="_xlnm.Print_Area" localSheetId="0">lançamento_CRISTALINA!$A$1:$O$160</definedName>
    <definedName name="_xlnm.Print_Area" localSheetId="3">LUZIÂNIA!$A$1:$E$143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63" i="9" l="1"/>
  <c r="T163" i="9"/>
  <c r="R163" i="9"/>
  <c r="Q115" i="9"/>
  <c r="R115" i="9" s="1"/>
  <c r="S115" i="9"/>
  <c r="T115" i="9" s="1"/>
  <c r="Q116" i="9"/>
  <c r="R116" i="9" s="1"/>
  <c r="S116" i="9"/>
  <c r="T116" i="9" s="1"/>
  <c r="Q117" i="9"/>
  <c r="R117" i="9" s="1"/>
  <c r="S117" i="9"/>
  <c r="T117" i="9"/>
  <c r="Q118" i="9"/>
  <c r="R118" i="9" s="1"/>
  <c r="S118" i="9"/>
  <c r="T118" i="9" s="1"/>
  <c r="Q119" i="9"/>
  <c r="R119" i="9" s="1"/>
  <c r="S119" i="9"/>
  <c r="T119" i="9" s="1"/>
  <c r="Q120" i="9"/>
  <c r="R120" i="9" s="1"/>
  <c r="S120" i="9"/>
  <c r="T120" i="9" s="1"/>
  <c r="Q121" i="9"/>
  <c r="R121" i="9" s="1"/>
  <c r="S121" i="9"/>
  <c r="T121" i="9"/>
  <c r="Q122" i="9"/>
  <c r="R122" i="9" s="1"/>
  <c r="S122" i="9"/>
  <c r="T122" i="9" s="1"/>
  <c r="Q123" i="9"/>
  <c r="R123" i="9"/>
  <c r="S123" i="9"/>
  <c r="T123" i="9"/>
  <c r="Q124" i="9"/>
  <c r="R124" i="9" s="1"/>
  <c r="S124" i="9"/>
  <c r="T124" i="9"/>
  <c r="Q125" i="9"/>
  <c r="R125" i="9" s="1"/>
  <c r="S125" i="9"/>
  <c r="T125" i="9" s="1"/>
  <c r="Q126" i="9"/>
  <c r="R126" i="9" s="1"/>
  <c r="S126" i="9"/>
  <c r="T126" i="9" s="1"/>
  <c r="Q127" i="9"/>
  <c r="R127" i="9" s="1"/>
  <c r="S127" i="9"/>
  <c r="T127" i="9" s="1"/>
  <c r="Q128" i="9"/>
  <c r="R128" i="9" s="1"/>
  <c r="S128" i="9"/>
  <c r="T128" i="9" s="1"/>
  <c r="Q129" i="9"/>
  <c r="R129" i="9" s="1"/>
  <c r="S129" i="9"/>
  <c r="T129" i="9"/>
  <c r="Q130" i="9"/>
  <c r="R130" i="9" s="1"/>
  <c r="S130" i="9"/>
  <c r="T130" i="9" s="1"/>
  <c r="Q131" i="9"/>
  <c r="R131" i="9" s="1"/>
  <c r="S131" i="9"/>
  <c r="T131" i="9" s="1"/>
  <c r="Q132" i="9"/>
  <c r="R132" i="9" s="1"/>
  <c r="S132" i="9"/>
  <c r="T132" i="9" s="1"/>
  <c r="Q133" i="9"/>
  <c r="R133" i="9" s="1"/>
  <c r="S133" i="9"/>
  <c r="T133" i="9" s="1"/>
  <c r="Q134" i="9"/>
  <c r="R134" i="9" s="1"/>
  <c r="S134" i="9"/>
  <c r="T134" i="9" s="1"/>
  <c r="Q135" i="9"/>
  <c r="R135" i="9" s="1"/>
  <c r="S135" i="9"/>
  <c r="T135" i="9" s="1"/>
  <c r="Q136" i="9"/>
  <c r="R136" i="9" s="1"/>
  <c r="S136" i="9"/>
  <c r="T136" i="9" s="1"/>
  <c r="Q137" i="9"/>
  <c r="R137" i="9" s="1"/>
  <c r="S137" i="9"/>
  <c r="T137" i="9"/>
  <c r="Q138" i="9"/>
  <c r="R138" i="9" s="1"/>
  <c r="S138" i="9"/>
  <c r="T138" i="9"/>
  <c r="Q139" i="9"/>
  <c r="R139" i="9" s="1"/>
  <c r="S139" i="9"/>
  <c r="T139" i="9" s="1"/>
  <c r="Q140" i="9"/>
  <c r="R140" i="9" s="1"/>
  <c r="S140" i="9"/>
  <c r="T140" i="9" s="1"/>
  <c r="Q141" i="9"/>
  <c r="R141" i="9" s="1"/>
  <c r="S141" i="9"/>
  <c r="T141" i="9" s="1"/>
  <c r="Q142" i="9"/>
  <c r="R142" i="9" s="1"/>
  <c r="S142" i="9"/>
  <c r="T142" i="9" s="1"/>
  <c r="Q143" i="9"/>
  <c r="R143" i="9" s="1"/>
  <c r="S143" i="9"/>
  <c r="T143" i="9" s="1"/>
  <c r="Q144" i="9"/>
  <c r="R144" i="9" s="1"/>
  <c r="S144" i="9"/>
  <c r="T144" i="9" s="1"/>
  <c r="Q145" i="9"/>
  <c r="R145" i="9" s="1"/>
  <c r="S145" i="9"/>
  <c r="T145" i="9" s="1"/>
  <c r="Q146" i="9"/>
  <c r="R146" i="9" s="1"/>
  <c r="S146" i="9"/>
  <c r="T146" i="9"/>
  <c r="Q147" i="9"/>
  <c r="R147" i="9" s="1"/>
  <c r="S147" i="9"/>
  <c r="T147" i="9"/>
  <c r="Q148" i="9"/>
  <c r="R148" i="9" s="1"/>
  <c r="S148" i="9"/>
  <c r="T148" i="9" s="1"/>
  <c r="Q149" i="9"/>
  <c r="R149" i="9" s="1"/>
  <c r="S149" i="9"/>
  <c r="T149" i="9"/>
  <c r="Q150" i="9"/>
  <c r="R150" i="9" s="1"/>
  <c r="S150" i="9"/>
  <c r="T150" i="9" s="1"/>
  <c r="Q151" i="9"/>
  <c r="R151" i="9" s="1"/>
  <c r="S151" i="9"/>
  <c r="T151" i="9" s="1"/>
  <c r="Q152" i="9"/>
  <c r="R152" i="9" s="1"/>
  <c r="S152" i="9"/>
  <c r="T152" i="9" s="1"/>
  <c r="Q153" i="9"/>
  <c r="R153" i="9" s="1"/>
  <c r="S153" i="9"/>
  <c r="T153" i="9"/>
  <c r="Q154" i="9"/>
  <c r="R154" i="9" s="1"/>
  <c r="S154" i="9"/>
  <c r="T154" i="9" s="1"/>
  <c r="Q155" i="9"/>
  <c r="R155" i="9" s="1"/>
  <c r="S155" i="9"/>
  <c r="T155" i="9"/>
  <c r="Q156" i="9"/>
  <c r="R156" i="9" s="1"/>
  <c r="S156" i="9"/>
  <c r="T156" i="9"/>
  <c r="Q157" i="9"/>
  <c r="R157" i="9" s="1"/>
  <c r="S157" i="9"/>
  <c r="T157" i="9" s="1"/>
  <c r="Q158" i="9"/>
  <c r="R158" i="9" s="1"/>
  <c r="S158" i="9"/>
  <c r="T158" i="9" s="1"/>
  <c r="Q159" i="9"/>
  <c r="R159" i="9" s="1"/>
  <c r="S159" i="9"/>
  <c r="T159" i="9" s="1"/>
  <c r="Q160" i="9"/>
  <c r="R160" i="9" s="1"/>
  <c r="S160" i="9"/>
  <c r="T160" i="9" s="1"/>
  <c r="S114" i="9"/>
  <c r="T114" i="9" s="1"/>
  <c r="R114" i="9"/>
  <c r="Q114" i="9"/>
  <c r="Q49" i="9"/>
  <c r="R49" i="9" s="1"/>
  <c r="S49" i="9"/>
  <c r="T49" i="9" s="1"/>
  <c r="Q50" i="9"/>
  <c r="R50" i="9" s="1"/>
  <c r="S50" i="9"/>
  <c r="T50" i="9" s="1"/>
  <c r="Q51" i="9"/>
  <c r="R51" i="9" s="1"/>
  <c r="S51" i="9"/>
  <c r="T51" i="9"/>
  <c r="Q52" i="9"/>
  <c r="R52" i="9" s="1"/>
  <c r="S52" i="9"/>
  <c r="T52" i="9" s="1"/>
  <c r="Q53" i="9"/>
  <c r="R53" i="9" s="1"/>
  <c r="S53" i="9"/>
  <c r="T53" i="9" s="1"/>
  <c r="Q54" i="9"/>
  <c r="R54" i="9" s="1"/>
  <c r="S54" i="9"/>
  <c r="T54" i="9"/>
  <c r="Q55" i="9"/>
  <c r="R55" i="9"/>
  <c r="S55" i="9"/>
  <c r="T55" i="9"/>
  <c r="Q56" i="9"/>
  <c r="R56" i="9" s="1"/>
  <c r="S56" i="9"/>
  <c r="T56" i="9" s="1"/>
  <c r="Q57" i="9"/>
  <c r="R57" i="9" s="1"/>
  <c r="S57" i="9"/>
  <c r="T57" i="9" s="1"/>
  <c r="Q58" i="9"/>
  <c r="R58" i="9" s="1"/>
  <c r="S58" i="9"/>
  <c r="T58" i="9" s="1"/>
  <c r="Q59" i="9"/>
  <c r="R59" i="9" s="1"/>
  <c r="S59" i="9"/>
  <c r="T59" i="9"/>
  <c r="Q60" i="9"/>
  <c r="R60" i="9" s="1"/>
  <c r="S60" i="9"/>
  <c r="T60" i="9"/>
  <c r="Q61" i="9"/>
  <c r="R61" i="9" s="1"/>
  <c r="S61" i="9"/>
  <c r="T61" i="9" s="1"/>
  <c r="Q62" i="9"/>
  <c r="R62" i="9"/>
  <c r="S62" i="9"/>
  <c r="T62" i="9"/>
  <c r="Q63" i="9"/>
  <c r="R63" i="9" s="1"/>
  <c r="S63" i="9"/>
  <c r="T63" i="9"/>
  <c r="Q64" i="9"/>
  <c r="R64" i="9" s="1"/>
  <c r="S64" i="9"/>
  <c r="T64" i="9"/>
  <c r="Q65" i="9"/>
  <c r="R65" i="9" s="1"/>
  <c r="S65" i="9"/>
  <c r="T65" i="9"/>
  <c r="Q66" i="9"/>
  <c r="R66" i="9" s="1"/>
  <c r="S66" i="9"/>
  <c r="T66" i="9"/>
  <c r="Q67" i="9"/>
  <c r="R67" i="9" s="1"/>
  <c r="S67" i="9"/>
  <c r="T67" i="9" s="1"/>
  <c r="Q68" i="9"/>
  <c r="R68" i="9"/>
  <c r="S68" i="9"/>
  <c r="T68" i="9"/>
  <c r="Q69" i="9"/>
  <c r="R69" i="9" s="1"/>
  <c r="S69" i="9"/>
  <c r="T69" i="9" s="1"/>
  <c r="Q70" i="9"/>
  <c r="R70" i="9" s="1"/>
  <c r="S70" i="9"/>
  <c r="T70" i="9" s="1"/>
  <c r="Q71" i="9"/>
  <c r="R71" i="9"/>
  <c r="S71" i="9"/>
  <c r="T71" i="9"/>
  <c r="Q72" i="9"/>
  <c r="R72" i="9" s="1"/>
  <c r="S72" i="9"/>
  <c r="T72" i="9" s="1"/>
  <c r="Q73" i="9"/>
  <c r="R73" i="9" s="1"/>
  <c r="S73" i="9"/>
  <c r="T73" i="9" s="1"/>
  <c r="Q74" i="9"/>
  <c r="R74" i="9" s="1"/>
  <c r="S74" i="9"/>
  <c r="T74" i="9" s="1"/>
  <c r="Q75" i="9"/>
  <c r="R75" i="9" s="1"/>
  <c r="S75" i="9"/>
  <c r="T75" i="9"/>
  <c r="Q76" i="9"/>
  <c r="R76" i="9" s="1"/>
  <c r="S76" i="9"/>
  <c r="T76" i="9" s="1"/>
  <c r="Q77" i="9"/>
  <c r="R77" i="9" s="1"/>
  <c r="S77" i="9"/>
  <c r="T77" i="9"/>
  <c r="Q79" i="9"/>
  <c r="R79" i="9" s="1"/>
  <c r="S79" i="9"/>
  <c r="T79" i="9" s="1"/>
  <c r="Q80" i="9"/>
  <c r="R80" i="9" s="1"/>
  <c r="S80" i="9"/>
  <c r="T80" i="9"/>
  <c r="Q81" i="9"/>
  <c r="R81" i="9" s="1"/>
  <c r="S81" i="9"/>
  <c r="T81" i="9"/>
  <c r="Q82" i="9"/>
  <c r="R82" i="9" s="1"/>
  <c r="S82" i="9"/>
  <c r="T82" i="9" s="1"/>
  <c r="Q83" i="9"/>
  <c r="R83" i="9" s="1"/>
  <c r="S83" i="9"/>
  <c r="T83" i="9" s="1"/>
  <c r="Q84" i="9"/>
  <c r="R84" i="9" s="1"/>
  <c r="S84" i="9"/>
  <c r="T84" i="9"/>
  <c r="Q85" i="9"/>
  <c r="R85" i="9" s="1"/>
  <c r="S85" i="9"/>
  <c r="T85" i="9" s="1"/>
  <c r="Q86" i="9"/>
  <c r="R86" i="9" s="1"/>
  <c r="S86" i="9"/>
  <c r="T86" i="9"/>
  <c r="Q87" i="9"/>
  <c r="R87" i="9" s="1"/>
  <c r="S87" i="9"/>
  <c r="T87" i="9" s="1"/>
  <c r="Q88" i="9"/>
  <c r="R88" i="9" s="1"/>
  <c r="S88" i="9"/>
  <c r="T88" i="9" s="1"/>
  <c r="Q89" i="9"/>
  <c r="R89" i="9" s="1"/>
  <c r="S89" i="9"/>
  <c r="T89" i="9"/>
  <c r="Q90" i="9"/>
  <c r="R90" i="9" s="1"/>
  <c r="S90" i="9"/>
  <c r="T90" i="9" s="1"/>
  <c r="Q91" i="9"/>
  <c r="R91" i="9" s="1"/>
  <c r="S91" i="9"/>
  <c r="T91" i="9" s="1"/>
  <c r="Q92" i="9"/>
  <c r="R92" i="9" s="1"/>
  <c r="S92" i="9"/>
  <c r="T92" i="9"/>
  <c r="Q93" i="9"/>
  <c r="R93" i="9" s="1"/>
  <c r="S93" i="9"/>
  <c r="T93" i="9"/>
  <c r="Q94" i="9"/>
  <c r="R94" i="9" s="1"/>
  <c r="S94" i="9"/>
  <c r="T94" i="9" s="1"/>
  <c r="Q95" i="9"/>
  <c r="R95" i="9" s="1"/>
  <c r="S95" i="9"/>
  <c r="T95" i="9"/>
  <c r="Q96" i="9"/>
  <c r="R96" i="9" s="1"/>
  <c r="S96" i="9"/>
  <c r="T96" i="9" s="1"/>
  <c r="Q97" i="9"/>
  <c r="R97" i="9" s="1"/>
  <c r="S97" i="9"/>
  <c r="T97" i="9" s="1"/>
  <c r="Q98" i="9"/>
  <c r="R98" i="9" s="1"/>
  <c r="S98" i="9"/>
  <c r="T98" i="9" s="1"/>
  <c r="Q99" i="9"/>
  <c r="R99" i="9" s="1"/>
  <c r="S99" i="9"/>
  <c r="T99" i="9"/>
  <c r="Q100" i="9"/>
  <c r="R100" i="9" s="1"/>
  <c r="S100" i="9"/>
  <c r="T100" i="9" s="1"/>
  <c r="Q101" i="9"/>
  <c r="R101" i="9" s="1"/>
  <c r="S101" i="9"/>
  <c r="T101" i="9" s="1"/>
  <c r="Q102" i="9"/>
  <c r="R102" i="9" s="1"/>
  <c r="S102" i="9"/>
  <c r="T102" i="9"/>
  <c r="Q103" i="9"/>
  <c r="R103" i="9" s="1"/>
  <c r="S103" i="9"/>
  <c r="T103" i="9" s="1"/>
  <c r="Q104" i="9"/>
  <c r="R104" i="9" s="1"/>
  <c r="S104" i="9"/>
  <c r="T104" i="9"/>
  <c r="Q105" i="9"/>
  <c r="R105" i="9" s="1"/>
  <c r="S105" i="9"/>
  <c r="T105" i="9"/>
  <c r="Q106" i="9"/>
  <c r="R106" i="9" s="1"/>
  <c r="S106" i="9"/>
  <c r="T106" i="9" s="1"/>
  <c r="Q107" i="9"/>
  <c r="R107" i="9" s="1"/>
  <c r="S107" i="9"/>
  <c r="T107" i="9" s="1"/>
  <c r="Q108" i="9"/>
  <c r="R108" i="9" s="1"/>
  <c r="S108" i="9"/>
  <c r="T108" i="9" s="1"/>
  <c r="Q109" i="9"/>
  <c r="R109" i="9" s="1"/>
  <c r="S109" i="9"/>
  <c r="T109" i="9"/>
  <c r="Q110" i="9"/>
  <c r="R110" i="9" s="1"/>
  <c r="S110" i="9"/>
  <c r="T110" i="9" s="1"/>
  <c r="Q111" i="9"/>
  <c r="R111" i="9" s="1"/>
  <c r="S111" i="9"/>
  <c r="T111" i="9"/>
  <c r="S48" i="9"/>
  <c r="T48" i="9" s="1"/>
  <c r="Q48" i="9"/>
  <c r="R48" i="9" s="1"/>
  <c r="R45" i="9"/>
  <c r="Q20" i="9"/>
  <c r="R20" i="9" s="1"/>
  <c r="S20" i="9"/>
  <c r="T20" i="9" s="1"/>
  <c r="Q21" i="9"/>
  <c r="R21" i="9" s="1"/>
  <c r="S21" i="9"/>
  <c r="T21" i="9" s="1"/>
  <c r="Q22" i="9"/>
  <c r="R22" i="9" s="1"/>
  <c r="S22" i="9"/>
  <c r="T22" i="9"/>
  <c r="Q23" i="9"/>
  <c r="R23" i="9" s="1"/>
  <c r="S23" i="9"/>
  <c r="T23" i="9" s="1"/>
  <c r="Q24" i="9"/>
  <c r="R24" i="9" s="1"/>
  <c r="S24" i="9"/>
  <c r="T24" i="9"/>
  <c r="Q25" i="9"/>
  <c r="R25" i="9"/>
  <c r="S25" i="9"/>
  <c r="T25" i="9"/>
  <c r="Q26" i="9"/>
  <c r="R26" i="9"/>
  <c r="S26" i="9"/>
  <c r="T26" i="9" s="1"/>
  <c r="Q27" i="9"/>
  <c r="R27" i="9"/>
  <c r="S27" i="9"/>
  <c r="T27" i="9"/>
  <c r="Q28" i="9"/>
  <c r="R28" i="9"/>
  <c r="S28" i="9"/>
  <c r="T28" i="9"/>
  <c r="Q29" i="9"/>
  <c r="R29" i="9"/>
  <c r="S29" i="9"/>
  <c r="T29" i="9" s="1"/>
  <c r="Q30" i="9"/>
  <c r="R30" i="9"/>
  <c r="S30" i="9"/>
  <c r="T30" i="9"/>
  <c r="Q31" i="9"/>
  <c r="R31" i="9"/>
  <c r="S31" i="9"/>
  <c r="T31" i="9"/>
  <c r="Q32" i="9"/>
  <c r="R32" i="9"/>
  <c r="S32" i="9"/>
  <c r="T32" i="9" s="1"/>
  <c r="Q33" i="9"/>
  <c r="R33" i="9"/>
  <c r="S33" i="9"/>
  <c r="T33" i="9"/>
  <c r="Q34" i="9"/>
  <c r="R34" i="9"/>
  <c r="S34" i="9"/>
  <c r="T34" i="9"/>
  <c r="Q35" i="9"/>
  <c r="R35" i="9"/>
  <c r="S35" i="9"/>
  <c r="T35" i="9" s="1"/>
  <c r="Q36" i="9"/>
  <c r="R36" i="9" s="1"/>
  <c r="S36" i="9"/>
  <c r="T36" i="9" s="1"/>
  <c r="Q37" i="9"/>
  <c r="R37" i="9" s="1"/>
  <c r="S37" i="9"/>
  <c r="T37" i="9"/>
  <c r="Q38" i="9"/>
  <c r="R38" i="9" s="1"/>
  <c r="S38" i="9"/>
  <c r="T38" i="9" s="1"/>
  <c r="Q39" i="9"/>
  <c r="R39" i="9" s="1"/>
  <c r="S39" i="9"/>
  <c r="T39" i="9" s="1"/>
  <c r="Q40" i="9"/>
  <c r="R40" i="9" s="1"/>
  <c r="S40" i="9"/>
  <c r="T40" i="9"/>
  <c r="Q41" i="9"/>
  <c r="R41" i="9" s="1"/>
  <c r="S41" i="9"/>
  <c r="T41" i="9"/>
  <c r="Q42" i="9"/>
  <c r="R42" i="9"/>
  <c r="S42" i="9"/>
  <c r="T42" i="9"/>
  <c r="S19" i="9"/>
  <c r="T19" i="9" s="1"/>
  <c r="Q19" i="9"/>
  <c r="R19" i="9" s="1"/>
  <c r="F6" i="9"/>
  <c r="F7" i="9"/>
  <c r="F8" i="9"/>
  <c r="F9" i="9"/>
  <c r="F10" i="9"/>
  <c r="F11" i="9"/>
  <c r="F12" i="9"/>
  <c r="F13" i="9"/>
  <c r="F14" i="9"/>
  <c r="F15" i="9"/>
  <c r="F16" i="9"/>
  <c r="F5" i="9"/>
  <c r="F4" i="9"/>
  <c r="V92" i="7"/>
  <c r="K4" i="9"/>
  <c r="G115" i="9"/>
  <c r="H115" i="9"/>
  <c r="G116" i="9"/>
  <c r="H116" i="9"/>
  <c r="G117" i="9"/>
  <c r="H117" i="9"/>
  <c r="G118" i="9"/>
  <c r="H118" i="9"/>
  <c r="G119" i="9"/>
  <c r="H119" i="9"/>
  <c r="G120" i="9"/>
  <c r="H120" i="9"/>
  <c r="G121" i="9"/>
  <c r="H121" i="9"/>
  <c r="G122" i="9"/>
  <c r="H122" i="9"/>
  <c r="G123" i="9"/>
  <c r="H123" i="9"/>
  <c r="G124" i="9"/>
  <c r="H124" i="9"/>
  <c r="G125" i="9"/>
  <c r="H125" i="9"/>
  <c r="G126" i="9"/>
  <c r="H126" i="9"/>
  <c r="G127" i="9"/>
  <c r="H127" i="9"/>
  <c r="G128" i="9"/>
  <c r="H128" i="9"/>
  <c r="G129" i="9"/>
  <c r="H129" i="9"/>
  <c r="G130" i="9"/>
  <c r="H130" i="9"/>
  <c r="G131" i="9"/>
  <c r="H131" i="9"/>
  <c r="G132" i="9"/>
  <c r="H132" i="9"/>
  <c r="G133" i="9"/>
  <c r="H133" i="9"/>
  <c r="G134" i="9"/>
  <c r="H134" i="9"/>
  <c r="G135" i="9"/>
  <c r="H135" i="9"/>
  <c r="G136" i="9"/>
  <c r="H136" i="9"/>
  <c r="G137" i="9"/>
  <c r="H137" i="9"/>
  <c r="G138" i="9"/>
  <c r="H138" i="9"/>
  <c r="G139" i="9"/>
  <c r="H139" i="9"/>
  <c r="G140" i="9"/>
  <c r="H140" i="9"/>
  <c r="G141" i="9"/>
  <c r="H141" i="9"/>
  <c r="G142" i="9"/>
  <c r="H142" i="9"/>
  <c r="G143" i="9"/>
  <c r="H143" i="9"/>
  <c r="G144" i="9"/>
  <c r="H144" i="9"/>
  <c r="G145" i="9"/>
  <c r="H145" i="9"/>
  <c r="G146" i="9"/>
  <c r="H146" i="9"/>
  <c r="G147" i="9"/>
  <c r="G148" i="9"/>
  <c r="H148" i="9"/>
  <c r="G149" i="9"/>
  <c r="H149" i="9"/>
  <c r="G150" i="9"/>
  <c r="H150" i="9"/>
  <c r="G151" i="9"/>
  <c r="H151" i="9"/>
  <c r="G152" i="9"/>
  <c r="H152" i="9"/>
  <c r="G153" i="9"/>
  <c r="H153" i="9"/>
  <c r="G154" i="9"/>
  <c r="H154" i="9"/>
  <c r="G155" i="9"/>
  <c r="H155" i="9"/>
  <c r="G156" i="9"/>
  <c r="H156" i="9"/>
  <c r="G157" i="9"/>
  <c r="H157" i="9"/>
  <c r="G158" i="9"/>
  <c r="H158" i="9"/>
  <c r="G159" i="9"/>
  <c r="H159" i="9"/>
  <c r="G160" i="9"/>
  <c r="H160" i="9"/>
  <c r="H114" i="9"/>
  <c r="G114" i="9"/>
  <c r="G49" i="9"/>
  <c r="H49" i="9"/>
  <c r="G50" i="9"/>
  <c r="H50" i="9"/>
  <c r="G51" i="9"/>
  <c r="H51" i="9"/>
  <c r="G52" i="9"/>
  <c r="H52" i="9"/>
  <c r="G53" i="9"/>
  <c r="H53" i="9"/>
  <c r="G54" i="9"/>
  <c r="H54" i="9"/>
  <c r="G55" i="9"/>
  <c r="H55" i="9"/>
  <c r="G56" i="9"/>
  <c r="H56" i="9"/>
  <c r="G57" i="9"/>
  <c r="H57" i="9"/>
  <c r="G58" i="9"/>
  <c r="H58" i="9"/>
  <c r="G59" i="9"/>
  <c r="H59" i="9"/>
  <c r="G60" i="9"/>
  <c r="H60" i="9"/>
  <c r="G61" i="9"/>
  <c r="H61" i="9"/>
  <c r="G62" i="9"/>
  <c r="H62" i="9"/>
  <c r="G63" i="9"/>
  <c r="H63" i="9"/>
  <c r="G64" i="9"/>
  <c r="H64" i="9"/>
  <c r="G65" i="9"/>
  <c r="H65" i="9"/>
  <c r="G66" i="9"/>
  <c r="H66" i="9"/>
  <c r="G67" i="9"/>
  <c r="H67" i="9"/>
  <c r="G68" i="9"/>
  <c r="H68" i="9"/>
  <c r="G69" i="9"/>
  <c r="H69" i="9"/>
  <c r="G70" i="9"/>
  <c r="H70" i="9"/>
  <c r="G71" i="9"/>
  <c r="H71" i="9"/>
  <c r="G72" i="9"/>
  <c r="H72" i="9"/>
  <c r="G73" i="9"/>
  <c r="H73" i="9"/>
  <c r="G74" i="9"/>
  <c r="H74" i="9"/>
  <c r="G75" i="9"/>
  <c r="H75" i="9"/>
  <c r="G76" i="9"/>
  <c r="H76" i="9"/>
  <c r="G77" i="9"/>
  <c r="H77" i="9"/>
  <c r="G78" i="9"/>
  <c r="G79" i="9"/>
  <c r="H79" i="9"/>
  <c r="G80" i="9"/>
  <c r="H80" i="9"/>
  <c r="G81" i="9"/>
  <c r="H81" i="9"/>
  <c r="G82" i="9"/>
  <c r="H82" i="9"/>
  <c r="G83" i="9"/>
  <c r="H83" i="9"/>
  <c r="G84" i="9"/>
  <c r="H84" i="9"/>
  <c r="G85" i="9"/>
  <c r="H85" i="9"/>
  <c r="G86" i="9"/>
  <c r="H86" i="9"/>
  <c r="G87" i="9"/>
  <c r="H87" i="9"/>
  <c r="G88" i="9"/>
  <c r="H88" i="9"/>
  <c r="G89" i="9"/>
  <c r="H89" i="9"/>
  <c r="G90" i="9"/>
  <c r="H90" i="9"/>
  <c r="G91" i="9"/>
  <c r="H91" i="9"/>
  <c r="G92" i="9"/>
  <c r="H92" i="9"/>
  <c r="G93" i="9"/>
  <c r="H93" i="9"/>
  <c r="G94" i="9"/>
  <c r="H94" i="9"/>
  <c r="G95" i="9"/>
  <c r="H95" i="9"/>
  <c r="G96" i="9"/>
  <c r="H96" i="9"/>
  <c r="G97" i="9"/>
  <c r="H97" i="9"/>
  <c r="G98" i="9"/>
  <c r="H98" i="9"/>
  <c r="G99" i="9"/>
  <c r="G100" i="9"/>
  <c r="H100" i="9"/>
  <c r="G101" i="9"/>
  <c r="H101" i="9"/>
  <c r="G102" i="9"/>
  <c r="H102" i="9"/>
  <c r="G103" i="9"/>
  <c r="H103" i="9"/>
  <c r="G104" i="9"/>
  <c r="H104" i="9"/>
  <c r="G105" i="9"/>
  <c r="H105" i="9"/>
  <c r="G106" i="9"/>
  <c r="H106" i="9"/>
  <c r="G107" i="9"/>
  <c r="H107" i="9"/>
  <c r="G108" i="9"/>
  <c r="H108" i="9"/>
  <c r="G109" i="9"/>
  <c r="H109" i="9"/>
  <c r="G110" i="9"/>
  <c r="H110" i="9"/>
  <c r="G111" i="9"/>
  <c r="H111" i="9"/>
  <c r="H48" i="9"/>
  <c r="G48" i="9"/>
  <c r="H45" i="9"/>
  <c r="G45" i="9"/>
  <c r="G20" i="9"/>
  <c r="H20" i="9"/>
  <c r="G21" i="9"/>
  <c r="H21" i="9"/>
  <c r="G22" i="9"/>
  <c r="H22" i="9"/>
  <c r="G23" i="9"/>
  <c r="H23" i="9"/>
  <c r="G24" i="9"/>
  <c r="H24" i="9"/>
  <c r="G25" i="9"/>
  <c r="H25" i="9"/>
  <c r="G26" i="9"/>
  <c r="H26" i="9"/>
  <c r="G27" i="9"/>
  <c r="H27" i="9"/>
  <c r="G28" i="9"/>
  <c r="H28" i="9"/>
  <c r="G29" i="9"/>
  <c r="H29" i="9"/>
  <c r="G30" i="9"/>
  <c r="H30" i="9"/>
  <c r="G31" i="9"/>
  <c r="H31" i="9"/>
  <c r="G32" i="9"/>
  <c r="H32" i="9"/>
  <c r="G33" i="9"/>
  <c r="H33" i="9"/>
  <c r="G34" i="9"/>
  <c r="H34" i="9"/>
  <c r="G35" i="9"/>
  <c r="G36" i="9"/>
  <c r="H36" i="9"/>
  <c r="G37" i="9"/>
  <c r="H37" i="9"/>
  <c r="G38" i="9"/>
  <c r="H38" i="9"/>
  <c r="G39" i="9"/>
  <c r="H39" i="9"/>
  <c r="G40" i="9"/>
  <c r="H40" i="9"/>
  <c r="G41" i="9"/>
  <c r="H41" i="9"/>
  <c r="G42" i="9"/>
  <c r="H42" i="9"/>
  <c r="H19" i="9"/>
  <c r="G19" i="9"/>
  <c r="G5" i="9"/>
  <c r="H5" i="9"/>
  <c r="G6" i="9"/>
  <c r="Q6" i="9" s="1"/>
  <c r="R6" i="9" s="1"/>
  <c r="H6" i="9"/>
  <c r="G7" i="9"/>
  <c r="H7" i="9"/>
  <c r="Q7" i="9" s="1"/>
  <c r="R7" i="9" s="1"/>
  <c r="G8" i="9"/>
  <c r="Q8" i="9" s="1"/>
  <c r="R8" i="9" s="1"/>
  <c r="H8" i="9"/>
  <c r="S8" i="9" s="1"/>
  <c r="T8" i="9" s="1"/>
  <c r="G9" i="9"/>
  <c r="Q9" i="9" s="1"/>
  <c r="R9" i="9" s="1"/>
  <c r="H9" i="9"/>
  <c r="S9" i="9" s="1"/>
  <c r="T9" i="9" s="1"/>
  <c r="G10" i="9"/>
  <c r="H10" i="9"/>
  <c r="S10" i="9" s="1"/>
  <c r="T10" i="9" s="1"/>
  <c r="G11" i="9"/>
  <c r="H11" i="9"/>
  <c r="G12" i="9"/>
  <c r="Q12" i="9" s="1"/>
  <c r="R12" i="9" s="1"/>
  <c r="H12" i="9"/>
  <c r="G13" i="9"/>
  <c r="H13" i="9"/>
  <c r="S13" i="9" s="1"/>
  <c r="T13" i="9" s="1"/>
  <c r="G14" i="9"/>
  <c r="H14" i="9"/>
  <c r="G15" i="9"/>
  <c r="Q15" i="9" s="1"/>
  <c r="R15" i="9" s="1"/>
  <c r="H15" i="9"/>
  <c r="G16" i="9"/>
  <c r="H16" i="9"/>
  <c r="S16" i="9" s="1"/>
  <c r="T16" i="9" s="1"/>
  <c r="H4" i="9"/>
  <c r="G4" i="9"/>
  <c r="Q4" i="9" s="1"/>
  <c r="R4" i="9" s="1"/>
  <c r="Z143" i="7"/>
  <c r="Z144" i="7"/>
  <c r="Z145" i="7"/>
  <c r="Z146" i="7"/>
  <c r="Z147" i="7"/>
  <c r="Z148" i="7"/>
  <c r="Z149" i="7"/>
  <c r="Z150" i="7"/>
  <c r="Z151" i="7"/>
  <c r="W3" i="7"/>
  <c r="V3" i="7"/>
  <c r="S5" i="9"/>
  <c r="T5" i="9" s="1"/>
  <c r="S6" i="9"/>
  <c r="T6" i="9" s="1"/>
  <c r="S11" i="9"/>
  <c r="T11" i="9" s="1"/>
  <c r="S12" i="9"/>
  <c r="T12" i="9" s="1"/>
  <c r="S14" i="9"/>
  <c r="T14" i="9" s="1"/>
  <c r="S15" i="9"/>
  <c r="T15" i="9" s="1"/>
  <c r="S4" i="9"/>
  <c r="T4" i="9" s="1"/>
  <c r="Q5" i="9"/>
  <c r="R5" i="9" s="1"/>
  <c r="Q11" i="9"/>
  <c r="R11" i="9" s="1"/>
  <c r="Q14" i="9"/>
  <c r="R14" i="9" s="1"/>
  <c r="D161" i="9"/>
  <c r="K160" i="9"/>
  <c r="K159" i="9"/>
  <c r="K158" i="9"/>
  <c r="K157" i="9"/>
  <c r="K156" i="9"/>
  <c r="K155" i="9"/>
  <c r="K154" i="9"/>
  <c r="K153" i="9"/>
  <c r="K152" i="9"/>
  <c r="K151" i="9"/>
  <c r="K150" i="9"/>
  <c r="K149" i="9"/>
  <c r="K148" i="9"/>
  <c r="K147" i="9"/>
  <c r="K146" i="9"/>
  <c r="K145" i="9"/>
  <c r="K144" i="9"/>
  <c r="K143" i="9"/>
  <c r="K142" i="9"/>
  <c r="K141" i="9"/>
  <c r="K140" i="9"/>
  <c r="K139" i="9"/>
  <c r="K138" i="9"/>
  <c r="K137" i="9"/>
  <c r="K136" i="9"/>
  <c r="K135" i="9"/>
  <c r="K134" i="9"/>
  <c r="K133" i="9"/>
  <c r="K132" i="9"/>
  <c r="K131" i="9"/>
  <c r="K130" i="9"/>
  <c r="K129" i="9"/>
  <c r="K128" i="9"/>
  <c r="K127" i="9"/>
  <c r="K126" i="9"/>
  <c r="K125" i="9"/>
  <c r="K124" i="9"/>
  <c r="K123" i="9"/>
  <c r="K122" i="9"/>
  <c r="K121" i="9"/>
  <c r="K120" i="9"/>
  <c r="K119" i="9"/>
  <c r="K118" i="9"/>
  <c r="K117" i="9"/>
  <c r="K116" i="9"/>
  <c r="K115" i="9"/>
  <c r="K114" i="9"/>
  <c r="K111" i="9"/>
  <c r="K110" i="9"/>
  <c r="K109" i="9"/>
  <c r="K108" i="9"/>
  <c r="K107" i="9"/>
  <c r="K106" i="9"/>
  <c r="K105" i="9"/>
  <c r="K104" i="9"/>
  <c r="K103" i="9"/>
  <c r="K102" i="9"/>
  <c r="K101" i="9"/>
  <c r="K100" i="9"/>
  <c r="K99" i="9"/>
  <c r="K98" i="9"/>
  <c r="K97" i="9"/>
  <c r="K96" i="9"/>
  <c r="K95" i="9"/>
  <c r="K94" i="9"/>
  <c r="K93" i="9"/>
  <c r="K92" i="9"/>
  <c r="K91" i="9"/>
  <c r="K90" i="9"/>
  <c r="K89" i="9"/>
  <c r="K88" i="9"/>
  <c r="K87" i="9"/>
  <c r="K86" i="9"/>
  <c r="K85" i="9"/>
  <c r="K84" i="9"/>
  <c r="K83" i="9"/>
  <c r="K82" i="9"/>
  <c r="K81" i="9"/>
  <c r="K80" i="9"/>
  <c r="K79" i="9"/>
  <c r="K78" i="9"/>
  <c r="K77" i="9"/>
  <c r="K76" i="9"/>
  <c r="K75" i="9"/>
  <c r="K74" i="9"/>
  <c r="K73" i="9"/>
  <c r="K72" i="9"/>
  <c r="K71" i="9"/>
  <c r="K70" i="9"/>
  <c r="K69" i="9"/>
  <c r="K68" i="9"/>
  <c r="K67" i="9"/>
  <c r="K66" i="9"/>
  <c r="K65" i="9"/>
  <c r="K64" i="9"/>
  <c r="K63" i="9"/>
  <c r="K62" i="9"/>
  <c r="K61" i="9"/>
  <c r="K60" i="9"/>
  <c r="K59" i="9"/>
  <c r="K58" i="9"/>
  <c r="K57" i="9"/>
  <c r="K56" i="9"/>
  <c r="K55" i="9"/>
  <c r="K54" i="9"/>
  <c r="K53" i="9"/>
  <c r="K52" i="9"/>
  <c r="K51" i="9"/>
  <c r="K50" i="9"/>
  <c r="K49" i="9"/>
  <c r="K48" i="9"/>
  <c r="K45" i="9"/>
  <c r="K42" i="9"/>
  <c r="K41" i="9"/>
  <c r="K40" i="9"/>
  <c r="K39" i="9"/>
  <c r="K38" i="9"/>
  <c r="K37" i="9"/>
  <c r="K36" i="9"/>
  <c r="K35" i="9"/>
  <c r="K34" i="9"/>
  <c r="K33" i="9"/>
  <c r="K32" i="9"/>
  <c r="K31" i="9"/>
  <c r="K30" i="9"/>
  <c r="K29" i="9"/>
  <c r="K28" i="9"/>
  <c r="K27" i="9"/>
  <c r="K26" i="9"/>
  <c r="K25" i="9"/>
  <c r="K24" i="9"/>
  <c r="K23" i="9"/>
  <c r="K22" i="9"/>
  <c r="K21" i="9"/>
  <c r="K20" i="9"/>
  <c r="K19" i="9"/>
  <c r="B16" i="9"/>
  <c r="K15" i="9"/>
  <c r="B15" i="9"/>
  <c r="K14" i="9"/>
  <c r="B14" i="9"/>
  <c r="K13" i="9"/>
  <c r="B13" i="9"/>
  <c r="K12" i="9"/>
  <c r="B12" i="9"/>
  <c r="K11" i="9"/>
  <c r="B11" i="9"/>
  <c r="K10" i="9"/>
  <c r="B10" i="9"/>
  <c r="K9" i="9"/>
  <c r="B9" i="9"/>
  <c r="K8" i="9"/>
  <c r="B8" i="9"/>
  <c r="K7" i="9"/>
  <c r="B7" i="9"/>
  <c r="K6" i="9"/>
  <c r="B6" i="9"/>
  <c r="K5" i="9"/>
  <c r="B5" i="9"/>
  <c r="B4" i="9"/>
  <c r="B5" i="1"/>
  <c r="B6" i="1"/>
  <c r="B7" i="1"/>
  <c r="B8" i="1"/>
  <c r="B9" i="1"/>
  <c r="B10" i="1"/>
  <c r="B11" i="1"/>
  <c r="B12" i="1"/>
  <c r="B13" i="1"/>
  <c r="B14" i="1"/>
  <c r="B15" i="1"/>
  <c r="B16" i="1"/>
  <c r="B4" i="1"/>
  <c r="R161" i="9" l="1"/>
  <c r="T161" i="9"/>
  <c r="R43" i="9"/>
  <c r="T43" i="9"/>
  <c r="Q13" i="9"/>
  <c r="R13" i="9" s="1"/>
  <c r="S7" i="9"/>
  <c r="T7" i="9" s="1"/>
  <c r="T17" i="9" s="1"/>
  <c r="Q10" i="9"/>
  <c r="R10" i="9" s="1"/>
  <c r="Q16" i="9"/>
  <c r="R16" i="9" s="1"/>
  <c r="V151" i="7"/>
  <c r="W151" i="7" s="1"/>
  <c r="X151" i="7" s="1"/>
  <c r="V150" i="7"/>
  <c r="W150" i="7" s="1"/>
  <c r="X150" i="7" s="1"/>
  <c r="V149" i="7"/>
  <c r="W149" i="7" s="1"/>
  <c r="X149" i="7" s="1"/>
  <c r="V148" i="7"/>
  <c r="W148" i="7" s="1"/>
  <c r="X148" i="7" s="1"/>
  <c r="V147" i="7"/>
  <c r="W147" i="7" s="1"/>
  <c r="X147" i="7" s="1"/>
  <c r="Y147" i="7" s="1"/>
  <c r="V146" i="7"/>
  <c r="W146" i="7" s="1"/>
  <c r="V145" i="7"/>
  <c r="W145" i="7" s="1"/>
  <c r="V144" i="7"/>
  <c r="W144" i="7" s="1"/>
  <c r="B152" i="7"/>
  <c r="D145" i="7"/>
  <c r="V143" i="7"/>
  <c r="W143" i="7" s="1"/>
  <c r="V142" i="7"/>
  <c r="W142" i="7" s="1"/>
  <c r="V141" i="7"/>
  <c r="W141" i="7" s="1"/>
  <c r="V140" i="7"/>
  <c r="W140" i="7" s="1"/>
  <c r="V139" i="7"/>
  <c r="W139" i="7" s="1"/>
  <c r="V138" i="7"/>
  <c r="W138" i="7" s="1"/>
  <c r="V137" i="7"/>
  <c r="W137" i="7" s="1"/>
  <c r="V136" i="7"/>
  <c r="W136" i="7" s="1"/>
  <c r="V135" i="7"/>
  <c r="W135" i="7" s="1"/>
  <c r="V134" i="7"/>
  <c r="W134" i="7" s="1"/>
  <c r="D134" i="7"/>
  <c r="V133" i="7"/>
  <c r="W133" i="7" s="1"/>
  <c r="V132" i="7"/>
  <c r="W132" i="7" s="1"/>
  <c r="D132" i="7"/>
  <c r="V131" i="7"/>
  <c r="W131" i="7" s="1"/>
  <c r="V130" i="7"/>
  <c r="W130" i="7" s="1"/>
  <c r="V129" i="7"/>
  <c r="W129" i="7" s="1"/>
  <c r="V128" i="7"/>
  <c r="W128" i="7" s="1"/>
  <c r="V127" i="7"/>
  <c r="W127" i="7" s="1"/>
  <c r="V126" i="7"/>
  <c r="W126" i="7" s="1"/>
  <c r="V125" i="7"/>
  <c r="W125" i="7" s="1"/>
  <c r="V124" i="7"/>
  <c r="W124" i="7" s="1"/>
  <c r="V123" i="7"/>
  <c r="W123" i="7" s="1"/>
  <c r="V122" i="7"/>
  <c r="W122" i="7" s="1"/>
  <c r="D122" i="7"/>
  <c r="V121" i="7"/>
  <c r="W121" i="7" s="1"/>
  <c r="V120" i="7"/>
  <c r="W120" i="7" s="1"/>
  <c r="V119" i="7"/>
  <c r="W119" i="7" s="1"/>
  <c r="V118" i="7"/>
  <c r="W118" i="7" s="1"/>
  <c r="V117" i="7"/>
  <c r="W117" i="7" s="1"/>
  <c r="V116" i="7"/>
  <c r="W116" i="7" s="1"/>
  <c r="V115" i="7"/>
  <c r="W115" i="7" s="1"/>
  <c r="V114" i="7"/>
  <c r="W114" i="7" s="1"/>
  <c r="V113" i="7"/>
  <c r="W113" i="7" s="1"/>
  <c r="V112" i="7"/>
  <c r="W112" i="7" s="1"/>
  <c r="V111" i="7"/>
  <c r="W111" i="7" s="1"/>
  <c r="V110" i="7"/>
  <c r="W110" i="7" s="1"/>
  <c r="D110" i="7"/>
  <c r="V109" i="7"/>
  <c r="W109" i="7" s="1"/>
  <c r="V108" i="7"/>
  <c r="V107" i="7"/>
  <c r="W107" i="7" s="1"/>
  <c r="V106" i="7"/>
  <c r="W106" i="7" s="1"/>
  <c r="V105" i="7"/>
  <c r="W105" i="7" s="1"/>
  <c r="V104" i="7"/>
  <c r="W104" i="7" s="1"/>
  <c r="V103" i="7"/>
  <c r="W103" i="7" s="1"/>
  <c r="V102" i="7"/>
  <c r="V101" i="7"/>
  <c r="W101" i="7" s="1"/>
  <c r="V100" i="7"/>
  <c r="W100" i="7" s="1"/>
  <c r="V99" i="7"/>
  <c r="W99" i="7" s="1"/>
  <c r="V98" i="7"/>
  <c r="W98" i="7" s="1"/>
  <c r="V97" i="7"/>
  <c r="W97" i="7" s="1"/>
  <c r="V96" i="7"/>
  <c r="W96" i="7" s="1"/>
  <c r="V95" i="7"/>
  <c r="W95" i="7" s="1"/>
  <c r="V94" i="7"/>
  <c r="W94" i="7" s="1"/>
  <c r="V93" i="7"/>
  <c r="W93" i="7" s="1"/>
  <c r="W92" i="7"/>
  <c r="V91" i="7"/>
  <c r="W91" i="7" s="1"/>
  <c r="V90" i="7"/>
  <c r="W90" i="7" s="1"/>
  <c r="V89" i="7"/>
  <c r="W89" i="7" s="1"/>
  <c r="V88" i="7"/>
  <c r="W88" i="7" s="1"/>
  <c r="V87" i="7"/>
  <c r="W87" i="7" s="1"/>
  <c r="V86" i="7"/>
  <c r="W86" i="7" s="1"/>
  <c r="V85" i="7"/>
  <c r="W85" i="7" s="1"/>
  <c r="V84" i="7"/>
  <c r="W84" i="7" s="1"/>
  <c r="V83" i="7"/>
  <c r="W83" i="7" s="1"/>
  <c r="V82" i="7"/>
  <c r="W82" i="7" s="1"/>
  <c r="V81" i="7"/>
  <c r="W81" i="7" s="1"/>
  <c r="V80" i="7"/>
  <c r="W80" i="7" s="1"/>
  <c r="V79" i="7"/>
  <c r="W79" i="7" s="1"/>
  <c r="V78" i="7"/>
  <c r="W78" i="7" s="1"/>
  <c r="V77" i="7"/>
  <c r="W77" i="7" s="1"/>
  <c r="V76" i="7"/>
  <c r="W76" i="7" s="1"/>
  <c r="V75" i="7"/>
  <c r="W75" i="7" s="1"/>
  <c r="V74" i="7"/>
  <c r="W74" i="7" s="1"/>
  <c r="V73" i="7"/>
  <c r="W73" i="7" s="1"/>
  <c r="V72" i="7"/>
  <c r="W72" i="7" s="1"/>
  <c r="V71" i="7"/>
  <c r="W71" i="7" s="1"/>
  <c r="V70" i="7"/>
  <c r="W70" i="7" s="1"/>
  <c r="V69" i="7"/>
  <c r="W69" i="7" s="1"/>
  <c r="V68" i="7"/>
  <c r="W68" i="7" s="1"/>
  <c r="V67" i="7"/>
  <c r="W67" i="7" s="1"/>
  <c r="V66" i="7"/>
  <c r="W66" i="7" s="1"/>
  <c r="V65" i="7"/>
  <c r="W65" i="7" s="1"/>
  <c r="V64" i="7"/>
  <c r="W64" i="7" s="1"/>
  <c r="V63" i="7"/>
  <c r="W63" i="7" s="1"/>
  <c r="V62" i="7"/>
  <c r="W62" i="7" s="1"/>
  <c r="V61" i="7"/>
  <c r="W61" i="7" s="1"/>
  <c r="V60" i="7"/>
  <c r="W60" i="7" s="1"/>
  <c r="V59" i="7"/>
  <c r="W59" i="7" s="1"/>
  <c r="V58" i="7"/>
  <c r="W58" i="7" s="1"/>
  <c r="V57" i="7"/>
  <c r="W57" i="7" s="1"/>
  <c r="V56" i="7"/>
  <c r="W56" i="7" s="1"/>
  <c r="V55" i="7"/>
  <c r="W55" i="7" s="1"/>
  <c r="V54" i="7"/>
  <c r="V53" i="7"/>
  <c r="W53" i="7" s="1"/>
  <c r="V52" i="7"/>
  <c r="W52" i="7" s="1"/>
  <c r="V51" i="7"/>
  <c r="W51" i="7" s="1"/>
  <c r="V50" i="7"/>
  <c r="W50" i="7" s="1"/>
  <c r="V49" i="7"/>
  <c r="W49" i="7" s="1"/>
  <c r="V48" i="7"/>
  <c r="W48" i="7" s="1"/>
  <c r="V47" i="7"/>
  <c r="W47" i="7" s="1"/>
  <c r="V46" i="7"/>
  <c r="W46" i="7" s="1"/>
  <c r="V45" i="7"/>
  <c r="W45" i="7" s="1"/>
  <c r="V44" i="7"/>
  <c r="W44" i="7" s="1"/>
  <c r="V43" i="7"/>
  <c r="W43" i="7" s="1"/>
  <c r="V42" i="7"/>
  <c r="W42" i="7" s="1"/>
  <c r="V41" i="7"/>
  <c r="W41" i="7" s="1"/>
  <c r="V40" i="7"/>
  <c r="W40" i="7" s="1"/>
  <c r="V39" i="7"/>
  <c r="V38" i="7"/>
  <c r="W38" i="7" s="1"/>
  <c r="V37" i="7"/>
  <c r="W37" i="7" s="1"/>
  <c r="V36" i="7"/>
  <c r="W36" i="7" s="1"/>
  <c r="V35" i="7"/>
  <c r="W35" i="7" s="1"/>
  <c r="V34" i="7"/>
  <c r="W34" i="7" s="1"/>
  <c r="V33" i="7"/>
  <c r="W33" i="7" s="1"/>
  <c r="V32" i="7"/>
  <c r="W32" i="7" s="1"/>
  <c r="V31" i="7"/>
  <c r="W31" i="7" s="1"/>
  <c r="V30" i="7"/>
  <c r="W30" i="7" s="1"/>
  <c r="V29" i="7"/>
  <c r="W29" i="7" s="1"/>
  <c r="V28" i="7"/>
  <c r="W28" i="7" s="1"/>
  <c r="V27" i="7"/>
  <c r="W27" i="7" s="1"/>
  <c r="V26" i="7"/>
  <c r="W26" i="7" s="1"/>
  <c r="V25" i="7"/>
  <c r="W25" i="7" s="1"/>
  <c r="V24" i="7"/>
  <c r="W24" i="7" s="1"/>
  <c r="V23" i="7"/>
  <c r="W23" i="7" s="1"/>
  <c r="V22" i="7"/>
  <c r="W22" i="7" s="1"/>
  <c r="V21" i="7"/>
  <c r="W21" i="7" s="1"/>
  <c r="V20" i="7"/>
  <c r="W20" i="7" s="1"/>
  <c r="V19" i="7"/>
  <c r="W19" i="7" s="1"/>
  <c r="V18" i="7"/>
  <c r="W18" i="7" s="1"/>
  <c r="V17" i="7"/>
  <c r="W17" i="7" s="1"/>
  <c r="V16" i="7"/>
  <c r="W16" i="7" s="1"/>
  <c r="V15" i="7"/>
  <c r="W15" i="7" s="1"/>
  <c r="V14" i="7"/>
  <c r="W14" i="7" s="1"/>
  <c r="V13" i="7"/>
  <c r="W13" i="7" s="1"/>
  <c r="V12" i="7"/>
  <c r="W12" i="7" s="1"/>
  <c r="V11" i="7"/>
  <c r="W11" i="7" s="1"/>
  <c r="V10" i="7"/>
  <c r="W10" i="7" s="1"/>
  <c r="V9" i="7"/>
  <c r="W9" i="7" s="1"/>
  <c r="V8" i="7"/>
  <c r="W8" i="7" s="1"/>
  <c r="V7" i="7"/>
  <c r="W7" i="7" s="1"/>
  <c r="V6" i="7"/>
  <c r="W6" i="7" s="1"/>
  <c r="V5" i="7"/>
  <c r="W5" i="7" s="1"/>
  <c r="V4" i="7"/>
  <c r="F160" i="1"/>
  <c r="F159" i="1"/>
  <c r="F116" i="1"/>
  <c r="F117" i="1"/>
  <c r="F118" i="1"/>
  <c r="D109" i="7" s="1"/>
  <c r="F119" i="1"/>
  <c r="F120" i="1"/>
  <c r="F121" i="1"/>
  <c r="D112" i="7" s="1"/>
  <c r="F122" i="1"/>
  <c r="D113" i="7" s="1"/>
  <c r="F123" i="1"/>
  <c r="F124" i="1"/>
  <c r="F125" i="1"/>
  <c r="F126" i="1"/>
  <c r="F127" i="1"/>
  <c r="D118" i="7" s="1"/>
  <c r="F128" i="1"/>
  <c r="F129" i="1"/>
  <c r="F130" i="1"/>
  <c r="D121" i="7" s="1"/>
  <c r="F131" i="1"/>
  <c r="F132" i="1"/>
  <c r="F133" i="1"/>
  <c r="D124" i="7" s="1"/>
  <c r="F134" i="1"/>
  <c r="D125" i="7" s="1"/>
  <c r="F135" i="1"/>
  <c r="F136" i="1"/>
  <c r="F137" i="1"/>
  <c r="F138" i="1"/>
  <c r="F139" i="1"/>
  <c r="D130" i="7" s="1"/>
  <c r="F140" i="1"/>
  <c r="F141" i="1"/>
  <c r="F142" i="1"/>
  <c r="D133" i="7" s="1"/>
  <c r="F143" i="1"/>
  <c r="F144" i="1"/>
  <c r="F145" i="1"/>
  <c r="D136" i="7" s="1"/>
  <c r="F146" i="1"/>
  <c r="D137" i="7" s="1"/>
  <c r="F147" i="1"/>
  <c r="F148" i="1"/>
  <c r="F149" i="1"/>
  <c r="F150" i="1"/>
  <c r="F151" i="1"/>
  <c r="D142" i="7" s="1"/>
  <c r="F152" i="1"/>
  <c r="F153" i="1"/>
  <c r="F154" i="1"/>
  <c r="F155" i="1"/>
  <c r="D146" i="7" s="1"/>
  <c r="F156" i="1"/>
  <c r="F157" i="1"/>
  <c r="F158" i="1"/>
  <c r="F115" i="1"/>
  <c r="F114" i="1"/>
  <c r="F111" i="1"/>
  <c r="F53" i="1"/>
  <c r="D46" i="7" s="1"/>
  <c r="F52" i="1"/>
  <c r="D45" i="7" s="1"/>
  <c r="F51" i="1"/>
  <c r="F50" i="1"/>
  <c r="F49" i="1"/>
  <c r="F48" i="1"/>
  <c r="D41" i="7" s="1"/>
  <c r="F54" i="1"/>
  <c r="F55" i="1"/>
  <c r="F56" i="1"/>
  <c r="F57" i="1"/>
  <c r="F58" i="1"/>
  <c r="F59" i="1"/>
  <c r="F60" i="1"/>
  <c r="D53" i="7" s="1"/>
  <c r="F61" i="1"/>
  <c r="F62" i="1"/>
  <c r="F63" i="1"/>
  <c r="F64" i="1"/>
  <c r="D57" i="7" s="1"/>
  <c r="F65" i="1"/>
  <c r="D58" i="7" s="1"/>
  <c r="F66" i="1"/>
  <c r="F67" i="1"/>
  <c r="F68" i="1"/>
  <c r="F69" i="1"/>
  <c r="F70" i="1"/>
  <c r="F71" i="1"/>
  <c r="F72" i="1"/>
  <c r="D65" i="7" s="1"/>
  <c r="F73" i="1"/>
  <c r="F74" i="1"/>
  <c r="F75" i="1"/>
  <c r="F76" i="1"/>
  <c r="D69" i="7" s="1"/>
  <c r="F77" i="1"/>
  <c r="D70" i="7" s="1"/>
  <c r="F78" i="1"/>
  <c r="F79" i="1"/>
  <c r="F80" i="1"/>
  <c r="F81" i="1"/>
  <c r="F82" i="1"/>
  <c r="F83" i="1"/>
  <c r="F84" i="1"/>
  <c r="D77" i="7" s="1"/>
  <c r="F85" i="1"/>
  <c r="F86" i="1"/>
  <c r="F87" i="1"/>
  <c r="F88" i="1"/>
  <c r="D81" i="7" s="1"/>
  <c r="F89" i="1"/>
  <c r="D82" i="7" s="1"/>
  <c r="F90" i="1"/>
  <c r="F91" i="1"/>
  <c r="F92" i="1"/>
  <c r="F93" i="1"/>
  <c r="F94" i="1"/>
  <c r="F95" i="1"/>
  <c r="F96" i="1"/>
  <c r="D89" i="7" s="1"/>
  <c r="F97" i="1"/>
  <c r="F98" i="1"/>
  <c r="F99" i="1"/>
  <c r="F100" i="1"/>
  <c r="D93" i="7" s="1"/>
  <c r="F101" i="1"/>
  <c r="D94" i="7" s="1"/>
  <c r="F102" i="1"/>
  <c r="F103" i="1"/>
  <c r="F104" i="1"/>
  <c r="F105" i="1"/>
  <c r="F106" i="1"/>
  <c r="F107" i="1"/>
  <c r="F108" i="1"/>
  <c r="D101" i="7" s="1"/>
  <c r="F109" i="1"/>
  <c r="F110" i="1"/>
  <c r="F45" i="1"/>
  <c r="D40" i="7" s="1"/>
  <c r="F21" i="1"/>
  <c r="F22" i="1"/>
  <c r="F23" i="1"/>
  <c r="F24" i="1"/>
  <c r="F25" i="1"/>
  <c r="F26" i="1"/>
  <c r="F27" i="1"/>
  <c r="F28" i="1"/>
  <c r="F29" i="1"/>
  <c r="F30" i="1"/>
  <c r="F31" i="1"/>
  <c r="D28" i="7" s="1"/>
  <c r="F32" i="1"/>
  <c r="D29" i="7" s="1"/>
  <c r="F33" i="1"/>
  <c r="F34" i="1"/>
  <c r="F35" i="1"/>
  <c r="D32" i="7" s="1"/>
  <c r="F36" i="1"/>
  <c r="F37" i="1"/>
  <c r="F38" i="1"/>
  <c r="F39" i="1"/>
  <c r="F40" i="1"/>
  <c r="F41" i="1"/>
  <c r="F42" i="1"/>
  <c r="F20" i="1"/>
  <c r="D17" i="7" s="1"/>
  <c r="F19" i="1"/>
  <c r="D16" i="7" s="1"/>
  <c r="F16" i="1"/>
  <c r="F15" i="1"/>
  <c r="F14" i="1"/>
  <c r="F13" i="1"/>
  <c r="F12" i="1"/>
  <c r="F11" i="1"/>
  <c r="F10" i="1"/>
  <c r="F9" i="1"/>
  <c r="F8" i="1"/>
  <c r="F7" i="1"/>
  <c r="F6" i="1"/>
  <c r="D5" i="7" s="1"/>
  <c r="F5" i="1"/>
  <c r="D4" i="7" s="1"/>
  <c r="F4" i="1"/>
  <c r="H100" i="1"/>
  <c r="H159" i="1"/>
  <c r="H109" i="1"/>
  <c r="H157" i="1"/>
  <c r="H156" i="1"/>
  <c r="H153" i="1"/>
  <c r="H154" i="1"/>
  <c r="H146" i="1"/>
  <c r="H84" i="1"/>
  <c r="H36" i="1"/>
  <c r="H139" i="1"/>
  <c r="H138" i="1"/>
  <c r="H75" i="1"/>
  <c r="H66" i="1"/>
  <c r="H65" i="1"/>
  <c r="H63" i="1"/>
  <c r="H61" i="1"/>
  <c r="H136" i="1"/>
  <c r="H32" i="1"/>
  <c r="H131" i="1"/>
  <c r="H128" i="1"/>
  <c r="H124" i="1"/>
  <c r="H15" i="1"/>
  <c r="H14" i="1"/>
  <c r="H13" i="1"/>
  <c r="H12" i="1"/>
  <c r="H11" i="1"/>
  <c r="H10" i="1"/>
  <c r="H9" i="1"/>
  <c r="H8" i="1"/>
  <c r="H7" i="1"/>
  <c r="H6" i="1"/>
  <c r="H5" i="1"/>
  <c r="H4" i="1"/>
  <c r="H123" i="1"/>
  <c r="H121" i="1"/>
  <c r="H119" i="1"/>
  <c r="H42" i="1"/>
  <c r="H40" i="1"/>
  <c r="H39" i="1"/>
  <c r="H38" i="1"/>
  <c r="H37" i="1"/>
  <c r="H35" i="1"/>
  <c r="H34" i="1"/>
  <c r="H33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45" i="1"/>
  <c r="H104" i="1"/>
  <c r="H111" i="1"/>
  <c r="H110" i="1"/>
  <c r="H41" i="1"/>
  <c r="H107" i="1"/>
  <c r="H106" i="1"/>
  <c r="H105" i="1"/>
  <c r="H103" i="1"/>
  <c r="H102" i="1"/>
  <c r="H101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3" i="1"/>
  <c r="H82" i="1"/>
  <c r="H81" i="1"/>
  <c r="H80" i="1"/>
  <c r="H79" i="1"/>
  <c r="H78" i="1"/>
  <c r="H77" i="1"/>
  <c r="H76" i="1"/>
  <c r="H74" i="1"/>
  <c r="H73" i="1"/>
  <c r="H72" i="1"/>
  <c r="H71" i="1"/>
  <c r="H70" i="1"/>
  <c r="H69" i="1"/>
  <c r="H68" i="1"/>
  <c r="H67" i="1"/>
  <c r="H64" i="1"/>
  <c r="H62" i="1"/>
  <c r="H60" i="1"/>
  <c r="H59" i="1"/>
  <c r="H108" i="1"/>
  <c r="H58" i="1"/>
  <c r="H57" i="1"/>
  <c r="H56" i="1"/>
  <c r="H55" i="1"/>
  <c r="H54" i="1"/>
  <c r="H53" i="1"/>
  <c r="H52" i="1"/>
  <c r="H51" i="1"/>
  <c r="H50" i="1"/>
  <c r="H49" i="1"/>
  <c r="H48" i="1"/>
  <c r="H115" i="1"/>
  <c r="H116" i="1"/>
  <c r="H117" i="1"/>
  <c r="H118" i="1"/>
  <c r="H120" i="1"/>
  <c r="H122" i="1"/>
  <c r="H125" i="1"/>
  <c r="H126" i="1"/>
  <c r="H127" i="1"/>
  <c r="H129" i="1"/>
  <c r="H130" i="1"/>
  <c r="H132" i="1"/>
  <c r="H133" i="1"/>
  <c r="H134" i="1"/>
  <c r="H135" i="1"/>
  <c r="H137" i="1"/>
  <c r="H140" i="1"/>
  <c r="H141" i="1"/>
  <c r="H142" i="1"/>
  <c r="H143" i="1"/>
  <c r="H144" i="1"/>
  <c r="H145" i="1"/>
  <c r="H147" i="1"/>
  <c r="H148" i="1"/>
  <c r="H149" i="1"/>
  <c r="H150" i="1"/>
  <c r="H151" i="1"/>
  <c r="H152" i="1"/>
  <c r="H155" i="1"/>
  <c r="H158" i="1"/>
  <c r="H160" i="1"/>
  <c r="H114" i="1"/>
  <c r="R17" i="9" l="1"/>
  <c r="D36" i="7"/>
  <c r="D84" i="7"/>
  <c r="D18" i="7"/>
  <c r="D56" i="7"/>
  <c r="D66" i="7"/>
  <c r="D114" i="7"/>
  <c r="D48" i="7"/>
  <c r="D96" i="7"/>
  <c r="D147" i="7"/>
  <c r="D20" i="7"/>
  <c r="D30" i="7"/>
  <c r="D68" i="7"/>
  <c r="D78" i="7"/>
  <c r="D126" i="7"/>
  <c r="D12" i="7"/>
  <c r="D108" i="7"/>
  <c r="D60" i="7"/>
  <c r="D42" i="7"/>
  <c r="D80" i="7"/>
  <c r="D90" i="7"/>
  <c r="D138" i="7"/>
  <c r="D14" i="7"/>
  <c r="D120" i="7"/>
  <c r="D24" i="7"/>
  <c r="D72" i="7"/>
  <c r="D6" i="7"/>
  <c r="D44" i="7"/>
  <c r="D54" i="7"/>
  <c r="D92" i="7"/>
  <c r="D102" i="7"/>
  <c r="D7" i="7"/>
  <c r="D13" i="7"/>
  <c r="D19" i="7"/>
  <c r="D25" i="7"/>
  <c r="D31" i="7"/>
  <c r="D37" i="7"/>
  <c r="D43" i="7"/>
  <c r="D49" i="7"/>
  <c r="D55" i="7"/>
  <c r="D61" i="7"/>
  <c r="D67" i="7"/>
  <c r="D73" i="7"/>
  <c r="D79" i="7"/>
  <c r="D85" i="7"/>
  <c r="D91" i="7"/>
  <c r="D97" i="7"/>
  <c r="D103" i="7"/>
  <c r="D115" i="7"/>
  <c r="D127" i="7"/>
  <c r="D139" i="7"/>
  <c r="D8" i="7"/>
  <c r="D26" i="7"/>
  <c r="D38" i="7"/>
  <c r="D50" i="7"/>
  <c r="D62" i="7"/>
  <c r="D74" i="7"/>
  <c r="D86" i="7"/>
  <c r="D98" i="7"/>
  <c r="D104" i="7"/>
  <c r="D116" i="7"/>
  <c r="D128" i="7"/>
  <c r="D140" i="7"/>
  <c r="D148" i="7"/>
  <c r="D149" i="7"/>
  <c r="D9" i="7"/>
  <c r="D15" i="7"/>
  <c r="D21" i="7"/>
  <c r="D27" i="7"/>
  <c r="D33" i="7"/>
  <c r="D39" i="7"/>
  <c r="D51" i="7"/>
  <c r="D63" i="7"/>
  <c r="D75" i="7"/>
  <c r="D87" i="7"/>
  <c r="D99" i="7"/>
  <c r="D105" i="7"/>
  <c r="D111" i="7"/>
  <c r="D117" i="7"/>
  <c r="D123" i="7"/>
  <c r="D129" i="7"/>
  <c r="D135" i="7"/>
  <c r="D141" i="7"/>
  <c r="D150" i="7"/>
  <c r="D3" i="7"/>
  <c r="D151" i="7"/>
  <c r="D10" i="7"/>
  <c r="D22" i="7"/>
  <c r="D34" i="7"/>
  <c r="D52" i="7"/>
  <c r="D64" i="7"/>
  <c r="D76" i="7"/>
  <c r="D88" i="7"/>
  <c r="D100" i="7"/>
  <c r="D106" i="7"/>
  <c r="D11" i="7"/>
  <c r="D23" i="7"/>
  <c r="D35" i="7"/>
  <c r="D47" i="7"/>
  <c r="D59" i="7"/>
  <c r="D71" i="7"/>
  <c r="D83" i="7"/>
  <c r="D95" i="7"/>
  <c r="D107" i="7"/>
  <c r="D119" i="7"/>
  <c r="D131" i="7"/>
  <c r="D143" i="7"/>
  <c r="D144" i="7"/>
  <c r="X146" i="7"/>
  <c r="X145" i="7"/>
  <c r="X144" i="7"/>
  <c r="W108" i="7"/>
  <c r="X108" i="7" s="1"/>
  <c r="Z108" i="7" s="1"/>
  <c r="W102" i="7"/>
  <c r="X102" i="7" s="1"/>
  <c r="Y102" i="7" s="1"/>
  <c r="Z102" i="7" s="1"/>
  <c r="X66" i="7"/>
  <c r="Z66" i="7" s="1"/>
  <c r="X63" i="7"/>
  <c r="Z63" i="7" s="1"/>
  <c r="W54" i="7"/>
  <c r="X54" i="7" s="1"/>
  <c r="Y54" i="7" s="1"/>
  <c r="Z54" i="7" s="1"/>
  <c r="X45" i="7"/>
  <c r="Y45" i="7" s="1"/>
  <c r="Z45" i="7" s="1"/>
  <c r="W39" i="7"/>
  <c r="X39" i="7" s="1"/>
  <c r="Z39" i="7" s="1"/>
  <c r="X6" i="7"/>
  <c r="Y6" i="7" s="1"/>
  <c r="Z6" i="7" s="1"/>
  <c r="X105" i="7"/>
  <c r="Y105" i="7" s="1"/>
  <c r="Z105" i="7" s="1"/>
  <c r="X51" i="7"/>
  <c r="Y51" i="7" s="1"/>
  <c r="Z51" i="7" s="1"/>
  <c r="X42" i="7"/>
  <c r="Z42" i="7" s="1"/>
  <c r="X27" i="7"/>
  <c r="Z27" i="7" s="1"/>
  <c r="X24" i="7"/>
  <c r="Z24" i="7" s="1"/>
  <c r="X7" i="7"/>
  <c r="Z7" i="7" s="1"/>
  <c r="W4" i="7"/>
  <c r="X4" i="7" s="1"/>
  <c r="Z4" i="7" s="1"/>
  <c r="X60" i="7"/>
  <c r="Z60" i="7" s="1"/>
  <c r="X3" i="7"/>
  <c r="Z3" i="7" s="1"/>
  <c r="X76" i="7"/>
  <c r="Y76" i="7" s="1"/>
  <c r="Z76" i="7" s="1"/>
  <c r="X111" i="7"/>
  <c r="Z111" i="7" s="1"/>
  <c r="X116" i="7"/>
  <c r="Z116" i="7" s="1"/>
  <c r="X10" i="7"/>
  <c r="Z10" i="7" s="1"/>
  <c r="X25" i="7"/>
  <c r="Z25" i="7" s="1"/>
  <c r="X31" i="7"/>
  <c r="Z31" i="7" s="1"/>
  <c r="X34" i="7"/>
  <c r="Z34" i="7" s="1"/>
  <c r="X37" i="7"/>
  <c r="Y37" i="7" s="1"/>
  <c r="Z37" i="7" s="1"/>
  <c r="X43" i="7"/>
  <c r="Y43" i="7" s="1"/>
  <c r="Z43" i="7" s="1"/>
  <c r="X46" i="7"/>
  <c r="Z46" i="7" s="1"/>
  <c r="X55" i="7"/>
  <c r="Z55" i="7" s="1"/>
  <c r="X70" i="7"/>
  <c r="Y70" i="7" s="1"/>
  <c r="Z70" i="7" s="1"/>
  <c r="X91" i="7"/>
  <c r="Z91" i="7" s="1"/>
  <c r="X94" i="7"/>
  <c r="Y94" i="7" s="1"/>
  <c r="Z94" i="7" s="1"/>
  <c r="X136" i="7"/>
  <c r="Z136" i="7" s="1"/>
  <c r="X5" i="7"/>
  <c r="Z5" i="7" s="1"/>
  <c r="X8" i="7"/>
  <c r="Z8" i="7" s="1"/>
  <c r="X26" i="7"/>
  <c r="Z26" i="7" s="1"/>
  <c r="X29" i="7"/>
  <c r="Y29" i="7" s="1"/>
  <c r="Z29" i="7" s="1"/>
  <c r="X35" i="7"/>
  <c r="Z35" i="7" s="1"/>
  <c r="X38" i="7"/>
  <c r="Y38" i="7" s="1"/>
  <c r="Z38" i="7" s="1"/>
  <c r="X47" i="7"/>
  <c r="Z47" i="7" s="1"/>
  <c r="X59" i="7"/>
  <c r="Y59" i="7" s="1"/>
  <c r="Z59" i="7" s="1"/>
  <c r="X62" i="7"/>
  <c r="Z62" i="7" s="1"/>
  <c r="X65" i="7"/>
  <c r="Z65" i="7" s="1"/>
  <c r="X68" i="7"/>
  <c r="Z68" i="7" s="1"/>
  <c r="X71" i="7"/>
  <c r="Z71" i="7" s="1"/>
  <c r="H78" i="9" s="1"/>
  <c r="X95" i="7"/>
  <c r="Z95" i="7" s="1"/>
  <c r="X101" i="7"/>
  <c r="Z101" i="7" s="1"/>
  <c r="X107" i="7"/>
  <c r="Z107" i="7" s="1"/>
  <c r="X23" i="7"/>
  <c r="Z23" i="7" s="1"/>
  <c r="X119" i="7"/>
  <c r="Z119" i="7" s="1"/>
  <c r="X122" i="7"/>
  <c r="Z122" i="7" s="1"/>
  <c r="X125" i="7"/>
  <c r="Z125" i="7" s="1"/>
  <c r="X128" i="7"/>
  <c r="Z128" i="7" s="1"/>
  <c r="X131" i="7"/>
  <c r="Z131" i="7" s="1"/>
  <c r="X134" i="7"/>
  <c r="Y134" i="7" s="1"/>
  <c r="Z134" i="7" s="1"/>
  <c r="X137" i="7"/>
  <c r="Y137" i="7" s="1"/>
  <c r="Z137" i="7" s="1"/>
  <c r="X140" i="7"/>
  <c r="Y140" i="7" s="1"/>
  <c r="Z140" i="7" s="1"/>
  <c r="X143" i="7"/>
  <c r="X96" i="7"/>
  <c r="Z96" i="7" s="1"/>
  <c r="X141" i="7"/>
  <c r="Z141" i="7" s="1"/>
  <c r="X49" i="7"/>
  <c r="Z49" i="7" s="1"/>
  <c r="X118" i="7"/>
  <c r="Z118" i="7" s="1"/>
  <c r="X32" i="7"/>
  <c r="Z32" i="7" s="1"/>
  <c r="H35" i="9" s="1"/>
  <c r="X52" i="7"/>
  <c r="Z52" i="7" s="1"/>
  <c r="X64" i="7"/>
  <c r="Z64" i="7" s="1"/>
  <c r="X85" i="7"/>
  <c r="Y85" i="7" s="1"/>
  <c r="Z85" i="7" s="1"/>
  <c r="X114" i="7"/>
  <c r="Z114" i="7" s="1"/>
  <c r="X100" i="7"/>
  <c r="Z100" i="7" s="1"/>
  <c r="X138" i="7"/>
  <c r="Z138" i="7" s="1"/>
  <c r="H147" i="9" s="1"/>
  <c r="X83" i="7"/>
  <c r="Z83" i="7" s="1"/>
  <c r="X112" i="7"/>
  <c r="Z112" i="7" s="1"/>
  <c r="X16" i="7"/>
  <c r="Z16" i="7" s="1"/>
  <c r="X124" i="7"/>
  <c r="Z124" i="7" s="1"/>
  <c r="X11" i="7"/>
  <c r="Z11" i="7" s="1"/>
  <c r="X14" i="7"/>
  <c r="Z14" i="7" s="1"/>
  <c r="X17" i="7"/>
  <c r="Z17" i="7" s="1"/>
  <c r="X20" i="7"/>
  <c r="Z20" i="7" s="1"/>
  <c r="X9" i="7"/>
  <c r="Z9" i="7" s="1"/>
  <c r="X69" i="7"/>
  <c r="Y69" i="7" s="1"/>
  <c r="Z69" i="7" s="1"/>
  <c r="X86" i="7"/>
  <c r="Y86" i="7" s="1"/>
  <c r="Z86" i="7" s="1"/>
  <c r="X89" i="7"/>
  <c r="Z89" i="7" s="1"/>
  <c r="X92" i="7"/>
  <c r="Z92" i="7" s="1"/>
  <c r="H99" i="9" s="1"/>
  <c r="X103" i="7"/>
  <c r="Z103" i="7" s="1"/>
  <c r="X106" i="7"/>
  <c r="Z106" i="7" s="1"/>
  <c r="X120" i="7"/>
  <c r="Z120" i="7" s="1"/>
  <c r="X123" i="7"/>
  <c r="Z123" i="7" s="1"/>
  <c r="X126" i="7"/>
  <c r="Z126" i="7" s="1"/>
  <c r="X129" i="7"/>
  <c r="Y129" i="7" s="1"/>
  <c r="Z129" i="7" s="1"/>
  <c r="X40" i="7"/>
  <c r="Z40" i="7" s="1"/>
  <c r="X109" i="7"/>
  <c r="Z109" i="7" s="1"/>
  <c r="X115" i="7"/>
  <c r="Z115" i="7" s="1"/>
  <c r="X132" i="7"/>
  <c r="Z132" i="7" s="1"/>
  <c r="X135" i="7"/>
  <c r="Z135" i="7" s="1"/>
  <c r="X12" i="7"/>
  <c r="Z12" i="7" s="1"/>
  <c r="X15" i="7"/>
  <c r="Y15" i="7" s="1"/>
  <c r="Z15" i="7" s="1"/>
  <c r="X18" i="7"/>
  <c r="Z18" i="7" s="1"/>
  <c r="X21" i="7"/>
  <c r="Z21" i="7" s="1"/>
  <c r="X72" i="7"/>
  <c r="Z72" i="7" s="1"/>
  <c r="X75" i="7"/>
  <c r="Y75" i="7" s="1"/>
  <c r="Z75" i="7" s="1"/>
  <c r="X78" i="7"/>
  <c r="Z78" i="7" s="1"/>
  <c r="X81" i="7"/>
  <c r="Z81" i="7" s="1"/>
  <c r="X98" i="7"/>
  <c r="Y98" i="7" s="1"/>
  <c r="Z98" i="7" s="1"/>
  <c r="X88" i="7"/>
  <c r="Z88" i="7" s="1"/>
  <c r="X58" i="7"/>
  <c r="Z58" i="7" s="1"/>
  <c r="X84" i="7"/>
  <c r="Z84" i="7" s="1"/>
  <c r="X41" i="7"/>
  <c r="Z41" i="7" s="1"/>
  <c r="X44" i="7"/>
  <c r="Z44" i="7" s="1"/>
  <c r="X61" i="7"/>
  <c r="Z61" i="7" s="1"/>
  <c r="X67" i="7"/>
  <c r="Y67" i="7" s="1"/>
  <c r="Z67" i="7" s="1"/>
  <c r="X87" i="7"/>
  <c r="Z87" i="7" s="1"/>
  <c r="X90" i="7"/>
  <c r="Z90" i="7" s="1"/>
  <c r="X93" i="7"/>
  <c r="Z93" i="7" s="1"/>
  <c r="X104" i="7"/>
  <c r="Z104" i="7" s="1"/>
  <c r="X121" i="7"/>
  <c r="Z121" i="7" s="1"/>
  <c r="X127" i="7"/>
  <c r="Y127" i="7" s="1"/>
  <c r="Z127" i="7" s="1"/>
  <c r="X130" i="7"/>
  <c r="Y130" i="7" s="1"/>
  <c r="Z130" i="7" s="1"/>
  <c r="X30" i="7"/>
  <c r="Z30" i="7" s="1"/>
  <c r="X33" i="7"/>
  <c r="Z33" i="7" s="1"/>
  <c r="X110" i="7"/>
  <c r="Z110" i="7" s="1"/>
  <c r="X113" i="7"/>
  <c r="Z113" i="7" s="1"/>
  <c r="X133" i="7"/>
  <c r="Z133" i="7" s="1"/>
  <c r="X13" i="7"/>
  <c r="Z13" i="7" s="1"/>
  <c r="X19" i="7"/>
  <c r="Z19" i="7" s="1"/>
  <c r="X22" i="7"/>
  <c r="Z22" i="7" s="1"/>
  <c r="X36" i="7"/>
  <c r="Z36" i="7" s="1"/>
  <c r="X50" i="7"/>
  <c r="Z50" i="7" s="1"/>
  <c r="X53" i="7"/>
  <c r="Y53" i="7" s="1"/>
  <c r="Z53" i="7" s="1"/>
  <c r="X73" i="7"/>
  <c r="Z73" i="7" s="1"/>
  <c r="X79" i="7"/>
  <c r="Z79" i="7" s="1"/>
  <c r="X82" i="7"/>
  <c r="Z82" i="7" s="1"/>
  <c r="X99" i="7"/>
  <c r="Z99" i="7" s="1"/>
  <c r="X56" i="7"/>
  <c r="Y56" i="7" s="1"/>
  <c r="Z56" i="7" s="1"/>
  <c r="X139" i="7"/>
  <c r="Z139" i="7" s="1"/>
  <c r="X142" i="7"/>
  <c r="Y142" i="7" s="1"/>
  <c r="Z142" i="7" s="1"/>
  <c r="X28" i="7"/>
  <c r="Z28" i="7" s="1"/>
  <c r="X48" i="7"/>
  <c r="Z48" i="7" s="1"/>
  <c r="X74" i="7"/>
  <c r="Y74" i="7" s="1"/>
  <c r="Z74" i="7" s="1"/>
  <c r="X77" i="7"/>
  <c r="Z77" i="7" s="1"/>
  <c r="X80" i="7"/>
  <c r="Z80" i="7" s="1"/>
  <c r="X97" i="7"/>
  <c r="Z97" i="7" s="1"/>
  <c r="X117" i="7"/>
  <c r="Z117" i="7" s="1"/>
  <c r="X57" i="7"/>
  <c r="Z57" i="7" s="1"/>
  <c r="S78" i="9" l="1"/>
  <c r="T78" i="9" s="1"/>
  <c r="T112" i="9" s="1"/>
  <c r="Q78" i="9"/>
  <c r="R78" i="9" s="1"/>
  <c r="R112" i="9" s="1"/>
  <c r="D161" i="1"/>
</calcChain>
</file>

<file path=xl/sharedStrings.xml><?xml version="1.0" encoding="utf-8"?>
<sst xmlns="http://schemas.openxmlformats.org/spreadsheetml/2006/main" count="2100" uniqueCount="411">
  <si>
    <t>KG</t>
  </si>
  <si>
    <t>BISCOITO DE QUEIJO</t>
  </si>
  <si>
    <t>BOLO PRONTO VÁRIOS SABORES</t>
  </si>
  <si>
    <t>BROA DE MILHO</t>
  </si>
  <si>
    <t>PÃO (CAREQUINHA, MILHO E SOVADO)</t>
  </si>
  <si>
    <t>PÃO CARECA</t>
  </si>
  <si>
    <t>PÃO DE FORMA</t>
  </si>
  <si>
    <t>PCT</t>
  </si>
  <si>
    <t>PÃO DE QUEIJO</t>
  </si>
  <si>
    <t>PÃO DOCE</t>
  </si>
  <si>
    <t>PÃO FRANCÊS</t>
  </si>
  <si>
    <t>PÃO MANDI</t>
  </si>
  <si>
    <t>ROSCA</t>
  </si>
  <si>
    <t>TORRADA</t>
  </si>
  <si>
    <t>SONHO</t>
  </si>
  <si>
    <t>ITEM</t>
  </si>
  <si>
    <t>GENEROS ALIMENTICIOS</t>
  </si>
  <si>
    <t>UNIDADE</t>
  </si>
  <si>
    <t>BACON</t>
  </si>
  <si>
    <t>CARNE BOVINA DE 1ª PATINHO (MOÍDA, CUBOS OU ISCAS)</t>
  </si>
  <si>
    <t>CARNE BOVINA DE 2ª ACÉM (MOÍDA, CUBOS OU ISCAS)</t>
  </si>
  <si>
    <t>CARNE BOVINA DE 2ª PALETA (ISCAS OU CUBOS</t>
  </si>
  <si>
    <t>CARNE BOVINA DE 2ª MÚSCULO (MOÍDA, CUBOS OU ISCAS)</t>
  </si>
  <si>
    <t>CARNE BOVINA DE 2ª ACÉM, SECA (ISCAS OU MANTA)</t>
  </si>
  <si>
    <t>CARNE BOVINA DE 2ª PALETA, SECA (ISCAS OU MANTA)</t>
  </si>
  <si>
    <t>CARNE BOVINA DE 2ª MÚSCULO, SECA (ISCAS OU MANTA)</t>
  </si>
  <si>
    <t>CARNE SUÍNA (LOMBO)</t>
  </si>
  <si>
    <t>CARNE SUÍNA (PALETA)</t>
  </si>
  <si>
    <t>CARNE SUÍNA (PERNIL)</t>
  </si>
  <si>
    <t>CHARQUE BOVINO (ISCAS OU MANTA)</t>
  </si>
  <si>
    <t>COXA E SOBRE-COXA DE FRANGO</t>
  </si>
  <si>
    <t>FILÉ DE PEITO DE FRANGO</t>
  </si>
  <si>
    <t>FILÉZINHO DE FRANGO (SASSAMI)</t>
  </si>
  <si>
    <t>FRANGO INTEIRO</t>
  </si>
  <si>
    <t>LINGUIÇA DE FRANGO</t>
  </si>
  <si>
    <t>LINGUIÇA MISTA</t>
  </si>
  <si>
    <t>LINGUIÇA TOSCANA</t>
  </si>
  <si>
    <t>PEITO DE FRANGO SEM PELE E SEM OSSO</t>
  </si>
  <si>
    <t>TOUCINHO</t>
  </si>
  <si>
    <t>FILE DE TILÁPIA</t>
  </si>
  <si>
    <t>AÇAFRÃO</t>
  </si>
  <si>
    <t>AÇÚCAR CRISTAL 5kg</t>
  </si>
  <si>
    <t>AMIDO DE MILHO 500g</t>
  </si>
  <si>
    <t>ARROZ TIPO 1 5kg</t>
  </si>
  <si>
    <t>AVEIA EM FLOCOS 500g</t>
  </si>
  <si>
    <t>AZEITE DE OLIVA 500 ml</t>
  </si>
  <si>
    <t>LT</t>
  </si>
  <si>
    <t>AZEITONA VERDE 500g</t>
  </si>
  <si>
    <t>CACAU 100% EM PÓ 500g</t>
  </si>
  <si>
    <t>COCO RALADO 1kg</t>
  </si>
  <si>
    <t>CONCENTRADO DE FRUTA (SUCO) VÁRIOS SABORES – 1000 ml</t>
  </si>
  <si>
    <t>CREME DE LEITE 1kg</t>
  </si>
  <si>
    <t>DOCE BANANINHA CREMOSA 30g</t>
  </si>
  <si>
    <t>EXTRATO DE TOMATE 1kg</t>
  </si>
  <si>
    <t>FARINHA DE MANDIOCA 1kg</t>
  </si>
  <si>
    <t>FARINHA DE TRIGO 1kg</t>
  </si>
  <si>
    <t>FEIJÃO CARIOQUINHA 1kg</t>
  </si>
  <si>
    <t>FEIJÃO PRETO 1kg</t>
  </si>
  <si>
    <t>FERMENTO BIOLÓGICO sache 10g</t>
  </si>
  <si>
    <t>FERMENTO QUÍMICO 100g</t>
  </si>
  <si>
    <t>FLOCOS DE MILHO 500g</t>
  </si>
  <si>
    <t>FUBÁ MIMOSO 1kg</t>
  </si>
  <si>
    <t>GRANOLA 1kg</t>
  </si>
  <si>
    <t>IOGURTE - SABORES VARIADOS 180g</t>
  </si>
  <si>
    <t>IOGURTE - SABORES VARIADOS 1000g</t>
  </si>
  <si>
    <t>LEITE DE COCO 500ml</t>
  </si>
  <si>
    <t>LITRO</t>
  </si>
  <si>
    <t>LEITE DE VACA INTEGRAL UHT</t>
  </si>
  <si>
    <t>LEITE DE VACA UHT ZERO LACTOSE</t>
  </si>
  <si>
    <t>LEITE TIPO C</t>
  </si>
  <si>
    <t>MACARRÃO TIPO ESPAGUETE 1kg</t>
  </si>
  <si>
    <t>MACARRÃO TIPO PARAFUSO 1kg</t>
  </si>
  <si>
    <t>MACARRÃO PARA LASANHA 500g</t>
  </si>
  <si>
    <t>MANDIOCA DESCASCADA CONGELADA</t>
  </si>
  <si>
    <t>MARGARINA COM SAL 1kg</t>
  </si>
  <si>
    <t>MILHO PARA CANJICA BRANCO 500g</t>
  </si>
  <si>
    <t>MILHO PARA CANJICA AMARELO 500g</t>
  </si>
  <si>
    <t>MILHO PARA PIPOCA 500g</t>
  </si>
  <si>
    <t>MOLHO DE TOMATE 1kg</t>
  </si>
  <si>
    <t>ÓLEO VEGETAL (SOJA)</t>
  </si>
  <si>
    <t>OVOS DE GALINHA</t>
  </si>
  <si>
    <t>DUZIA</t>
  </si>
  <si>
    <t>POLPA DE FRUTAS – VARIOS SABORES</t>
  </si>
  <si>
    <t>POLVILHO DOCE 500G</t>
  </si>
  <si>
    <t>PRESUNTO</t>
  </si>
  <si>
    <t>QUEIJO MUSSARELA</t>
  </si>
  <si>
    <t>RAPADURINHA 25g</t>
  </si>
  <si>
    <t>SAL</t>
  </si>
  <si>
    <t>SALSICHA</t>
  </si>
  <si>
    <t>TRIGO PARA QUIBE 500g</t>
  </si>
  <si>
    <t>VINAGRE 750ml</t>
  </si>
  <si>
    <t>ABACATE</t>
  </si>
  <si>
    <t>ABACAXI</t>
  </si>
  <si>
    <t>UNIDADE MÉDIA</t>
  </si>
  <si>
    <t>ABOBORA CABUTIÁ</t>
  </si>
  <si>
    <t>ABOBRINHA VERDE</t>
  </si>
  <si>
    <t>ACELGA</t>
  </si>
  <si>
    <t>MAÇO</t>
  </si>
  <si>
    <t>ALFACE AMERICANA</t>
  </si>
  <si>
    <t>ALFACE CRESPA</t>
  </si>
  <si>
    <t>ALFACE LISA</t>
  </si>
  <si>
    <t>BANANA PRATA</t>
  </si>
  <si>
    <t>BATATA DOCE</t>
  </si>
  <si>
    <t>BATATA INGLESA</t>
  </si>
  <si>
    <t>BETERRABA</t>
  </si>
  <si>
    <t>BRÓCOLIS</t>
  </si>
  <si>
    <t>CARÁ</t>
  </si>
  <si>
    <t>CEBOLA</t>
  </si>
  <si>
    <t>CENOURA</t>
  </si>
  <si>
    <t>CHUCHU</t>
  </si>
  <si>
    <t>COUVE MANTEIGA</t>
  </si>
  <si>
    <t>GOIABA</t>
  </si>
  <si>
    <t>INHAME</t>
  </si>
  <si>
    <t>LARANJA</t>
  </si>
  <si>
    <t>LIMÃO</t>
  </si>
  <si>
    <t>MAÇA</t>
  </si>
  <si>
    <t>MAMÃO FORMOSA</t>
  </si>
  <si>
    <t>MANDIOCA</t>
  </si>
  <si>
    <t>MARACUJÁ</t>
  </si>
  <si>
    <t>MELANCIA</t>
  </si>
  <si>
    <t>MELÃO</t>
  </si>
  <si>
    <t>MILHO VERDE (IN NATURA)</t>
  </si>
  <si>
    <t>BANDEJA C/5 ESPIGA/ KG</t>
  </si>
  <si>
    <t>PEPINO</t>
  </si>
  <si>
    <t>REPOLHO ROXO</t>
  </si>
  <si>
    <t>RÚCULA</t>
  </si>
  <si>
    <t>TOMATE</t>
  </si>
  <si>
    <t>VAGEM</t>
  </si>
  <si>
    <t>QUEIJO MINAS CURADO RALADO</t>
  </si>
  <si>
    <t>Preço médio</t>
  </si>
  <si>
    <t>nº</t>
  </si>
  <si>
    <t>Mun.</t>
  </si>
  <si>
    <t>Unidade Escolar</t>
  </si>
  <si>
    <t>Código</t>
  </si>
  <si>
    <t>Cristalina</t>
  </si>
  <si>
    <t>CE Adelvina Flores Ribeiro</t>
  </si>
  <si>
    <t>CE Campos Lindos</t>
  </si>
  <si>
    <t>CE José de Goiás Brasil</t>
  </si>
  <si>
    <t>CE Olga Aguiar Mohn</t>
  </si>
  <si>
    <t>CEPI Aurora Attiê</t>
  </si>
  <si>
    <t>CEPI Zulca Peixoto de Paiva</t>
  </si>
  <si>
    <t>Luziânia</t>
  </si>
  <si>
    <t>CE Alceu de Araújo Roriz</t>
  </si>
  <si>
    <t>CE Cônego Ramiro</t>
  </si>
  <si>
    <t>CE Delfino Oclécio Machado</t>
  </si>
  <si>
    <t>CE Dona Torinha</t>
  </si>
  <si>
    <t>CE Epaminondas Roriz</t>
  </si>
  <si>
    <t>CE Helena Luzia R. de Queiroz</t>
  </si>
  <si>
    <t>CE Hélio Roriz</t>
  </si>
  <si>
    <t>CE Ilídio de Souza Lemos</t>
  </si>
  <si>
    <t>CE Mingone</t>
  </si>
  <si>
    <t>CE Nair Tiecher</t>
  </si>
  <si>
    <t>CE Osfaya</t>
  </si>
  <si>
    <t>CE Padre Dario de Romedis</t>
  </si>
  <si>
    <t>CE Posto Ipê</t>
  </si>
  <si>
    <t>CE Professor Antônio Março de Araújo</t>
  </si>
  <si>
    <t>CE Professor Antônio Valdir Roriz</t>
  </si>
  <si>
    <t>CE Professor José Carneiro Filho</t>
  </si>
  <si>
    <t>CE Professor Josué Meireles</t>
  </si>
  <si>
    <t>CE Professora Lourdes de O. Sampaio</t>
  </si>
  <si>
    <t>CE Professora Maria Pereira de Vasconcelos</t>
  </si>
  <si>
    <t>CE Valderi Santos (Mimi)</t>
  </si>
  <si>
    <t>CE Vasco dos Reis Gonçalves</t>
  </si>
  <si>
    <t>CEPI Francisco Machado de Araújo</t>
  </si>
  <si>
    <t>CEPI Hélio Rodrigues de Queiroz</t>
  </si>
  <si>
    <t>CEPI Maria Abadia Salomão</t>
  </si>
  <si>
    <t>CEPI Osvaldo da Costa Meireles</t>
  </si>
  <si>
    <t>CEPI Professora Ester da Cunha Peres</t>
  </si>
  <si>
    <t>CEPMG Ely da Silva Braz</t>
  </si>
  <si>
    <t>CEPMG Maria D'Abadia Gomes Meireles Shinohara</t>
  </si>
  <si>
    <t>Bloco</t>
  </si>
  <si>
    <t>BANCO DE PREÇOS</t>
  </si>
  <si>
    <t>SRP 2025 Bloco 1 CRISTALINA</t>
  </si>
  <si>
    <t>SRP 2025 Bloco 2 LUZIÂNIA</t>
  </si>
  <si>
    <t>SRP 2025 Bloco 3 JARDIM DO INGÁ</t>
  </si>
  <si>
    <t>Processo SEI</t>
  </si>
  <si>
    <t>COMERCIAL DE ALIMENTOS PARQUE SANTA FÉ</t>
  </si>
  <si>
    <t>gfadgasgadg</t>
  </si>
  <si>
    <t>ATA</t>
  </si>
  <si>
    <t>TOTAL</t>
  </si>
  <si>
    <t>MANTEIGA 500g</t>
  </si>
  <si>
    <t>CÓD. SISLOG</t>
  </si>
  <si>
    <t>MERCADO</t>
  </si>
  <si>
    <t>FORNECEDOR</t>
  </si>
  <si>
    <t>CNPJ</t>
  </si>
  <si>
    <t>VALOR</t>
  </si>
  <si>
    <t>41.403.240/0001-14</t>
  </si>
  <si>
    <t>NK COMERCIO DE ALIMENTOS EIRELI</t>
  </si>
  <si>
    <t>32.575.287/0006-89</t>
  </si>
  <si>
    <t>ALHO COM CASCA</t>
  </si>
  <si>
    <t>ALHO DESCASCADO</t>
  </si>
  <si>
    <t>BANANA NANICA</t>
  </si>
  <si>
    <t>BATATA PALHA 800g</t>
  </si>
  <si>
    <t>BERINGELA</t>
  </si>
  <si>
    <t>FÍGADO BOVINO</t>
  </si>
  <si>
    <t>COLORAU 500g</t>
  </si>
  <si>
    <t>COUVE FLOR</t>
  </si>
  <si>
    <t>ERVILHA EM CONSERVA 170g</t>
  </si>
  <si>
    <t>FARINHA DE AVEIA 500g</t>
  </si>
  <si>
    <t>FARINHA DE MILHO 500g</t>
  </si>
  <si>
    <t>FARINHA DE ROSCA 500g</t>
  </si>
  <si>
    <t>GOIABADA 1kg</t>
  </si>
  <si>
    <t>JILÓ</t>
  </si>
  <si>
    <t>LEITE EM PÓ 800g</t>
  </si>
  <si>
    <t>LINGUIÇA CALABRESA</t>
  </si>
  <si>
    <t>MACARRÃO TIPO CONCHINHA 1kg</t>
  </si>
  <si>
    <t>MACARRÃO TIPO PENNE 500kg</t>
  </si>
  <si>
    <t>MANGA PALMER</t>
  </si>
  <si>
    <t>MANGA TOMMY</t>
  </si>
  <si>
    <t>PIMENTÃO VERDE</t>
  </si>
  <si>
    <t>PIMENTÃO AMARELO</t>
  </si>
  <si>
    <t>PIMENTÃO VERMELHO</t>
  </si>
  <si>
    <t>REPOLHO BRANCO</t>
  </si>
  <si>
    <t>REQUEIJÃO 400g</t>
  </si>
  <si>
    <t>SUCO VÁRIOS SABORES 200ml</t>
  </si>
  <si>
    <t>UVA</t>
  </si>
  <si>
    <t>Ata SRP Contratação N.º 113497</t>
  </si>
  <si>
    <t>Ata SRP Contratação N.º 113728</t>
  </si>
  <si>
    <t>MILHO VERDE EM CONSERVA 1,7kg</t>
  </si>
  <si>
    <t>1.1</t>
  </si>
  <si>
    <t>4.4</t>
  </si>
  <si>
    <t>2.2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</si>
  <si>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</si>
  <si>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</si>
  <si>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</si>
  <si>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</si>
  <si>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</si>
  <si>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</si>
  <si>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</si>
  <si>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</si>
  <si>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</si>
  <si>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</si>
  <si>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</si>
  <si>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</si>
  <si>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2.1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</si>
  <si>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</si>
  <si>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</si>
  <si>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</si>
  <si>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</si>
  <si>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</si>
  <si>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</si>
  <si>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</si>
  <si>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</si>
  <si>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</si>
  <si>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</si>
  <si>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</si>
  <si>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</si>
  <si>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</si>
  <si>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</si>
  <si>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</si>
  <si>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</si>
  <si>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</si>
  <si>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</si>
  <si>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</si>
  <si>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</si>
  <si>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</si>
  <si>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3.1</t>
  </si>
  <si>
    <t>4.1</t>
  </si>
  <si>
    <t>4.2</t>
  </si>
  <si>
    <t>4.3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</si>
  <si>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</si>
  <si>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</si>
  <si>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</si>
  <si>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</si>
  <si>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</si>
  <si>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</si>
  <si>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</si>
  <si>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</si>
  <si>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</si>
  <si>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</si>
  <si>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</si>
  <si>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</si>
  <si>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</si>
  <si>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</si>
  <si>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</si>
  <si>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</si>
  <si>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</si>
  <si>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</si>
  <si>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</si>
  <si>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4.24</t>
  </si>
  <si>
    <t>4.25</t>
  </si>
  <si>
    <t>4.26</t>
  </si>
  <si>
    <t>4.27</t>
  </si>
  <si>
    <t>4.28</t>
  </si>
  <si>
    <t>4.29</t>
  </si>
  <si>
    <t>4.30</t>
  </si>
  <si>
    <t>4.31</t>
  </si>
  <si>
    <t>4.33</t>
  </si>
  <si>
    <t>4.34</t>
  </si>
  <si>
    <t>4.35</t>
  </si>
  <si>
    <t>4.36</t>
  </si>
  <si>
    <t>4.37</t>
  </si>
  <si>
    <t>4.38</t>
  </si>
  <si>
    <t>4.39</t>
  </si>
  <si>
    <t>4.40</t>
  </si>
  <si>
    <t>4.41</t>
  </si>
  <si>
    <t>4.42</t>
  </si>
  <si>
    <t>4.43</t>
  </si>
  <si>
    <t>4.44</t>
  </si>
  <si>
    <t>4.45</t>
  </si>
  <si>
    <t>4.46</t>
  </si>
  <si>
    <t>4.47</t>
  </si>
  <si>
    <t>4.48</t>
  </si>
  <si>
    <t>4.49</t>
  </si>
  <si>
    <t>4.50</t>
  </si>
  <si>
    <t>4.51</t>
  </si>
  <si>
    <t>4.52</t>
  </si>
  <si>
    <t>4.53</t>
  </si>
  <si>
    <t>4.54</t>
  </si>
  <si>
    <t>4.55</t>
  </si>
  <si>
    <t>4.56</t>
  </si>
  <si>
    <t>4.57</t>
  </si>
  <si>
    <t>4.58</t>
  </si>
  <si>
    <t>4.59</t>
  </si>
  <si>
    <t>4.60</t>
  </si>
  <si>
    <t>4.61</t>
  </si>
  <si>
    <t>4.62</t>
  </si>
  <si>
    <t>4.63</t>
  </si>
  <si>
    <t>4.64</t>
  </si>
  <si>
    <t>2.24</t>
  </si>
  <si>
    <t>COD. SISLOG</t>
  </si>
  <si>
    <t>POLPA DE FRUTAS - PEQUI</t>
  </si>
  <si>
    <t>4.65</t>
  </si>
  <si>
    <t>5.1</t>
  </si>
  <si>
    <t>5.2</t>
  </si>
  <si>
    <t>5.3</t>
  </si>
  <si>
    <t>5.5</t>
  </si>
  <si>
    <t>5.6</t>
  </si>
  <si>
    <t>5.7</t>
  </si>
  <si>
    <t>5.8</t>
  </si>
  <si>
    <t>5.9</t>
  </si>
  <si>
    <t>5.10</t>
  </si>
  <si>
    <t>5.11</t>
  </si>
  <si>
    <t>5.14</t>
  </si>
  <si>
    <t>5.15</t>
  </si>
  <si>
    <t>5.17</t>
  </si>
  <si>
    <t>5.18</t>
  </si>
  <si>
    <t>5.19</t>
  </si>
  <si>
    <t>5.20</t>
  </si>
  <si>
    <t>5.21</t>
  </si>
  <si>
    <t>5.22</t>
  </si>
  <si>
    <t>5.23</t>
  </si>
  <si>
    <t>5.24</t>
  </si>
  <si>
    <t>5.25</t>
  </si>
  <si>
    <t>5.26</t>
  </si>
  <si>
    <t>5.27</t>
  </si>
  <si>
    <t>5.28</t>
  </si>
  <si>
    <t>5.29</t>
  </si>
  <si>
    <t>5.30</t>
  </si>
  <si>
    <t>5.31</t>
  </si>
  <si>
    <t>5.32</t>
  </si>
  <si>
    <t>5.33</t>
  </si>
  <si>
    <t>5.34</t>
  </si>
  <si>
    <t>5.35</t>
  </si>
  <si>
    <t>5.36</t>
  </si>
  <si>
    <t>5.37</t>
  </si>
  <si>
    <t>5.38</t>
  </si>
  <si>
    <t>5.39</t>
  </si>
  <si>
    <t>5.40</t>
  </si>
  <si>
    <t>5.41</t>
  </si>
  <si>
    <t>5.42</t>
  </si>
  <si>
    <t>5.43</t>
  </si>
  <si>
    <t>5.44</t>
  </si>
  <si>
    <t>5.45</t>
  </si>
  <si>
    <t>5.46</t>
  </si>
  <si>
    <t>5.47</t>
  </si>
  <si>
    <t>5.48</t>
  </si>
  <si>
    <t>5.49</t>
  </si>
  <si>
    <t>5.50</t>
  </si>
  <si>
    <t>5.51</t>
  </si>
  <si>
    <t>Ata SRP Contratação N.º 113519</t>
  </si>
  <si>
    <t>Ata SRP Contratação N.º 114651</t>
  </si>
  <si>
    <t>Ata SRP Contratação N.º 113299</t>
  </si>
  <si>
    <t>Ata SRP Contratação N.º 113604</t>
  </si>
  <si>
    <t>Ata SRP 002/2025 - CRE Quirinópolis</t>
  </si>
  <si>
    <t>Ata SRP 001/2025 - CRE Ceres</t>
  </si>
  <si>
    <t>Ata SRP 008/2025 - CRE Morrinhos</t>
  </si>
  <si>
    <t>Ata SRP 012/2025 - SEDUC</t>
  </si>
  <si>
    <t>Ata SRP 001/2025 - CRE Rio Verde</t>
  </si>
  <si>
    <t>Ata SRP Contratação N.º 114000</t>
  </si>
  <si>
    <t>Registro de Preço Ruraltins TO</t>
  </si>
  <si>
    <t>Processo Prévio SEI</t>
  </si>
  <si>
    <t>MARGEM 50%</t>
  </si>
  <si>
    <t>SUBTOTAL</t>
  </si>
  <si>
    <t>COTA RESERVADA</t>
  </si>
  <si>
    <t>ARRED</t>
  </si>
  <si>
    <t>EDVALDO DE MELO E CIA LTDA</t>
  </si>
  <si>
    <t>01.158.819/0001-44</t>
  </si>
  <si>
    <t>UN 260g</t>
  </si>
  <si>
    <t>ALCEU</t>
  </si>
  <si>
    <t>CONEGO</t>
  </si>
  <si>
    <t>DONA TORINHA</t>
  </si>
  <si>
    <t>EPAMINONDAS</t>
  </si>
  <si>
    <t>PE DARIO</t>
  </si>
  <si>
    <t>ANTONIO MARCO - CEPAMA</t>
  </si>
  <si>
    <t>LOURDES DE OLIVERA - CEPLOS</t>
  </si>
  <si>
    <t>ANTONIO VALDIR</t>
  </si>
  <si>
    <t>JOSUE MEIRELES</t>
  </si>
  <si>
    <t>ILIDIO</t>
  </si>
  <si>
    <t>NAIR TIEHCER</t>
  </si>
  <si>
    <t>VALDERI SANTOS</t>
  </si>
  <si>
    <t>CEPI FRANCISCO MACHADO</t>
  </si>
  <si>
    <t>CEPI MARIA ABADIA SALOMAO</t>
  </si>
  <si>
    <t>CEPI OSVALDO</t>
  </si>
  <si>
    <t>CEPI ESTER</t>
  </si>
  <si>
    <t>CEPMG ELY</t>
  </si>
  <si>
    <t>LEITE EM PÓ 400g</t>
  </si>
  <si>
    <t>QTDE</t>
  </si>
  <si>
    <t>LOTE ME/EPP</t>
  </si>
  <si>
    <t>LOTE GERAL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</si>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</sst>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43" formatCode="_-* #,##0.00_-;\-* #,##0.00_-;_-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Display"/>
      <family val="2"/>
      <scheme val="major"/>
    </font>
    <font>
      <b/>
      <sz val="10"/>
      <color theme="1"/>
      <name val="Aptos Display"/>
      <family val="2"/>
      <scheme val="major"/>
    </font>
    <font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8"/>
      <name val="Aptos Narrow"/>
      <family val="2"/>
      <scheme val="minor"/>
    </font>
    <font>
      <sz val="10"/>
      <name val="Aptos Display"/>
      <family val="2"/>
      <scheme val="maj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74999237037263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5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 wrapText="1"/>
    </xf>
    <xf numFmtId="44" fontId="3" fillId="0" borderId="1" xfId="1" applyFont="1" applyBorder="1"/>
    <xf numFmtId="0" fontId="4" fillId="2" borderId="1" xfId="0" applyFont="1" applyFill="1" applyBorder="1" applyAlignment="1">
      <alignment horizontal="center" vertical="center" wrapText="1"/>
    </xf>
    <xf numFmtId="44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vertical="center" wrapText="1"/>
    </xf>
    <xf numFmtId="0" fontId="0" fillId="0" borderId="7" xfId="0" applyBorder="1" applyAlignment="1">
      <alignment horizontal="justify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justify" vertical="center" wrapText="1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justify" vertical="center" wrapText="1"/>
    </xf>
    <xf numFmtId="0" fontId="0" fillId="0" borderId="9" xfId="0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44" fontId="3" fillId="5" borderId="1" xfId="1" applyFont="1" applyFill="1" applyBorder="1"/>
    <xf numFmtId="44" fontId="3" fillId="2" borderId="1" xfId="1" applyFont="1" applyFill="1" applyBorder="1"/>
    <xf numFmtId="44" fontId="3" fillId="0" borderId="1" xfId="1" applyFont="1" applyFill="1" applyBorder="1"/>
    <xf numFmtId="44" fontId="3" fillId="6" borderId="1" xfId="1" applyFont="1" applyFill="1" applyBorder="1"/>
    <xf numFmtId="0" fontId="2" fillId="2" borderId="1" xfId="0" applyFont="1" applyFill="1" applyBorder="1" applyAlignment="1">
      <alignment horizontal="center" vertical="center" textRotation="90" wrapText="1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44" fontId="3" fillId="7" borderId="1" xfId="1" applyFont="1" applyFill="1" applyBorder="1"/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1" xfId="1" applyNumberFormat="1" applyFont="1" applyFill="1" applyBorder="1" applyAlignment="1">
      <alignment horizontal="center" vertical="center"/>
    </xf>
    <xf numFmtId="2" fontId="8" fillId="0" borderId="1" xfId="1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3" fillId="0" borderId="0" xfId="0" applyNumberFormat="1" applyFont="1"/>
    <xf numFmtId="0" fontId="8" fillId="2" borderId="1" xfId="1" applyNumberFormat="1" applyFont="1" applyFill="1" applyBorder="1" applyAlignment="1">
      <alignment horizontal="center" vertical="center"/>
    </xf>
    <xf numFmtId="2" fontId="8" fillId="2" borderId="1" xfId="1" applyNumberFormat="1" applyFont="1" applyFill="1" applyBorder="1" applyAlignment="1">
      <alignment horizontal="center" vertical="center"/>
    </xf>
    <xf numFmtId="20" fontId="0" fillId="0" borderId="0" xfId="0" applyNumberFormat="1"/>
    <xf numFmtId="0" fontId="4" fillId="2" borderId="1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8" fillId="0" borderId="1" xfId="1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1" fontId="0" fillId="0" borderId="12" xfId="0" applyNumberForma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1" fontId="6" fillId="0" borderId="12" xfId="0" applyNumberFormat="1" applyFont="1" applyBorder="1" applyAlignment="1">
      <alignment horizontal="center" vertical="center"/>
    </xf>
    <xf numFmtId="1" fontId="6" fillId="0" borderId="13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center" wrapText="1"/>
    </xf>
    <xf numFmtId="44" fontId="3" fillId="8" borderId="1" xfId="1" applyFont="1" applyFill="1" applyBorder="1"/>
    <xf numFmtId="43" fontId="3" fillId="0" borderId="0" xfId="4" applyFont="1"/>
    <xf numFmtId="0" fontId="3" fillId="9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vertical="center" wrapText="1"/>
    </xf>
    <xf numFmtId="44" fontId="3" fillId="9" borderId="1" xfId="1" applyFont="1" applyFill="1" applyBorder="1"/>
    <xf numFmtId="44" fontId="0" fillId="9" borderId="0" xfId="0" applyNumberFormat="1" applyFill="1"/>
    <xf numFmtId="43" fontId="0" fillId="0" borderId="0" xfId="0" applyNumberFormat="1"/>
    <xf numFmtId="43" fontId="0" fillId="9" borderId="0" xfId="0" applyNumberFormat="1" applyFill="1"/>
    <xf numFmtId="43" fontId="3" fillId="9" borderId="0" xfId="4" applyFont="1" applyFill="1"/>
  </cellXfs>
  <cellStyles count="5">
    <cellStyle name="Moeda" xfId="1" builtinId="4"/>
    <cellStyle name="Moeda 2" xfId="3" xr:uid="{EFB7CBDE-5449-4D96-A62D-F249BF8CAA01}"/>
    <cellStyle name="Normal" xfId="0" builtinId="0"/>
    <cellStyle name="Vírgula" xfId="4" builtinId="3"/>
    <cellStyle name="Vírgula 2" xfId="2" xr:uid="{F50D7967-9BA4-4C7C-92D8-99A66D50B336}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B8CAF-92CF-4786-BC23-FEC9611B4EB5}">
  <dimension ref="A2:U167"/>
  <sheetViews>
    <sheetView tabSelected="1" topLeftCell="B1" zoomScaleNormal="100" workbookViewId="0">
      <pane xSplit="3" ySplit="2" topLeftCell="E142" activePane="bottomRight" state="frozen"/>
      <selection activeCell="B1" sqref="B1"/>
      <selection pane="topRight" activeCell="C1" sqref="C1"/>
      <selection pane="bottomLeft" activeCell="B3" sqref="B3"/>
      <selection pane="bottomRight" activeCell="D167" sqref="D167"/>
    </sheetView>
  </sheetViews>
  <sheetFormatPr defaultRowHeight="15" x14ac:dyDescent="0.25"/>
  <cols>
    <col min="1" max="1" width="50.7109375" customWidth="1"/>
    <col min="2" max="2" width="11.7109375" bestFit="1" customWidth="1"/>
    <col min="3" max="3" width="7.5703125" style="32" customWidth="1"/>
    <col min="4" max="5" width="53.42578125" customWidth="1"/>
    <col min="6" max="6" width="10.7109375" customWidth="1"/>
    <col min="7" max="7" width="12.42578125" style="42" customWidth="1"/>
    <col min="8" max="8" width="11.5703125" style="42" customWidth="1"/>
    <col min="9" max="9" width="18.85546875" customWidth="1"/>
    <col min="10" max="10" width="41.140625" bestFit="1" customWidth="1"/>
    <col min="11" max="11" width="18.85546875" bestFit="1" customWidth="1"/>
    <col min="12" max="12" width="24.140625" bestFit="1" customWidth="1"/>
    <col min="13" max="13" width="15.140625" bestFit="1" customWidth="1"/>
    <col min="14" max="14" width="32.140625" bestFit="1" customWidth="1"/>
    <col min="15" max="15" width="9.42578125" bestFit="1" customWidth="1"/>
    <col min="18" max="18" width="15.85546875" bestFit="1" customWidth="1"/>
    <col min="20" max="20" width="14.28515625" bestFit="1" customWidth="1"/>
    <col min="21" max="21" width="13.28515625" bestFit="1" customWidth="1"/>
  </cols>
  <sheetData>
    <row r="2" spans="1:20" s="7" customFormat="1" ht="45" customHeight="1" x14ac:dyDescent="0.25">
      <c r="A2" s="4" t="s">
        <v>177</v>
      </c>
      <c r="B2" s="4"/>
      <c r="C2" s="4" t="s">
        <v>320</v>
      </c>
      <c r="D2" s="44" t="s">
        <v>16</v>
      </c>
      <c r="E2" s="44" t="s">
        <v>17</v>
      </c>
      <c r="F2" s="35"/>
      <c r="G2" s="35" t="s">
        <v>407</v>
      </c>
      <c r="H2" s="35" t="s">
        <v>384</v>
      </c>
      <c r="I2" s="46" t="s">
        <v>129</v>
      </c>
      <c r="J2" s="48" t="s">
        <v>182</v>
      </c>
      <c r="K2" s="49"/>
      <c r="L2" s="50"/>
      <c r="M2" s="51" t="s">
        <v>171</v>
      </c>
      <c r="N2" s="53" t="s">
        <v>178</v>
      </c>
      <c r="O2" s="54"/>
      <c r="Q2" s="51" t="s">
        <v>409</v>
      </c>
      <c r="R2" s="51" t="s">
        <v>410</v>
      </c>
      <c r="S2" s="51" t="s">
        <v>408</v>
      </c>
      <c r="T2" s="51" t="s">
        <v>410</v>
      </c>
    </row>
    <row r="3" spans="1:20" s="7" customFormat="1" x14ac:dyDescent="0.25">
      <c r="A3" s="4"/>
      <c r="B3" s="4"/>
      <c r="C3" s="4"/>
      <c r="D3" s="45"/>
      <c r="E3" s="45"/>
      <c r="F3" s="41"/>
      <c r="G3" s="41"/>
      <c r="H3" s="41"/>
      <c r="I3" s="47"/>
      <c r="J3" s="6" t="s">
        <v>183</v>
      </c>
      <c r="K3" s="6" t="s">
        <v>184</v>
      </c>
      <c r="L3" s="6" t="s">
        <v>185</v>
      </c>
      <c r="M3" s="52"/>
      <c r="N3" s="27" t="s">
        <v>178</v>
      </c>
      <c r="O3" s="6" t="s">
        <v>185</v>
      </c>
      <c r="Q3" s="52"/>
      <c r="R3" s="52"/>
      <c r="S3" s="52"/>
      <c r="T3" s="52"/>
    </row>
    <row r="4" spans="1:20" s="1" customFormat="1" ht="13.5" x14ac:dyDescent="0.25">
      <c r="A4" s="2">
        <v>2</v>
      </c>
      <c r="B4" s="2" t="e">
        <f>D4=#REF!</f>
        <v>#REF!</v>
      </c>
      <c r="C4" s="64">
        <v>730</v>
      </c>
      <c r="D4" s="65" t="s">
        <v>1</v>
      </c>
      <c r="E4" s="65" t="s">
        <v>0</v>
      </c>
      <c r="F4" s="65">
        <f>G4-H4</f>
        <v>801</v>
      </c>
      <c r="G4" s="64">
        <f>LUZIÂNIA!Y3</f>
        <v>1068</v>
      </c>
      <c r="H4" s="64">
        <f>LUZIÂNIA!Z3</f>
        <v>267</v>
      </c>
      <c r="I4" s="20">
        <v>29.23</v>
      </c>
      <c r="J4" s="66" t="s">
        <v>187</v>
      </c>
      <c r="K4" s="66" t="str">
        <f>IF(J4=J$167,K$167,K$166)</f>
        <v>32.575.287/0006-89</v>
      </c>
      <c r="L4" s="66">
        <v>32.99</v>
      </c>
      <c r="M4" s="66">
        <v>28.54</v>
      </c>
      <c r="N4" s="66" t="s">
        <v>216</v>
      </c>
      <c r="O4" s="66">
        <v>26.16</v>
      </c>
      <c r="Q4" s="1">
        <f>G4-H4</f>
        <v>801</v>
      </c>
      <c r="R4" s="67">
        <f>Q4*I4</f>
        <v>23413.23</v>
      </c>
      <c r="S4" s="1">
        <f>H4</f>
        <v>267</v>
      </c>
      <c r="T4" s="1">
        <f>S4*I4</f>
        <v>7804.41</v>
      </c>
    </row>
    <row r="5" spans="1:20" s="1" customFormat="1" ht="13.5" x14ac:dyDescent="0.25">
      <c r="A5" s="2">
        <v>3</v>
      </c>
      <c r="B5" s="28" t="e">
        <f>D5=#REF!</f>
        <v>#REF!</v>
      </c>
      <c r="C5" s="68">
        <v>713</v>
      </c>
      <c r="D5" s="69" t="s">
        <v>2</v>
      </c>
      <c r="E5" s="69" t="s">
        <v>0</v>
      </c>
      <c r="F5" s="69">
        <f>G5-H5</f>
        <v>8685</v>
      </c>
      <c r="G5" s="68">
        <f>LUZIÂNIA!Y4</f>
        <v>11580</v>
      </c>
      <c r="H5" s="68">
        <f>LUZIÂNIA!Z4</f>
        <v>2895</v>
      </c>
      <c r="I5" s="29">
        <v>31.57</v>
      </c>
      <c r="J5" s="70" t="s">
        <v>176</v>
      </c>
      <c r="K5" s="70" t="str">
        <f t="shared" ref="K5:K15" si="0">IF(J5=J$167,K$167,K$166)</f>
        <v>41.403.240/0001-14</v>
      </c>
      <c r="L5" s="70">
        <v>35.99</v>
      </c>
      <c r="M5" s="70">
        <v>33.299999999999997</v>
      </c>
      <c r="N5" s="70" t="s">
        <v>216</v>
      </c>
      <c r="O5" s="70">
        <v>25.43</v>
      </c>
      <c r="Q5" s="1">
        <f t="shared" ref="Q5:Q16" si="1">G5-H5</f>
        <v>8685</v>
      </c>
      <c r="R5" s="67">
        <f>Q5*I5</f>
        <v>274185.45</v>
      </c>
      <c r="S5" s="1">
        <f t="shared" ref="S5:S16" si="2">H5</f>
        <v>2895</v>
      </c>
      <c r="T5" s="1">
        <f t="shared" ref="T5:T16" si="3">S5*I5</f>
        <v>91395.15</v>
      </c>
    </row>
    <row r="6" spans="1:20" s="1" customFormat="1" ht="13.5" x14ac:dyDescent="0.25">
      <c r="A6" s="2">
        <v>4</v>
      </c>
      <c r="B6" s="2" t="e">
        <f>D6=#REF!</f>
        <v>#REF!</v>
      </c>
      <c r="C6" s="64">
        <v>730</v>
      </c>
      <c r="D6" s="65" t="s">
        <v>3</v>
      </c>
      <c r="E6" s="65" t="s">
        <v>0</v>
      </c>
      <c r="F6" s="65">
        <f t="shared" ref="F6:F16" si="4">G6-H6</f>
        <v>981</v>
      </c>
      <c r="G6" s="64">
        <f>LUZIÂNIA!Y5</f>
        <v>1308</v>
      </c>
      <c r="H6" s="64">
        <f>LUZIÂNIA!Z5</f>
        <v>327</v>
      </c>
      <c r="I6" s="20">
        <v>28.82</v>
      </c>
      <c r="J6" s="66" t="s">
        <v>176</v>
      </c>
      <c r="K6" s="66" t="str">
        <f t="shared" si="0"/>
        <v>41.403.240/0001-14</v>
      </c>
      <c r="L6" s="66">
        <v>26.99</v>
      </c>
      <c r="M6" s="66">
        <v>34.46</v>
      </c>
      <c r="N6" s="66" t="s">
        <v>370</v>
      </c>
      <c r="O6" s="66">
        <v>25</v>
      </c>
      <c r="Q6" s="1">
        <f t="shared" si="1"/>
        <v>981</v>
      </c>
      <c r="R6" s="67">
        <f t="shared" ref="R6:R16" si="5">Q6*I6</f>
        <v>28272.420000000002</v>
      </c>
      <c r="S6" s="1">
        <f t="shared" si="2"/>
        <v>327</v>
      </c>
      <c r="T6" s="1">
        <f t="shared" si="3"/>
        <v>9424.14</v>
      </c>
    </row>
    <row r="7" spans="1:20" s="1" customFormat="1" ht="13.5" x14ac:dyDescent="0.25">
      <c r="A7" s="2">
        <v>8</v>
      </c>
      <c r="B7" s="28" t="e">
        <f>D7=#REF!</f>
        <v>#REF!</v>
      </c>
      <c r="C7" s="68">
        <v>100</v>
      </c>
      <c r="D7" s="69" t="s">
        <v>4</v>
      </c>
      <c r="E7" s="69" t="s">
        <v>0</v>
      </c>
      <c r="F7" s="69">
        <f t="shared" si="4"/>
        <v>1818</v>
      </c>
      <c r="G7" s="68">
        <f>LUZIÂNIA!Y6</f>
        <v>2424</v>
      </c>
      <c r="H7" s="68">
        <f>LUZIÂNIA!Z6</f>
        <v>606</v>
      </c>
      <c r="I7" s="29">
        <v>25.95</v>
      </c>
      <c r="J7" s="70" t="s">
        <v>176</v>
      </c>
      <c r="K7" s="70" t="str">
        <f t="shared" si="0"/>
        <v>41.403.240/0001-14</v>
      </c>
      <c r="L7" s="70">
        <v>27.99</v>
      </c>
      <c r="M7" s="70">
        <v>29.33</v>
      </c>
      <c r="N7" s="70" t="s">
        <v>216</v>
      </c>
      <c r="O7" s="70">
        <v>20.52</v>
      </c>
      <c r="Q7" s="1">
        <f t="shared" si="1"/>
        <v>1818</v>
      </c>
      <c r="R7" s="67">
        <f t="shared" si="5"/>
        <v>47177.1</v>
      </c>
      <c r="S7" s="1">
        <f t="shared" si="2"/>
        <v>606</v>
      </c>
      <c r="T7" s="1">
        <f t="shared" si="3"/>
        <v>15725.699999999999</v>
      </c>
    </row>
    <row r="8" spans="1:20" s="1" customFormat="1" ht="13.5" x14ac:dyDescent="0.25">
      <c r="A8" s="2">
        <v>9</v>
      </c>
      <c r="B8" s="2" t="e">
        <f>D8=#REF!</f>
        <v>#REF!</v>
      </c>
      <c r="C8" s="64">
        <v>100</v>
      </c>
      <c r="D8" s="65" t="s">
        <v>5</v>
      </c>
      <c r="E8" s="65" t="s">
        <v>0</v>
      </c>
      <c r="F8" s="65">
        <f t="shared" si="4"/>
        <v>4869</v>
      </c>
      <c r="G8" s="64">
        <f>LUZIÂNIA!Y7</f>
        <v>6492</v>
      </c>
      <c r="H8" s="64">
        <f>LUZIÂNIA!Z7</f>
        <v>1623</v>
      </c>
      <c r="I8" s="20">
        <v>26.34</v>
      </c>
      <c r="J8" s="66" t="s">
        <v>176</v>
      </c>
      <c r="K8" s="66" t="str">
        <f t="shared" si="0"/>
        <v>41.403.240/0001-14</v>
      </c>
      <c r="L8" s="66">
        <v>27.99</v>
      </c>
      <c r="M8" s="66">
        <v>29.33</v>
      </c>
      <c r="N8" s="66" t="s">
        <v>216</v>
      </c>
      <c r="O8" s="66">
        <v>21.7</v>
      </c>
      <c r="Q8" s="1">
        <f t="shared" si="1"/>
        <v>4869</v>
      </c>
      <c r="R8" s="67">
        <f t="shared" si="5"/>
        <v>128249.46</v>
      </c>
      <c r="S8" s="1">
        <f t="shared" si="2"/>
        <v>1623</v>
      </c>
      <c r="T8" s="1">
        <f t="shared" si="3"/>
        <v>42749.82</v>
      </c>
    </row>
    <row r="9" spans="1:20" s="1" customFormat="1" ht="13.5" x14ac:dyDescent="0.25">
      <c r="A9" s="2">
        <v>11</v>
      </c>
      <c r="B9" s="28" t="e">
        <f>D9=#REF!</f>
        <v>#REF!</v>
      </c>
      <c r="C9" s="68">
        <v>100</v>
      </c>
      <c r="D9" s="69" t="s">
        <v>6</v>
      </c>
      <c r="E9" s="69" t="s">
        <v>7</v>
      </c>
      <c r="F9" s="69">
        <f t="shared" si="4"/>
        <v>1014</v>
      </c>
      <c r="G9" s="68">
        <f>LUZIÂNIA!Y8</f>
        <v>1352</v>
      </c>
      <c r="H9" s="68">
        <f>LUZIÂNIA!Z8</f>
        <v>338</v>
      </c>
      <c r="I9" s="29">
        <v>12.56</v>
      </c>
      <c r="J9" s="70" t="s">
        <v>176</v>
      </c>
      <c r="K9" s="70" t="str">
        <f t="shared" si="0"/>
        <v>41.403.240/0001-14</v>
      </c>
      <c r="L9" s="70">
        <v>12.99</v>
      </c>
      <c r="M9" s="70">
        <v>13.16</v>
      </c>
      <c r="N9" s="70" t="s">
        <v>217</v>
      </c>
      <c r="O9" s="70">
        <v>11.53</v>
      </c>
      <c r="Q9" s="1">
        <f t="shared" si="1"/>
        <v>1014</v>
      </c>
      <c r="R9" s="67">
        <f t="shared" si="5"/>
        <v>12735.84</v>
      </c>
      <c r="S9" s="1">
        <f t="shared" si="2"/>
        <v>338</v>
      </c>
      <c r="T9" s="1">
        <f t="shared" si="3"/>
        <v>4245.28</v>
      </c>
    </row>
    <row r="10" spans="1:20" s="1" customFormat="1" ht="13.5" x14ac:dyDescent="0.25">
      <c r="A10" s="2">
        <v>12</v>
      </c>
      <c r="B10" s="2" t="e">
        <f>D10=#REF!</f>
        <v>#REF!</v>
      </c>
      <c r="C10" s="64">
        <v>730</v>
      </c>
      <c r="D10" s="65" t="s">
        <v>8</v>
      </c>
      <c r="E10" s="65" t="s">
        <v>0</v>
      </c>
      <c r="F10" s="65">
        <f t="shared" si="4"/>
        <v>4101</v>
      </c>
      <c r="G10" s="64">
        <f>LUZIÂNIA!Y9</f>
        <v>5468</v>
      </c>
      <c r="H10" s="64">
        <f>LUZIÂNIA!Z9</f>
        <v>1367</v>
      </c>
      <c r="I10" s="20">
        <v>32.75</v>
      </c>
      <c r="J10" s="66" t="s">
        <v>187</v>
      </c>
      <c r="K10" s="66" t="str">
        <f t="shared" si="0"/>
        <v>32.575.287/0006-89</v>
      </c>
      <c r="L10" s="66">
        <v>24.99</v>
      </c>
      <c r="M10" s="66">
        <v>46.55</v>
      </c>
      <c r="N10" s="66" t="s">
        <v>216</v>
      </c>
      <c r="O10" s="66">
        <v>26.72</v>
      </c>
      <c r="Q10" s="1">
        <f t="shared" si="1"/>
        <v>4101</v>
      </c>
      <c r="R10" s="67">
        <f t="shared" si="5"/>
        <v>134307.75</v>
      </c>
      <c r="S10" s="1">
        <f t="shared" si="2"/>
        <v>1367</v>
      </c>
      <c r="T10" s="1">
        <f t="shared" si="3"/>
        <v>44769.25</v>
      </c>
    </row>
    <row r="11" spans="1:20" s="1" customFormat="1" ht="13.5" x14ac:dyDescent="0.25">
      <c r="A11" s="2">
        <v>13</v>
      </c>
      <c r="B11" s="28" t="e">
        <f>D11=#REF!</f>
        <v>#REF!</v>
      </c>
      <c r="C11" s="68">
        <v>100</v>
      </c>
      <c r="D11" s="69" t="s">
        <v>9</v>
      </c>
      <c r="E11" s="69" t="s">
        <v>0</v>
      </c>
      <c r="F11" s="69">
        <f t="shared" si="4"/>
        <v>2544</v>
      </c>
      <c r="G11" s="68">
        <f>LUZIÂNIA!Y10</f>
        <v>3392</v>
      </c>
      <c r="H11" s="68">
        <f>LUZIÂNIA!Z10</f>
        <v>848</v>
      </c>
      <c r="I11" s="29">
        <v>25.5</v>
      </c>
      <c r="J11" s="70" t="s">
        <v>176</v>
      </c>
      <c r="K11" s="70" t="str">
        <f t="shared" si="0"/>
        <v>41.403.240/0001-14</v>
      </c>
      <c r="L11" s="70">
        <v>24.99</v>
      </c>
      <c r="M11" s="70">
        <v>32.57</v>
      </c>
      <c r="N11" s="70" t="s">
        <v>216</v>
      </c>
      <c r="O11" s="70">
        <v>18.95</v>
      </c>
      <c r="Q11" s="1">
        <f t="shared" si="1"/>
        <v>2544</v>
      </c>
      <c r="R11" s="67">
        <f t="shared" si="5"/>
        <v>64872</v>
      </c>
      <c r="S11" s="1">
        <f t="shared" si="2"/>
        <v>848</v>
      </c>
      <c r="T11" s="1">
        <f t="shared" si="3"/>
        <v>21624</v>
      </c>
    </row>
    <row r="12" spans="1:20" s="1" customFormat="1" ht="13.5" x14ac:dyDescent="0.25">
      <c r="A12" s="2">
        <v>14</v>
      </c>
      <c r="B12" s="2" t="e">
        <f>D12=#REF!</f>
        <v>#REF!</v>
      </c>
      <c r="C12" s="64">
        <v>100</v>
      </c>
      <c r="D12" s="65" t="s">
        <v>10</v>
      </c>
      <c r="E12" s="65" t="s">
        <v>0</v>
      </c>
      <c r="F12" s="65">
        <f t="shared" si="4"/>
        <v>12552</v>
      </c>
      <c r="G12" s="64">
        <f>LUZIÂNIA!Y11</f>
        <v>16736</v>
      </c>
      <c r="H12" s="64">
        <f>LUZIÂNIA!Z11</f>
        <v>4184</v>
      </c>
      <c r="I12" s="20">
        <v>18.739999999999998</v>
      </c>
      <c r="J12" s="66" t="s">
        <v>187</v>
      </c>
      <c r="K12" s="66" t="str">
        <f t="shared" si="0"/>
        <v>32.575.287/0006-89</v>
      </c>
      <c r="L12" s="66">
        <v>15.99</v>
      </c>
      <c r="M12" s="66">
        <v>23.27</v>
      </c>
      <c r="N12" s="66">
        <v>0</v>
      </c>
      <c r="O12" s="66">
        <v>16.97</v>
      </c>
      <c r="Q12" s="1">
        <f t="shared" si="1"/>
        <v>12552</v>
      </c>
      <c r="R12" s="67">
        <f t="shared" si="5"/>
        <v>235224.47999999998</v>
      </c>
      <c r="S12" s="1">
        <f t="shared" si="2"/>
        <v>4184</v>
      </c>
      <c r="T12" s="1">
        <f t="shared" si="3"/>
        <v>78408.159999999989</v>
      </c>
    </row>
    <row r="13" spans="1:20" s="1" customFormat="1" ht="13.5" x14ac:dyDescent="0.25">
      <c r="A13" s="2">
        <v>15</v>
      </c>
      <c r="B13" s="28" t="e">
        <f>D13=#REF!</f>
        <v>#REF!</v>
      </c>
      <c r="C13" s="68">
        <v>100</v>
      </c>
      <c r="D13" s="69" t="s">
        <v>11</v>
      </c>
      <c r="E13" s="69" t="s">
        <v>0</v>
      </c>
      <c r="F13" s="69">
        <f t="shared" si="4"/>
        <v>633</v>
      </c>
      <c r="G13" s="68">
        <f>LUZIÂNIA!Y12</f>
        <v>844</v>
      </c>
      <c r="H13" s="68">
        <f>LUZIÂNIA!Z12</f>
        <v>211</v>
      </c>
      <c r="I13" s="29">
        <v>24.75</v>
      </c>
      <c r="J13" s="70" t="s">
        <v>187</v>
      </c>
      <c r="K13" s="70" t="str">
        <f t="shared" si="0"/>
        <v>32.575.287/0006-89</v>
      </c>
      <c r="L13" s="70">
        <v>27.99</v>
      </c>
      <c r="M13" s="70">
        <v>24.92</v>
      </c>
      <c r="N13" s="70" t="s">
        <v>216</v>
      </c>
      <c r="O13" s="70">
        <v>21.33</v>
      </c>
      <c r="Q13" s="1">
        <f t="shared" si="1"/>
        <v>633</v>
      </c>
      <c r="R13" s="67">
        <f t="shared" si="5"/>
        <v>15666.75</v>
      </c>
      <c r="S13" s="1">
        <f t="shared" si="2"/>
        <v>211</v>
      </c>
      <c r="T13" s="1">
        <f t="shared" si="3"/>
        <v>5222.25</v>
      </c>
    </row>
    <row r="14" spans="1:20" s="1" customFormat="1" ht="13.5" x14ac:dyDescent="0.25">
      <c r="A14" s="2">
        <v>16</v>
      </c>
      <c r="B14" s="2" t="e">
        <f>D14=#REF!</f>
        <v>#REF!</v>
      </c>
      <c r="C14" s="64">
        <v>711</v>
      </c>
      <c r="D14" s="65" t="s">
        <v>12</v>
      </c>
      <c r="E14" s="65" t="s">
        <v>0</v>
      </c>
      <c r="F14" s="65">
        <f t="shared" si="4"/>
        <v>10599</v>
      </c>
      <c r="G14" s="64">
        <f>LUZIÂNIA!Y13</f>
        <v>14132</v>
      </c>
      <c r="H14" s="64">
        <f>LUZIÂNIA!Z13</f>
        <v>3533</v>
      </c>
      <c r="I14" s="20">
        <v>26.74</v>
      </c>
      <c r="J14" s="66" t="s">
        <v>176</v>
      </c>
      <c r="K14" s="66" t="str">
        <f t="shared" si="0"/>
        <v>41.403.240/0001-14</v>
      </c>
      <c r="L14" s="66">
        <v>25.99</v>
      </c>
      <c r="M14" s="66">
        <v>32.6</v>
      </c>
      <c r="N14" s="66" t="s">
        <v>216</v>
      </c>
      <c r="O14" s="66">
        <v>21.62</v>
      </c>
      <c r="Q14" s="1">
        <f t="shared" si="1"/>
        <v>10599</v>
      </c>
      <c r="R14" s="67">
        <f t="shared" si="5"/>
        <v>283417.26</v>
      </c>
      <c r="S14" s="1">
        <f t="shared" si="2"/>
        <v>3533</v>
      </c>
      <c r="T14" s="1">
        <f t="shared" si="3"/>
        <v>94472.42</v>
      </c>
    </row>
    <row r="15" spans="1:20" s="1" customFormat="1" ht="13.5" x14ac:dyDescent="0.25">
      <c r="A15" s="2">
        <v>17</v>
      </c>
      <c r="B15" s="28" t="e">
        <f>D15=#REF!</f>
        <v>#REF!</v>
      </c>
      <c r="C15" s="68">
        <v>100</v>
      </c>
      <c r="D15" s="69" t="s">
        <v>13</v>
      </c>
      <c r="E15" s="69" t="s">
        <v>0</v>
      </c>
      <c r="F15" s="69">
        <f t="shared" si="4"/>
        <v>387</v>
      </c>
      <c r="G15" s="68">
        <f>LUZIÂNIA!Y14</f>
        <v>516</v>
      </c>
      <c r="H15" s="68">
        <f>LUZIÂNIA!Z14</f>
        <v>129</v>
      </c>
      <c r="I15" s="29">
        <v>25.14</v>
      </c>
      <c r="J15" s="70" t="s">
        <v>187</v>
      </c>
      <c r="K15" s="70" t="str">
        <f t="shared" si="0"/>
        <v>32.575.287/0006-89</v>
      </c>
      <c r="L15" s="70">
        <v>26.99</v>
      </c>
      <c r="M15" s="70">
        <v>28.22</v>
      </c>
      <c r="N15" s="70" t="s">
        <v>216</v>
      </c>
      <c r="O15" s="70">
        <v>20.21</v>
      </c>
      <c r="Q15" s="1">
        <f t="shared" si="1"/>
        <v>387</v>
      </c>
      <c r="R15" s="67">
        <f t="shared" si="5"/>
        <v>9729.18</v>
      </c>
      <c r="S15" s="1">
        <f t="shared" si="2"/>
        <v>129</v>
      </c>
      <c r="T15" s="1">
        <f t="shared" si="3"/>
        <v>3243.06</v>
      </c>
    </row>
    <row r="16" spans="1:20" s="1" customFormat="1" ht="13.5" x14ac:dyDescent="0.25">
      <c r="A16" s="2">
        <v>18</v>
      </c>
      <c r="B16" s="2" t="e">
        <f>D16=#REF!</f>
        <v>#REF!</v>
      </c>
      <c r="C16" s="64"/>
      <c r="D16" s="65" t="s">
        <v>14</v>
      </c>
      <c r="E16" s="65" t="s">
        <v>0</v>
      </c>
      <c r="F16" s="65">
        <f t="shared" si="4"/>
        <v>1170</v>
      </c>
      <c r="G16" s="64">
        <f>LUZIÂNIA!Y15</f>
        <v>1560</v>
      </c>
      <c r="H16" s="64">
        <f>LUZIÂNIA!Z15</f>
        <v>390</v>
      </c>
      <c r="I16" s="20">
        <v>24.55</v>
      </c>
      <c r="J16" s="66" t="s">
        <v>386</v>
      </c>
      <c r="K16" s="66" t="s">
        <v>387</v>
      </c>
      <c r="L16" s="66">
        <v>33.9</v>
      </c>
      <c r="M16" s="66">
        <v>8.4</v>
      </c>
      <c r="N16" s="66" t="s">
        <v>217</v>
      </c>
      <c r="O16" s="66">
        <v>31.35</v>
      </c>
      <c r="Q16" s="1">
        <f t="shared" si="1"/>
        <v>1170</v>
      </c>
      <c r="R16" s="67">
        <f t="shared" si="5"/>
        <v>28723.5</v>
      </c>
      <c r="S16" s="1">
        <f t="shared" si="2"/>
        <v>390</v>
      </c>
      <c r="T16" s="1">
        <f t="shared" si="3"/>
        <v>9574.5</v>
      </c>
    </row>
    <row r="17" spans="1:20" x14ac:dyDescent="0.25">
      <c r="I17" s="5"/>
      <c r="J17" s="5"/>
      <c r="K17" s="5"/>
      <c r="L17" s="5"/>
      <c r="M17" s="5"/>
      <c r="N17" s="5"/>
      <c r="O17" s="5"/>
      <c r="R17" s="71">
        <f>SUM(R4:R16)</f>
        <v>1285974.42</v>
      </c>
      <c r="T17" s="71">
        <f>SUM(T4:T16)</f>
        <v>428658.13999999996</v>
      </c>
    </row>
    <row r="18" spans="1:20" s="7" customFormat="1" ht="45" x14ac:dyDescent="0.25">
      <c r="A18" s="4" t="s">
        <v>15</v>
      </c>
      <c r="B18" s="4"/>
      <c r="C18" s="4"/>
      <c r="D18" s="4" t="s">
        <v>16</v>
      </c>
      <c r="E18" s="4" t="s">
        <v>17</v>
      </c>
      <c r="F18" s="4"/>
      <c r="G18" s="4"/>
      <c r="H18" s="4"/>
      <c r="I18" s="19" t="s">
        <v>129</v>
      </c>
      <c r="J18" s="6"/>
      <c r="K18" s="6"/>
      <c r="L18" s="6" t="s">
        <v>176</v>
      </c>
      <c r="M18" s="6" t="s">
        <v>171</v>
      </c>
      <c r="N18" s="6"/>
      <c r="O18" s="6" t="s">
        <v>178</v>
      </c>
    </row>
    <row r="19" spans="1:20" s="1" customFormat="1" ht="13.5" x14ac:dyDescent="0.25">
      <c r="A19" s="2">
        <v>1</v>
      </c>
      <c r="B19" s="2" t="s">
        <v>234</v>
      </c>
      <c r="C19" s="30"/>
      <c r="D19" s="65" t="s">
        <v>18</v>
      </c>
      <c r="E19" s="65" t="s">
        <v>0</v>
      </c>
      <c r="F19" s="65"/>
      <c r="G19" s="64">
        <f>LUZIÂNIA!Y16</f>
        <v>3364</v>
      </c>
      <c r="H19" s="64">
        <f>LUZIÂNIA!Z16</f>
        <v>841</v>
      </c>
      <c r="I19" s="20">
        <v>40.76</v>
      </c>
      <c r="J19" s="66" t="s">
        <v>187</v>
      </c>
      <c r="K19" s="66" t="str">
        <f t="shared" ref="K19:K42" si="6">IF(J19=J$167,K$167,K$166)</f>
        <v>32.575.287/0006-89</v>
      </c>
      <c r="L19" s="66">
        <v>49.99</v>
      </c>
      <c r="M19" s="66">
        <v>33.46</v>
      </c>
      <c r="N19" s="66" t="s">
        <v>217</v>
      </c>
      <c r="O19" s="66">
        <v>38.82</v>
      </c>
      <c r="Q19" s="1">
        <f>G19-H19</f>
        <v>2523</v>
      </c>
      <c r="R19" s="67">
        <f>Q19*I19</f>
        <v>102837.48</v>
      </c>
      <c r="S19" s="1">
        <f>H19</f>
        <v>841</v>
      </c>
      <c r="T19" s="1">
        <f>S19*I19</f>
        <v>34279.159999999996</v>
      </c>
    </row>
    <row r="20" spans="1:20" s="1" customFormat="1" ht="13.5" x14ac:dyDescent="0.25">
      <c r="A20" s="2">
        <v>3</v>
      </c>
      <c r="B20" s="28" t="s">
        <v>221</v>
      </c>
      <c r="C20" s="31"/>
      <c r="D20" s="69" t="s">
        <v>19</v>
      </c>
      <c r="E20" s="69" t="s">
        <v>0</v>
      </c>
      <c r="F20" s="69"/>
      <c r="G20" s="68">
        <f>LUZIÂNIA!Y17</f>
        <v>2252</v>
      </c>
      <c r="H20" s="68">
        <f>LUZIÂNIA!Z17</f>
        <v>563</v>
      </c>
      <c r="I20" s="29">
        <v>38.130000000000003</v>
      </c>
      <c r="J20" s="70" t="s">
        <v>187</v>
      </c>
      <c r="K20" s="70" t="str">
        <f t="shared" si="6"/>
        <v>32.575.287/0006-89</v>
      </c>
      <c r="L20" s="70">
        <v>39.99</v>
      </c>
      <c r="M20" s="70">
        <v>39.22</v>
      </c>
      <c r="N20" s="70" t="s">
        <v>217</v>
      </c>
      <c r="O20" s="70">
        <v>35.17</v>
      </c>
      <c r="Q20" s="1">
        <f t="shared" ref="Q20:Q42" si="7">G20-H20</f>
        <v>1689</v>
      </c>
      <c r="R20" s="67">
        <f t="shared" ref="R20:R42" si="8">Q20*I20</f>
        <v>64401.570000000007</v>
      </c>
      <c r="S20" s="1">
        <f t="shared" ref="S20:S42" si="9">H20</f>
        <v>563</v>
      </c>
      <c r="T20" s="1">
        <f t="shared" ref="T20:T42" si="10">S20*I20</f>
        <v>21467.190000000002</v>
      </c>
    </row>
    <row r="21" spans="1:20" s="1" customFormat="1" ht="13.5" x14ac:dyDescent="0.25">
      <c r="A21" s="2">
        <v>4</v>
      </c>
      <c r="B21" s="2" t="s">
        <v>235</v>
      </c>
      <c r="C21" s="30"/>
      <c r="D21" s="65" t="s">
        <v>20</v>
      </c>
      <c r="E21" s="65" t="s">
        <v>0</v>
      </c>
      <c r="F21" s="65"/>
      <c r="G21" s="64">
        <f>LUZIÂNIA!Y18</f>
        <v>23288</v>
      </c>
      <c r="H21" s="64">
        <f>LUZIÂNIA!Z18</f>
        <v>5822</v>
      </c>
      <c r="I21" s="20">
        <v>30.89</v>
      </c>
      <c r="J21" s="66" t="s">
        <v>187</v>
      </c>
      <c r="K21" s="66" t="str">
        <f t="shared" si="6"/>
        <v>32.575.287/0006-89</v>
      </c>
      <c r="L21" s="66">
        <v>30.99</v>
      </c>
      <c r="M21" s="66">
        <v>33.04</v>
      </c>
      <c r="N21" s="66" t="s">
        <v>217</v>
      </c>
      <c r="O21" s="66">
        <v>28.65</v>
      </c>
      <c r="Q21" s="1">
        <f t="shared" si="7"/>
        <v>17466</v>
      </c>
      <c r="R21" s="67">
        <f t="shared" si="8"/>
        <v>539524.74</v>
      </c>
      <c r="S21" s="1">
        <f t="shared" si="9"/>
        <v>5822</v>
      </c>
      <c r="T21" s="1">
        <f t="shared" si="10"/>
        <v>179841.58000000002</v>
      </c>
    </row>
    <row r="22" spans="1:20" s="1" customFormat="1" ht="13.5" x14ac:dyDescent="0.25">
      <c r="A22" s="2">
        <v>5</v>
      </c>
      <c r="B22" s="28" t="s">
        <v>236</v>
      </c>
      <c r="C22" s="31"/>
      <c r="D22" s="69" t="s">
        <v>21</v>
      </c>
      <c r="E22" s="69" t="s">
        <v>0</v>
      </c>
      <c r="F22" s="69"/>
      <c r="G22" s="68">
        <f>LUZIÂNIA!Y19</f>
        <v>1696</v>
      </c>
      <c r="H22" s="68">
        <f>LUZIÂNIA!Z19</f>
        <v>424</v>
      </c>
      <c r="I22" s="29">
        <v>31.28</v>
      </c>
      <c r="J22" s="70" t="s">
        <v>187</v>
      </c>
      <c r="K22" s="70" t="str">
        <f t="shared" si="6"/>
        <v>32.575.287/0006-89</v>
      </c>
      <c r="L22" s="70">
        <v>34.99</v>
      </c>
      <c r="M22" s="70">
        <v>26.12</v>
      </c>
      <c r="N22" s="70" t="s">
        <v>217</v>
      </c>
      <c r="O22" s="70">
        <v>32.729999999999997</v>
      </c>
      <c r="Q22" s="1">
        <f t="shared" si="7"/>
        <v>1272</v>
      </c>
      <c r="R22" s="67">
        <f t="shared" si="8"/>
        <v>39788.160000000003</v>
      </c>
      <c r="S22" s="1">
        <f t="shared" si="9"/>
        <v>424</v>
      </c>
      <c r="T22" s="1">
        <f t="shared" si="10"/>
        <v>13262.720000000001</v>
      </c>
    </row>
    <row r="23" spans="1:20" s="1" customFormat="1" ht="13.5" x14ac:dyDescent="0.25">
      <c r="A23" s="2">
        <v>6</v>
      </c>
      <c r="B23" s="2" t="s">
        <v>237</v>
      </c>
      <c r="C23" s="30"/>
      <c r="D23" s="65" t="s">
        <v>22</v>
      </c>
      <c r="E23" s="65" t="s">
        <v>0</v>
      </c>
      <c r="F23" s="65"/>
      <c r="G23" s="64">
        <f>LUZIÂNIA!Y20</f>
        <v>10008</v>
      </c>
      <c r="H23" s="64">
        <f>LUZIÂNIA!Z20</f>
        <v>2502</v>
      </c>
      <c r="I23" s="20">
        <v>31.64</v>
      </c>
      <c r="J23" s="66" t="s">
        <v>187</v>
      </c>
      <c r="K23" s="66" t="str">
        <f t="shared" si="6"/>
        <v>32.575.287/0006-89</v>
      </c>
      <c r="L23" s="66">
        <v>33.99</v>
      </c>
      <c r="M23" s="66">
        <v>32.31</v>
      </c>
      <c r="N23" s="66" t="s">
        <v>217</v>
      </c>
      <c r="O23" s="66">
        <v>28.63</v>
      </c>
      <c r="Q23" s="1">
        <f t="shared" si="7"/>
        <v>7506</v>
      </c>
      <c r="R23" s="67">
        <f t="shared" si="8"/>
        <v>237489.84</v>
      </c>
      <c r="S23" s="1">
        <f t="shared" si="9"/>
        <v>2502</v>
      </c>
      <c r="T23" s="1">
        <f t="shared" si="10"/>
        <v>79163.28</v>
      </c>
    </row>
    <row r="24" spans="1:20" s="1" customFormat="1" ht="13.5" x14ac:dyDescent="0.25">
      <c r="A24" s="2">
        <v>7</v>
      </c>
      <c r="B24" s="28" t="s">
        <v>238</v>
      </c>
      <c r="C24" s="31"/>
      <c r="D24" s="69" t="s">
        <v>23</v>
      </c>
      <c r="E24" s="69" t="s">
        <v>0</v>
      </c>
      <c r="F24" s="69"/>
      <c r="G24" s="68">
        <f>LUZIÂNIA!Y21</f>
        <v>2816</v>
      </c>
      <c r="H24" s="68">
        <f>LUZIÂNIA!Z21</f>
        <v>704</v>
      </c>
      <c r="I24" s="29">
        <v>36.25</v>
      </c>
      <c r="J24" s="70" t="s">
        <v>187</v>
      </c>
      <c r="K24" s="70" t="str">
        <f t="shared" si="6"/>
        <v>32.575.287/0006-89</v>
      </c>
      <c r="L24" s="70">
        <v>31.99</v>
      </c>
      <c r="M24" s="70">
        <v>44.02</v>
      </c>
      <c r="N24" s="70" t="s">
        <v>217</v>
      </c>
      <c r="O24" s="70">
        <v>32.729999999999997</v>
      </c>
      <c r="Q24" s="1">
        <f t="shared" si="7"/>
        <v>2112</v>
      </c>
      <c r="R24" s="67">
        <f t="shared" si="8"/>
        <v>76560</v>
      </c>
      <c r="S24" s="1">
        <f t="shared" si="9"/>
        <v>704</v>
      </c>
      <c r="T24" s="1">
        <f t="shared" si="10"/>
        <v>25520</v>
      </c>
    </row>
    <row r="25" spans="1:20" s="1" customFormat="1" ht="13.5" x14ac:dyDescent="0.25">
      <c r="A25" s="2">
        <v>8</v>
      </c>
      <c r="B25" s="2" t="s">
        <v>239</v>
      </c>
      <c r="C25" s="30"/>
      <c r="D25" s="65" t="s">
        <v>24</v>
      </c>
      <c r="E25" s="65" t="s">
        <v>0</v>
      </c>
      <c r="F25" s="65"/>
      <c r="G25" s="64">
        <f>LUZIÂNIA!Y22</f>
        <v>2432</v>
      </c>
      <c r="H25" s="64">
        <f>LUZIÂNIA!Z22</f>
        <v>608</v>
      </c>
      <c r="I25" s="20">
        <v>36.58</v>
      </c>
      <c r="J25" s="66" t="s">
        <v>187</v>
      </c>
      <c r="K25" s="66" t="str">
        <f t="shared" si="6"/>
        <v>32.575.287/0006-89</v>
      </c>
      <c r="L25" s="66">
        <v>33.99</v>
      </c>
      <c r="M25" s="66">
        <v>43.37</v>
      </c>
      <c r="N25" s="66" t="s">
        <v>217</v>
      </c>
      <c r="O25" s="66">
        <v>32.369999999999997</v>
      </c>
      <c r="Q25" s="1">
        <f t="shared" si="7"/>
        <v>1824</v>
      </c>
      <c r="R25" s="67">
        <f t="shared" si="8"/>
        <v>66721.919999999998</v>
      </c>
      <c r="S25" s="1">
        <f t="shared" si="9"/>
        <v>608</v>
      </c>
      <c r="T25" s="1">
        <f t="shared" si="10"/>
        <v>22240.639999999999</v>
      </c>
    </row>
    <row r="26" spans="1:20" s="1" customFormat="1" ht="13.5" x14ac:dyDescent="0.25">
      <c r="A26" s="2">
        <v>9</v>
      </c>
      <c r="B26" s="28" t="s">
        <v>240</v>
      </c>
      <c r="C26" s="31"/>
      <c r="D26" s="69" t="s">
        <v>25</v>
      </c>
      <c r="E26" s="69" t="s">
        <v>0</v>
      </c>
      <c r="F26" s="69"/>
      <c r="G26" s="68">
        <f>LUZIÂNIA!Y23</f>
        <v>752</v>
      </c>
      <c r="H26" s="68">
        <f>LUZIÂNIA!Z23</f>
        <v>188</v>
      </c>
      <c r="I26" s="29">
        <v>34.869999999999997</v>
      </c>
      <c r="J26" s="70" t="s">
        <v>187</v>
      </c>
      <c r="K26" s="70" t="str">
        <f t="shared" si="6"/>
        <v>32.575.287/0006-89</v>
      </c>
      <c r="L26" s="70">
        <v>34.99</v>
      </c>
      <c r="M26" s="70">
        <v>40.19</v>
      </c>
      <c r="N26" s="70" t="s">
        <v>217</v>
      </c>
      <c r="O26" s="70">
        <v>29.43</v>
      </c>
      <c r="Q26" s="1">
        <f t="shared" si="7"/>
        <v>564</v>
      </c>
      <c r="R26" s="67">
        <f t="shared" si="8"/>
        <v>19666.68</v>
      </c>
      <c r="S26" s="1">
        <f t="shared" si="9"/>
        <v>188</v>
      </c>
      <c r="T26" s="1">
        <f t="shared" si="10"/>
        <v>6555.5599999999995</v>
      </c>
    </row>
    <row r="27" spans="1:20" s="1" customFormat="1" ht="13.5" x14ac:dyDescent="0.25">
      <c r="A27" s="2">
        <v>10</v>
      </c>
      <c r="B27" s="2" t="s">
        <v>241</v>
      </c>
      <c r="C27" s="30"/>
      <c r="D27" s="65" t="s">
        <v>26</v>
      </c>
      <c r="E27" s="65" t="s">
        <v>0</v>
      </c>
      <c r="F27" s="65"/>
      <c r="G27" s="64">
        <f>LUZIÂNIA!Y24</f>
        <v>1352</v>
      </c>
      <c r="H27" s="64">
        <f>LUZIÂNIA!Z24</f>
        <v>338</v>
      </c>
      <c r="I27" s="20">
        <v>27.21</v>
      </c>
      <c r="J27" s="66" t="s">
        <v>187</v>
      </c>
      <c r="K27" s="66" t="str">
        <f t="shared" si="6"/>
        <v>32.575.287/0006-89</v>
      </c>
      <c r="L27" s="66">
        <v>27.99</v>
      </c>
      <c r="M27" s="66">
        <v>27.42</v>
      </c>
      <c r="N27" s="66" t="s">
        <v>217</v>
      </c>
      <c r="O27" s="66">
        <v>26.22</v>
      </c>
      <c r="Q27" s="1">
        <f t="shared" si="7"/>
        <v>1014</v>
      </c>
      <c r="R27" s="67">
        <f t="shared" si="8"/>
        <v>27590.940000000002</v>
      </c>
      <c r="S27" s="1">
        <f t="shared" si="9"/>
        <v>338</v>
      </c>
      <c r="T27" s="1">
        <f t="shared" si="10"/>
        <v>9196.98</v>
      </c>
    </row>
    <row r="28" spans="1:20" s="1" customFormat="1" ht="13.5" x14ac:dyDescent="0.25">
      <c r="A28" s="2">
        <v>11</v>
      </c>
      <c r="B28" s="28" t="s">
        <v>242</v>
      </c>
      <c r="C28" s="31"/>
      <c r="D28" s="69" t="s">
        <v>27</v>
      </c>
      <c r="E28" s="69" t="s">
        <v>7</v>
      </c>
      <c r="F28" s="69"/>
      <c r="G28" s="68">
        <f>LUZIÂNIA!Y25</f>
        <v>3888</v>
      </c>
      <c r="H28" s="68">
        <f>LUZIÂNIA!Z25</f>
        <v>972</v>
      </c>
      <c r="I28" s="29">
        <v>19.12</v>
      </c>
      <c r="J28" s="70" t="s">
        <v>187</v>
      </c>
      <c r="K28" s="70" t="str">
        <f t="shared" si="6"/>
        <v>32.575.287/0006-89</v>
      </c>
      <c r="L28" s="70">
        <v>16.989999999999998</v>
      </c>
      <c r="M28" s="70">
        <v>20.07</v>
      </c>
      <c r="N28" s="70" t="s">
        <v>217</v>
      </c>
      <c r="O28" s="70">
        <v>20.29</v>
      </c>
      <c r="Q28" s="1">
        <f t="shared" si="7"/>
        <v>2916</v>
      </c>
      <c r="R28" s="67">
        <f t="shared" si="8"/>
        <v>55753.920000000006</v>
      </c>
      <c r="S28" s="1">
        <f t="shared" si="9"/>
        <v>972</v>
      </c>
      <c r="T28" s="1">
        <f t="shared" si="10"/>
        <v>18584.64</v>
      </c>
    </row>
    <row r="29" spans="1:20" s="1" customFormat="1" ht="13.5" x14ac:dyDescent="0.25">
      <c r="A29" s="2">
        <v>12</v>
      </c>
      <c r="B29" s="2" t="s">
        <v>243</v>
      </c>
      <c r="C29" s="30"/>
      <c r="D29" s="65" t="s">
        <v>28</v>
      </c>
      <c r="E29" s="65" t="s">
        <v>0</v>
      </c>
      <c r="F29" s="65"/>
      <c r="G29" s="64">
        <f>LUZIÂNIA!Y26</f>
        <v>8096</v>
      </c>
      <c r="H29" s="64">
        <f>LUZIÂNIA!Z26</f>
        <v>2024</v>
      </c>
      <c r="I29" s="20">
        <v>19.75</v>
      </c>
      <c r="J29" s="66" t="s">
        <v>187</v>
      </c>
      <c r="K29" s="66" t="str">
        <f t="shared" si="6"/>
        <v>32.575.287/0006-89</v>
      </c>
      <c r="L29" s="66">
        <v>19.989999999999998</v>
      </c>
      <c r="M29" s="66">
        <v>17.93</v>
      </c>
      <c r="N29" s="66" t="s">
        <v>217</v>
      </c>
      <c r="O29" s="66">
        <v>21.32</v>
      </c>
      <c r="Q29" s="1">
        <f t="shared" si="7"/>
        <v>6072</v>
      </c>
      <c r="R29" s="67">
        <f t="shared" si="8"/>
        <v>119922</v>
      </c>
      <c r="S29" s="1">
        <f t="shared" si="9"/>
        <v>2024</v>
      </c>
      <c r="T29" s="1">
        <f t="shared" si="10"/>
        <v>39974</v>
      </c>
    </row>
    <row r="30" spans="1:20" s="1" customFormat="1" ht="13.5" x14ac:dyDescent="0.25">
      <c r="A30" s="2">
        <v>13</v>
      </c>
      <c r="B30" s="28" t="s">
        <v>244</v>
      </c>
      <c r="C30" s="31"/>
      <c r="D30" s="69" t="s">
        <v>29</v>
      </c>
      <c r="E30" s="69" t="s">
        <v>0</v>
      </c>
      <c r="F30" s="69"/>
      <c r="G30" s="68">
        <f>LUZIÂNIA!Y27</f>
        <v>136</v>
      </c>
      <c r="H30" s="68">
        <f>LUZIÂNIA!Z27</f>
        <v>34</v>
      </c>
      <c r="I30" s="29">
        <v>43.7</v>
      </c>
      <c r="J30" s="70" t="s">
        <v>187</v>
      </c>
      <c r="K30" s="70" t="str">
        <f t="shared" si="6"/>
        <v>32.575.287/0006-89</v>
      </c>
      <c r="L30" s="70">
        <v>45.99</v>
      </c>
      <c r="M30" s="70">
        <v>46.07</v>
      </c>
      <c r="N30" s="70" t="s">
        <v>217</v>
      </c>
      <c r="O30" s="70">
        <v>39.03</v>
      </c>
      <c r="Q30" s="1">
        <f t="shared" si="7"/>
        <v>102</v>
      </c>
      <c r="R30" s="67">
        <f t="shared" si="8"/>
        <v>4457.4000000000005</v>
      </c>
      <c r="S30" s="1">
        <f t="shared" si="9"/>
        <v>34</v>
      </c>
      <c r="T30" s="1">
        <f t="shared" si="10"/>
        <v>1485.8000000000002</v>
      </c>
    </row>
    <row r="31" spans="1:20" s="1" customFormat="1" ht="13.5" x14ac:dyDescent="0.25">
      <c r="A31" s="2">
        <v>14</v>
      </c>
      <c r="B31" s="2" t="s">
        <v>245</v>
      </c>
      <c r="C31" s="30"/>
      <c r="D31" s="65" t="s">
        <v>30</v>
      </c>
      <c r="E31" s="65" t="s">
        <v>0</v>
      </c>
      <c r="F31" s="65"/>
      <c r="G31" s="64">
        <f>LUZIÂNIA!Y28</f>
        <v>8456</v>
      </c>
      <c r="H31" s="64">
        <f>LUZIÂNIA!Z28</f>
        <v>2114</v>
      </c>
      <c r="I31" s="20">
        <v>15.7</v>
      </c>
      <c r="J31" s="66" t="s">
        <v>187</v>
      </c>
      <c r="K31" s="66" t="str">
        <f t="shared" si="6"/>
        <v>32.575.287/0006-89</v>
      </c>
      <c r="L31" s="66">
        <v>20.99</v>
      </c>
      <c r="M31" s="66">
        <v>12.48</v>
      </c>
      <c r="N31" s="66" t="s">
        <v>217</v>
      </c>
      <c r="O31" s="66">
        <v>13.64</v>
      </c>
      <c r="Q31" s="1">
        <f t="shared" si="7"/>
        <v>6342</v>
      </c>
      <c r="R31" s="67">
        <f t="shared" si="8"/>
        <v>99569.4</v>
      </c>
      <c r="S31" s="1">
        <f t="shared" si="9"/>
        <v>2114</v>
      </c>
      <c r="T31" s="1">
        <f t="shared" si="10"/>
        <v>33189.799999999996</v>
      </c>
    </row>
    <row r="32" spans="1:20" s="1" customFormat="1" ht="13.5" x14ac:dyDescent="0.25">
      <c r="A32" s="2"/>
      <c r="B32" s="28" t="s">
        <v>246</v>
      </c>
      <c r="C32" s="31"/>
      <c r="D32" s="69" t="s">
        <v>194</v>
      </c>
      <c r="E32" s="69" t="s">
        <v>0</v>
      </c>
      <c r="F32" s="69"/>
      <c r="G32" s="68">
        <f>LUZIÂNIA!Y29</f>
        <v>0</v>
      </c>
      <c r="H32" s="68">
        <f>LUZIÂNIA!Z29</f>
        <v>0</v>
      </c>
      <c r="I32" s="29">
        <v>17.21</v>
      </c>
      <c r="J32" s="70" t="s">
        <v>176</v>
      </c>
      <c r="K32" s="70" t="str">
        <f t="shared" si="6"/>
        <v>41.403.240/0001-14</v>
      </c>
      <c r="L32" s="70">
        <v>21.99</v>
      </c>
      <c r="M32" s="70">
        <v>16.829999999999998</v>
      </c>
      <c r="N32" s="70" t="s">
        <v>372</v>
      </c>
      <c r="O32" s="70">
        <v>12.8</v>
      </c>
      <c r="Q32" s="1">
        <f t="shared" si="7"/>
        <v>0</v>
      </c>
      <c r="R32" s="67">
        <f t="shared" si="8"/>
        <v>0</v>
      </c>
      <c r="S32" s="1">
        <f t="shared" si="9"/>
        <v>0</v>
      </c>
      <c r="T32" s="1">
        <f t="shared" si="10"/>
        <v>0</v>
      </c>
    </row>
    <row r="33" spans="1:20" s="1" customFormat="1" ht="13.5" x14ac:dyDescent="0.25">
      <c r="A33" s="2">
        <v>16</v>
      </c>
      <c r="B33" s="2" t="s">
        <v>247</v>
      </c>
      <c r="C33" s="30"/>
      <c r="D33" s="65" t="s">
        <v>31</v>
      </c>
      <c r="E33" s="65" t="s">
        <v>0</v>
      </c>
      <c r="F33" s="65"/>
      <c r="G33" s="64">
        <f>LUZIÂNIA!Y30</f>
        <v>4620</v>
      </c>
      <c r="H33" s="64">
        <f>LUZIÂNIA!Z30</f>
        <v>1155</v>
      </c>
      <c r="I33" s="20">
        <v>22.28</v>
      </c>
      <c r="J33" s="66" t="s">
        <v>187</v>
      </c>
      <c r="K33" s="66" t="str">
        <f t="shared" si="6"/>
        <v>32.575.287/0006-89</v>
      </c>
      <c r="L33" s="66">
        <v>26.99</v>
      </c>
      <c r="M33" s="66">
        <v>18.22</v>
      </c>
      <c r="N33" s="66" t="s">
        <v>217</v>
      </c>
      <c r="O33" s="66">
        <v>21.64</v>
      </c>
      <c r="Q33" s="1">
        <f t="shared" si="7"/>
        <v>3465</v>
      </c>
      <c r="R33" s="67">
        <f t="shared" si="8"/>
        <v>77200.2</v>
      </c>
      <c r="S33" s="1">
        <f t="shared" si="9"/>
        <v>1155</v>
      </c>
      <c r="T33" s="1">
        <f t="shared" si="10"/>
        <v>25733.4</v>
      </c>
    </row>
    <row r="34" spans="1:20" s="1" customFormat="1" ht="13.5" x14ac:dyDescent="0.25">
      <c r="A34" s="2">
        <v>17</v>
      </c>
      <c r="B34" s="28" t="s">
        <v>248</v>
      </c>
      <c r="C34" s="31"/>
      <c r="D34" s="69" t="s">
        <v>32</v>
      </c>
      <c r="E34" s="69" t="s">
        <v>0</v>
      </c>
      <c r="F34" s="69"/>
      <c r="G34" s="68">
        <f>LUZIÂNIA!Y31</f>
        <v>3068</v>
      </c>
      <c r="H34" s="68">
        <f>LUZIÂNIA!Z31</f>
        <v>767</v>
      </c>
      <c r="I34" s="29">
        <v>27.92</v>
      </c>
      <c r="J34" s="70" t="s">
        <v>187</v>
      </c>
      <c r="K34" s="70" t="str">
        <f t="shared" si="6"/>
        <v>32.575.287/0006-89</v>
      </c>
      <c r="L34" s="70">
        <v>32.99</v>
      </c>
      <c r="M34" s="70">
        <v>26.4</v>
      </c>
      <c r="N34" s="70" t="s">
        <v>217</v>
      </c>
      <c r="O34" s="70">
        <v>24.36</v>
      </c>
      <c r="Q34" s="1">
        <f t="shared" si="7"/>
        <v>2301</v>
      </c>
      <c r="R34" s="67">
        <f t="shared" si="8"/>
        <v>64243.920000000006</v>
      </c>
      <c r="S34" s="1">
        <f t="shared" si="9"/>
        <v>767</v>
      </c>
      <c r="T34" s="1">
        <f t="shared" si="10"/>
        <v>21414.640000000003</v>
      </c>
    </row>
    <row r="35" spans="1:20" s="1" customFormat="1" ht="13.5" x14ac:dyDescent="0.25">
      <c r="A35" s="2">
        <v>18</v>
      </c>
      <c r="B35" s="2" t="s">
        <v>249</v>
      </c>
      <c r="C35" s="30"/>
      <c r="D35" s="65" t="s">
        <v>33</v>
      </c>
      <c r="E35" s="65" t="s">
        <v>0</v>
      </c>
      <c r="F35" s="65"/>
      <c r="G35" s="64">
        <f>LUZIÂNIA!Y32</f>
        <v>1052</v>
      </c>
      <c r="H35" s="64">
        <f>LUZIÂNIA!Z32</f>
        <v>263</v>
      </c>
      <c r="I35" s="20">
        <v>11.4</v>
      </c>
      <c r="J35" s="66" t="s">
        <v>187</v>
      </c>
      <c r="K35" s="66" t="str">
        <f t="shared" si="6"/>
        <v>32.575.287/0006-89</v>
      </c>
      <c r="L35" s="66">
        <v>9.98</v>
      </c>
      <c r="M35" s="66">
        <v>14.25</v>
      </c>
      <c r="N35" s="66" t="s">
        <v>217</v>
      </c>
      <c r="O35" s="66">
        <v>9.9600000000000009</v>
      </c>
      <c r="Q35" s="1">
        <f t="shared" si="7"/>
        <v>789</v>
      </c>
      <c r="R35" s="67">
        <f t="shared" si="8"/>
        <v>8994.6</v>
      </c>
      <c r="S35" s="1">
        <f t="shared" si="9"/>
        <v>263</v>
      </c>
      <c r="T35" s="1">
        <f t="shared" si="10"/>
        <v>2998.2000000000003</v>
      </c>
    </row>
    <row r="36" spans="1:20" s="1" customFormat="1" ht="13.5" x14ac:dyDescent="0.25">
      <c r="A36" s="2"/>
      <c r="B36" s="28" t="s">
        <v>250</v>
      </c>
      <c r="C36" s="31"/>
      <c r="D36" s="69" t="s">
        <v>204</v>
      </c>
      <c r="E36" s="69" t="s">
        <v>0</v>
      </c>
      <c r="F36" s="69"/>
      <c r="G36" s="68">
        <f>LUZIÂNIA!Y33</f>
        <v>4908</v>
      </c>
      <c r="H36" s="68">
        <f>LUZIÂNIA!Z33</f>
        <v>1227</v>
      </c>
      <c r="I36" s="29">
        <v>30.69</v>
      </c>
      <c r="J36" s="70" t="s">
        <v>187</v>
      </c>
      <c r="K36" s="70" t="str">
        <f t="shared" si="6"/>
        <v>32.575.287/0006-89</v>
      </c>
      <c r="L36" s="70">
        <v>34.99</v>
      </c>
      <c r="M36" s="70">
        <v>28.02</v>
      </c>
      <c r="N36" s="70" t="s">
        <v>217</v>
      </c>
      <c r="O36" s="70">
        <v>29.05</v>
      </c>
      <c r="Q36" s="1">
        <f t="shared" si="7"/>
        <v>3681</v>
      </c>
      <c r="R36" s="67">
        <f t="shared" si="8"/>
        <v>112969.89</v>
      </c>
      <c r="S36" s="1">
        <f t="shared" si="9"/>
        <v>1227</v>
      </c>
      <c r="T36" s="1">
        <f t="shared" si="10"/>
        <v>37656.630000000005</v>
      </c>
    </row>
    <row r="37" spans="1:20" s="1" customFormat="1" ht="13.5" x14ac:dyDescent="0.25">
      <c r="A37" s="2">
        <v>19</v>
      </c>
      <c r="B37" s="2" t="s">
        <v>251</v>
      </c>
      <c r="C37" s="30"/>
      <c r="D37" s="65" t="s">
        <v>34</v>
      </c>
      <c r="E37" s="65" t="s">
        <v>0</v>
      </c>
      <c r="F37" s="65"/>
      <c r="G37" s="64">
        <f>LUZIÂNIA!Y34</f>
        <v>1540</v>
      </c>
      <c r="H37" s="64">
        <f>LUZIÂNIA!Z34</f>
        <v>385</v>
      </c>
      <c r="I37" s="20">
        <v>21.83</v>
      </c>
      <c r="J37" s="66" t="s">
        <v>187</v>
      </c>
      <c r="K37" s="66" t="str">
        <f t="shared" si="6"/>
        <v>32.575.287/0006-89</v>
      </c>
      <c r="L37" s="66">
        <v>21.99</v>
      </c>
      <c r="M37" s="66">
        <v>23.46</v>
      </c>
      <c r="N37" s="66" t="s">
        <v>217</v>
      </c>
      <c r="O37" s="66">
        <v>20.05</v>
      </c>
      <c r="Q37" s="1">
        <f t="shared" si="7"/>
        <v>1155</v>
      </c>
      <c r="R37" s="67">
        <f t="shared" si="8"/>
        <v>25213.649999999998</v>
      </c>
      <c r="S37" s="1">
        <f t="shared" si="9"/>
        <v>385</v>
      </c>
      <c r="T37" s="1">
        <f t="shared" si="10"/>
        <v>8404.5499999999993</v>
      </c>
    </row>
    <row r="38" spans="1:20" s="1" customFormat="1" ht="13.5" x14ac:dyDescent="0.25">
      <c r="A38" s="2">
        <v>20</v>
      </c>
      <c r="B38" s="28" t="s">
        <v>252</v>
      </c>
      <c r="C38" s="31"/>
      <c r="D38" s="69" t="s">
        <v>35</v>
      </c>
      <c r="E38" s="69" t="s">
        <v>0</v>
      </c>
      <c r="F38" s="69"/>
      <c r="G38" s="68">
        <f>LUZIÂNIA!Y35</f>
        <v>3572</v>
      </c>
      <c r="H38" s="68">
        <f>LUZIÂNIA!Z35</f>
        <v>893</v>
      </c>
      <c r="I38" s="29">
        <v>19.02</v>
      </c>
      <c r="J38" s="70" t="s">
        <v>176</v>
      </c>
      <c r="K38" s="70" t="str">
        <f t="shared" si="6"/>
        <v>41.403.240/0001-14</v>
      </c>
      <c r="L38" s="70">
        <v>19.989999999999998</v>
      </c>
      <c r="M38" s="70">
        <v>17.739999999999998</v>
      </c>
      <c r="N38" s="70" t="s">
        <v>217</v>
      </c>
      <c r="O38" s="70">
        <v>19.34</v>
      </c>
      <c r="Q38" s="1">
        <f t="shared" si="7"/>
        <v>2679</v>
      </c>
      <c r="R38" s="67">
        <f t="shared" si="8"/>
        <v>50954.58</v>
      </c>
      <c r="S38" s="1">
        <f t="shared" si="9"/>
        <v>893</v>
      </c>
      <c r="T38" s="1">
        <f t="shared" si="10"/>
        <v>16984.86</v>
      </c>
    </row>
    <row r="39" spans="1:20" s="1" customFormat="1" ht="13.5" x14ac:dyDescent="0.25">
      <c r="A39" s="2">
        <v>21</v>
      </c>
      <c r="B39" s="2" t="s">
        <v>253</v>
      </c>
      <c r="C39" s="30"/>
      <c r="D39" s="65" t="s">
        <v>36</v>
      </c>
      <c r="E39" s="65" t="s">
        <v>0</v>
      </c>
      <c r="F39" s="65"/>
      <c r="G39" s="64">
        <f>LUZIÂNIA!Y36</f>
        <v>3660</v>
      </c>
      <c r="H39" s="64">
        <f>LUZIÂNIA!Z36</f>
        <v>915</v>
      </c>
      <c r="I39" s="20">
        <v>17.760000000000002</v>
      </c>
      <c r="J39" s="66" t="s">
        <v>187</v>
      </c>
      <c r="K39" s="66" t="str">
        <f t="shared" si="6"/>
        <v>32.575.287/0006-89</v>
      </c>
      <c r="L39" s="66">
        <v>14.98</v>
      </c>
      <c r="M39" s="66">
        <v>19.239999999999998</v>
      </c>
      <c r="N39" s="66" t="s">
        <v>217</v>
      </c>
      <c r="O39" s="66">
        <v>19.07</v>
      </c>
      <c r="Q39" s="1">
        <f t="shared" si="7"/>
        <v>2745</v>
      </c>
      <c r="R39" s="67">
        <f t="shared" si="8"/>
        <v>48751.200000000004</v>
      </c>
      <c r="S39" s="1">
        <f t="shared" si="9"/>
        <v>915</v>
      </c>
      <c r="T39" s="1">
        <f t="shared" si="10"/>
        <v>16250.400000000001</v>
      </c>
    </row>
    <row r="40" spans="1:20" s="1" customFormat="1" ht="13.5" x14ac:dyDescent="0.25">
      <c r="A40" s="2">
        <v>24</v>
      </c>
      <c r="B40" s="28" t="s">
        <v>254</v>
      </c>
      <c r="C40" s="31"/>
      <c r="D40" s="69" t="s">
        <v>37</v>
      </c>
      <c r="E40" s="69" t="s">
        <v>0</v>
      </c>
      <c r="F40" s="69"/>
      <c r="G40" s="68">
        <f>LUZIÂNIA!Y37</f>
        <v>17388</v>
      </c>
      <c r="H40" s="68">
        <f>LUZIÂNIA!Z37</f>
        <v>4347</v>
      </c>
      <c r="I40" s="29">
        <v>18.46</v>
      </c>
      <c r="J40" s="70" t="s">
        <v>187</v>
      </c>
      <c r="K40" s="70" t="str">
        <f t="shared" si="6"/>
        <v>32.575.287/0006-89</v>
      </c>
      <c r="L40" s="70">
        <v>16.989999999999998</v>
      </c>
      <c r="M40" s="70">
        <v>17.29</v>
      </c>
      <c r="N40" s="70" t="s">
        <v>217</v>
      </c>
      <c r="O40" s="70">
        <v>21.09</v>
      </c>
      <c r="Q40" s="1">
        <f t="shared" si="7"/>
        <v>13041</v>
      </c>
      <c r="R40" s="67">
        <f t="shared" si="8"/>
        <v>240736.86000000002</v>
      </c>
      <c r="S40" s="1">
        <f t="shared" si="9"/>
        <v>4347</v>
      </c>
      <c r="T40" s="1">
        <f t="shared" si="10"/>
        <v>80245.62000000001</v>
      </c>
    </row>
    <row r="41" spans="1:20" s="1" customFormat="1" ht="13.5" x14ac:dyDescent="0.25">
      <c r="A41" s="2">
        <v>97</v>
      </c>
      <c r="B41" s="2" t="s">
        <v>255</v>
      </c>
      <c r="C41" s="30"/>
      <c r="D41" s="65" t="s">
        <v>88</v>
      </c>
      <c r="E41" s="65" t="s">
        <v>0</v>
      </c>
      <c r="F41" s="65"/>
      <c r="G41" s="64">
        <f>LUZIÂNIA!Y38</f>
        <v>4440</v>
      </c>
      <c r="H41" s="64">
        <f>LUZIÂNIA!Z38</f>
        <v>1110</v>
      </c>
      <c r="I41" s="20">
        <v>12.35</v>
      </c>
      <c r="J41" s="66" t="s">
        <v>187</v>
      </c>
      <c r="K41" s="66" t="str">
        <f t="shared" si="6"/>
        <v>32.575.287/0006-89</v>
      </c>
      <c r="L41" s="66">
        <v>3.49</v>
      </c>
      <c r="M41" s="66">
        <v>21.19</v>
      </c>
      <c r="N41" s="66" t="s">
        <v>217</v>
      </c>
      <c r="O41" s="66">
        <v>12.36</v>
      </c>
      <c r="Q41" s="1">
        <f t="shared" si="7"/>
        <v>3330</v>
      </c>
      <c r="R41" s="67">
        <f t="shared" si="8"/>
        <v>41125.5</v>
      </c>
      <c r="S41" s="1">
        <f t="shared" si="9"/>
        <v>1110</v>
      </c>
      <c r="T41" s="1">
        <f t="shared" si="10"/>
        <v>13708.5</v>
      </c>
    </row>
    <row r="42" spans="1:20" s="1" customFormat="1" ht="13.5" x14ac:dyDescent="0.25">
      <c r="A42" s="2">
        <v>26</v>
      </c>
      <c r="B42" s="28" t="s">
        <v>319</v>
      </c>
      <c r="C42" s="31"/>
      <c r="D42" s="69" t="s">
        <v>38</v>
      </c>
      <c r="E42" s="69" t="s">
        <v>0</v>
      </c>
      <c r="F42" s="69"/>
      <c r="G42" s="68">
        <f>LUZIÂNIA!Y39</f>
        <v>3720</v>
      </c>
      <c r="H42" s="68">
        <f>LUZIÂNIA!Z39</f>
        <v>930</v>
      </c>
      <c r="I42" s="29">
        <v>19.829999999999998</v>
      </c>
      <c r="J42" s="70" t="s">
        <v>187</v>
      </c>
      <c r="K42" s="70" t="str">
        <f t="shared" si="6"/>
        <v>32.575.287/0006-89</v>
      </c>
      <c r="L42" s="70">
        <v>11.99</v>
      </c>
      <c r="M42" s="70">
        <v>27.62</v>
      </c>
      <c r="N42" s="70" t="s">
        <v>217</v>
      </c>
      <c r="O42" s="70">
        <v>19.89</v>
      </c>
      <c r="Q42" s="1">
        <f t="shared" si="7"/>
        <v>2790</v>
      </c>
      <c r="R42" s="67">
        <f t="shared" si="8"/>
        <v>55325.7</v>
      </c>
      <c r="S42" s="1">
        <f t="shared" si="9"/>
        <v>930</v>
      </c>
      <c r="T42" s="1">
        <f t="shared" si="10"/>
        <v>18441.899999999998</v>
      </c>
    </row>
    <row r="43" spans="1:20" x14ac:dyDescent="0.25">
      <c r="R43" s="73">
        <f>SUM(R19:R42)</f>
        <v>2179800.1499999994</v>
      </c>
      <c r="T43" s="74">
        <f>SUM(T19:T42)</f>
        <v>726600.05</v>
      </c>
    </row>
    <row r="44" spans="1:20" s="7" customFormat="1" ht="45" x14ac:dyDescent="0.25">
      <c r="A44" s="4" t="s">
        <v>15</v>
      </c>
      <c r="B44" s="4"/>
      <c r="C44" s="4"/>
      <c r="D44" s="4" t="s">
        <v>16</v>
      </c>
      <c r="E44" s="4" t="s">
        <v>17</v>
      </c>
      <c r="F44" s="4"/>
      <c r="G44" s="4"/>
      <c r="H44" s="4"/>
      <c r="I44" s="19" t="s">
        <v>129</v>
      </c>
      <c r="J44" s="6"/>
      <c r="K44" s="6"/>
      <c r="L44" s="6" t="s">
        <v>176</v>
      </c>
      <c r="M44" s="6" t="s">
        <v>171</v>
      </c>
      <c r="N44" s="48" t="s">
        <v>178</v>
      </c>
      <c r="O44" s="50"/>
    </row>
    <row r="45" spans="1:20" s="1" customFormat="1" ht="13.5" x14ac:dyDescent="0.25">
      <c r="A45" s="2">
        <v>28</v>
      </c>
      <c r="B45" s="2" t="s">
        <v>256</v>
      </c>
      <c r="C45" s="30"/>
      <c r="D45" s="65" t="s">
        <v>39</v>
      </c>
      <c r="E45" s="65" t="s">
        <v>0</v>
      </c>
      <c r="F45" s="65"/>
      <c r="G45" s="64">
        <f>LUZIÂNIA!Y40</f>
        <v>556</v>
      </c>
      <c r="H45" s="64">
        <f>LUZIÂNIA!Z40</f>
        <v>139</v>
      </c>
      <c r="I45" s="20">
        <v>50.85</v>
      </c>
      <c r="J45" s="66" t="s">
        <v>176</v>
      </c>
      <c r="K45" s="66" t="str">
        <f>IF(J45=J$167,K$167,K$166)</f>
        <v>41.403.240/0001-14</v>
      </c>
      <c r="L45" s="66">
        <v>69.989999999999995</v>
      </c>
      <c r="M45" s="66">
        <v>40.89</v>
      </c>
      <c r="N45" s="66" t="s">
        <v>217</v>
      </c>
      <c r="O45" s="66">
        <v>41.66</v>
      </c>
      <c r="Q45" s="1">
        <v>556</v>
      </c>
      <c r="R45" s="74">
        <f t="shared" ref="R45" si="11">Q45*I45</f>
        <v>28272.600000000002</v>
      </c>
    </row>
    <row r="47" spans="1:20" s="7" customFormat="1" ht="45" x14ac:dyDescent="0.25">
      <c r="A47" s="4" t="s">
        <v>15</v>
      </c>
      <c r="B47" s="4"/>
      <c r="C47" s="4" t="s">
        <v>181</v>
      </c>
      <c r="D47" s="4" t="s">
        <v>16</v>
      </c>
      <c r="E47" s="4" t="s">
        <v>17</v>
      </c>
      <c r="F47" s="4"/>
      <c r="G47" s="4"/>
      <c r="H47" s="4"/>
      <c r="I47" s="19" t="s">
        <v>129</v>
      </c>
      <c r="J47" s="6"/>
      <c r="K47" s="6"/>
      <c r="L47" s="6" t="s">
        <v>176</v>
      </c>
      <c r="M47" s="6" t="s">
        <v>171</v>
      </c>
      <c r="N47" s="48" t="s">
        <v>178</v>
      </c>
      <c r="O47" s="50"/>
    </row>
    <row r="48" spans="1:20" s="1" customFormat="1" ht="13.5" x14ac:dyDescent="0.25">
      <c r="A48" s="2">
        <v>1</v>
      </c>
      <c r="B48" s="2" t="s">
        <v>257</v>
      </c>
      <c r="C48" s="30">
        <v>4120</v>
      </c>
      <c r="D48" s="65" t="s">
        <v>40</v>
      </c>
      <c r="E48" s="65" t="s">
        <v>0</v>
      </c>
      <c r="F48" s="65"/>
      <c r="G48" s="64">
        <f>LUZIÂNIA!Y41</f>
        <v>732</v>
      </c>
      <c r="H48" s="64">
        <f>LUZIÂNIA!Z41</f>
        <v>183</v>
      </c>
      <c r="I48" s="20">
        <v>26.1</v>
      </c>
      <c r="J48" s="66" t="s">
        <v>176</v>
      </c>
      <c r="K48" s="66" t="str">
        <f t="shared" ref="K48:K111" si="12">IF(J48=J$167,K$167,K$166)</f>
        <v>41.403.240/0001-14</v>
      </c>
      <c r="L48" s="66">
        <v>39.979999999999997</v>
      </c>
      <c r="M48" s="66">
        <v>17.93</v>
      </c>
      <c r="N48" s="66" t="s">
        <v>217</v>
      </c>
      <c r="O48" s="66">
        <v>20.38</v>
      </c>
      <c r="Q48" s="1">
        <f t="shared" ref="Q48" si="13">G48-H48</f>
        <v>549</v>
      </c>
      <c r="R48" s="67">
        <f t="shared" ref="R48" si="14">Q48*I48</f>
        <v>14328.900000000001</v>
      </c>
      <c r="S48" s="1">
        <f t="shared" ref="S48" si="15">H48</f>
        <v>183</v>
      </c>
      <c r="T48" s="67">
        <f t="shared" ref="T48" si="16">S48*I48</f>
        <v>4776.3</v>
      </c>
    </row>
    <row r="49" spans="1:20" s="1" customFormat="1" ht="13.5" x14ac:dyDescent="0.25">
      <c r="A49" s="2">
        <v>2</v>
      </c>
      <c r="B49" s="28" t="s">
        <v>258</v>
      </c>
      <c r="C49" s="31">
        <v>13</v>
      </c>
      <c r="D49" s="69" t="s">
        <v>41</v>
      </c>
      <c r="E49" s="69" t="s">
        <v>7</v>
      </c>
      <c r="F49" s="69"/>
      <c r="G49" s="68">
        <f>LUZIÂNIA!Y42</f>
        <v>9816</v>
      </c>
      <c r="H49" s="68">
        <f>LUZIÂNIA!Z42</f>
        <v>2454</v>
      </c>
      <c r="I49" s="29">
        <v>21.26</v>
      </c>
      <c r="J49" s="70" t="s">
        <v>176</v>
      </c>
      <c r="K49" s="70" t="str">
        <f t="shared" si="12"/>
        <v>41.403.240/0001-14</v>
      </c>
      <c r="L49" s="70">
        <v>26.99</v>
      </c>
      <c r="M49" s="70">
        <v>17</v>
      </c>
      <c r="N49" s="70" t="s">
        <v>217</v>
      </c>
      <c r="O49" s="70">
        <v>19.8</v>
      </c>
      <c r="Q49" s="1">
        <f t="shared" ref="Q49:Q111" si="17">G49-H49</f>
        <v>7362</v>
      </c>
      <c r="R49" s="67">
        <f t="shared" ref="R49:R111" si="18">Q49*I49</f>
        <v>156516.12000000002</v>
      </c>
      <c r="S49" s="1">
        <f t="shared" ref="S49:S111" si="19">H49</f>
        <v>2454</v>
      </c>
      <c r="T49" s="67">
        <f t="shared" ref="T49:T111" si="20">S49*I49</f>
        <v>52172.04</v>
      </c>
    </row>
    <row r="50" spans="1:20" s="1" customFormat="1" ht="13.5" x14ac:dyDescent="0.25">
      <c r="A50" s="2">
        <v>4</v>
      </c>
      <c r="B50" s="2" t="s">
        <v>259</v>
      </c>
      <c r="C50" s="30">
        <v>498</v>
      </c>
      <c r="D50" s="65" t="s">
        <v>42</v>
      </c>
      <c r="E50" s="65" t="s">
        <v>7</v>
      </c>
      <c r="F50" s="65"/>
      <c r="G50" s="64">
        <f>LUZIÂNIA!Y43</f>
        <v>2364</v>
      </c>
      <c r="H50" s="64">
        <f>LUZIÂNIA!Z43</f>
        <v>591</v>
      </c>
      <c r="I50" s="20">
        <v>8.2899999999999991</v>
      </c>
      <c r="J50" s="66" t="s">
        <v>187</v>
      </c>
      <c r="K50" s="66" t="str">
        <f t="shared" si="12"/>
        <v>32.575.287/0006-89</v>
      </c>
      <c r="L50" s="66">
        <v>4.99</v>
      </c>
      <c r="M50" s="66">
        <v>10.53</v>
      </c>
      <c r="N50" s="66" t="s">
        <v>217</v>
      </c>
      <c r="O50" s="66">
        <v>9.35</v>
      </c>
      <c r="Q50" s="1">
        <f t="shared" si="17"/>
        <v>1773</v>
      </c>
      <c r="R50" s="67">
        <f t="shared" si="18"/>
        <v>14698.169999999998</v>
      </c>
      <c r="S50" s="1">
        <f t="shared" si="19"/>
        <v>591</v>
      </c>
      <c r="T50" s="67">
        <f t="shared" si="20"/>
        <v>4899.3899999999994</v>
      </c>
    </row>
    <row r="51" spans="1:20" s="1" customFormat="1" ht="13.5" x14ac:dyDescent="0.25">
      <c r="A51" s="2">
        <v>6</v>
      </c>
      <c r="B51" s="28" t="s">
        <v>220</v>
      </c>
      <c r="C51" s="31">
        <v>693</v>
      </c>
      <c r="D51" s="69" t="s">
        <v>43</v>
      </c>
      <c r="E51" s="69" t="s">
        <v>7</v>
      </c>
      <c r="F51" s="69"/>
      <c r="G51" s="68">
        <f>LUZIÂNIA!Y44</f>
        <v>27924</v>
      </c>
      <c r="H51" s="68">
        <f>LUZIÂNIA!Z44</f>
        <v>6981</v>
      </c>
      <c r="I51" s="29">
        <v>25.08</v>
      </c>
      <c r="J51" s="70" t="s">
        <v>187</v>
      </c>
      <c r="K51" s="70" t="str">
        <f t="shared" si="12"/>
        <v>32.575.287/0006-89</v>
      </c>
      <c r="L51" s="70">
        <v>19.989999999999998</v>
      </c>
      <c r="M51" s="70">
        <v>26.8</v>
      </c>
      <c r="N51" s="70" t="s">
        <v>217</v>
      </c>
      <c r="O51" s="70">
        <v>28.45</v>
      </c>
      <c r="Q51" s="1">
        <f t="shared" si="17"/>
        <v>20943</v>
      </c>
      <c r="R51" s="67">
        <f t="shared" si="18"/>
        <v>525250.43999999994</v>
      </c>
      <c r="S51" s="1">
        <f t="shared" si="19"/>
        <v>6981</v>
      </c>
      <c r="T51" s="67">
        <f t="shared" si="20"/>
        <v>175083.47999999998</v>
      </c>
    </row>
    <row r="52" spans="1:20" s="1" customFormat="1" ht="13.5" x14ac:dyDescent="0.25">
      <c r="A52" s="2">
        <v>8</v>
      </c>
      <c r="B52" s="2" t="s">
        <v>260</v>
      </c>
      <c r="C52" s="30"/>
      <c r="D52" s="65" t="s">
        <v>44</v>
      </c>
      <c r="E52" s="65" t="s">
        <v>7</v>
      </c>
      <c r="F52" s="65"/>
      <c r="G52" s="64">
        <f>LUZIÂNIA!Y45</f>
        <v>0</v>
      </c>
      <c r="H52" s="64">
        <f>LUZIÂNIA!Z45</f>
        <v>0</v>
      </c>
      <c r="I52" s="20">
        <v>13.75</v>
      </c>
      <c r="J52" s="66" t="s">
        <v>187</v>
      </c>
      <c r="K52" s="66" t="str">
        <f t="shared" si="12"/>
        <v>32.575.287/0006-89</v>
      </c>
      <c r="L52" s="66">
        <v>15.99</v>
      </c>
      <c r="M52" s="66">
        <v>12.97</v>
      </c>
      <c r="N52" s="66" t="s">
        <v>217</v>
      </c>
      <c r="O52" s="66">
        <v>12.29</v>
      </c>
      <c r="Q52" s="1">
        <f t="shared" si="17"/>
        <v>0</v>
      </c>
      <c r="R52" s="67">
        <f t="shared" si="18"/>
        <v>0</v>
      </c>
      <c r="S52" s="1">
        <f t="shared" si="19"/>
        <v>0</v>
      </c>
      <c r="T52" s="67">
        <f t="shared" si="20"/>
        <v>0</v>
      </c>
    </row>
    <row r="53" spans="1:20" s="1" customFormat="1" ht="13.5" x14ac:dyDescent="0.25">
      <c r="A53" s="2">
        <v>9</v>
      </c>
      <c r="B53" s="28" t="s">
        <v>261</v>
      </c>
      <c r="C53" s="31">
        <v>755</v>
      </c>
      <c r="D53" s="69" t="s">
        <v>45</v>
      </c>
      <c r="E53" s="69" t="s">
        <v>46</v>
      </c>
      <c r="F53" s="69"/>
      <c r="G53" s="68">
        <f>LUZIÂNIA!Y46</f>
        <v>332</v>
      </c>
      <c r="H53" s="68">
        <f>LUZIÂNIA!Z46</f>
        <v>83</v>
      </c>
      <c r="I53" s="29">
        <v>41.33</v>
      </c>
      <c r="J53" s="70" t="s">
        <v>187</v>
      </c>
      <c r="K53" s="70" t="str">
        <f t="shared" si="12"/>
        <v>32.575.287/0006-89</v>
      </c>
      <c r="L53" s="70">
        <v>44.99</v>
      </c>
      <c r="M53" s="70">
        <v>38.22</v>
      </c>
      <c r="N53" s="70" t="s">
        <v>217</v>
      </c>
      <c r="O53" s="70">
        <v>40.78</v>
      </c>
      <c r="Q53" s="1">
        <f t="shared" si="17"/>
        <v>249</v>
      </c>
      <c r="R53" s="67">
        <f t="shared" si="18"/>
        <v>10291.17</v>
      </c>
      <c r="S53" s="1">
        <f t="shared" si="19"/>
        <v>83</v>
      </c>
      <c r="T53" s="67">
        <f t="shared" si="20"/>
        <v>3430.39</v>
      </c>
    </row>
    <row r="54" spans="1:20" s="1" customFormat="1" ht="13.5" x14ac:dyDescent="0.25">
      <c r="A54" s="2">
        <v>10</v>
      </c>
      <c r="B54" s="2" t="s">
        <v>262</v>
      </c>
      <c r="C54" s="30">
        <v>749</v>
      </c>
      <c r="D54" s="65" t="s">
        <v>47</v>
      </c>
      <c r="E54" s="65" t="s">
        <v>17</v>
      </c>
      <c r="F54" s="65"/>
      <c r="G54" s="64">
        <f>LUZIÂNIA!Y47</f>
        <v>92</v>
      </c>
      <c r="H54" s="64">
        <f>LUZIÂNIA!Z47</f>
        <v>23</v>
      </c>
      <c r="I54" s="20">
        <v>19.079999999999998</v>
      </c>
      <c r="J54" s="66" t="s">
        <v>176</v>
      </c>
      <c r="K54" s="66" t="str">
        <f t="shared" si="12"/>
        <v>41.403.240/0001-14</v>
      </c>
      <c r="L54" s="66">
        <v>22.99</v>
      </c>
      <c r="M54" s="66">
        <v>15.73</v>
      </c>
      <c r="N54" s="66" t="s">
        <v>372</v>
      </c>
      <c r="O54" s="66">
        <v>18.510000000000002</v>
      </c>
      <c r="Q54" s="1">
        <f t="shared" si="17"/>
        <v>69</v>
      </c>
      <c r="R54" s="67">
        <f t="shared" si="18"/>
        <v>1316.52</v>
      </c>
      <c r="S54" s="1">
        <f t="shared" si="19"/>
        <v>23</v>
      </c>
      <c r="T54" s="67">
        <f t="shared" si="20"/>
        <v>438.84</v>
      </c>
    </row>
    <row r="55" spans="1:20" s="1" customFormat="1" ht="13.5" x14ac:dyDescent="0.25">
      <c r="A55" s="2">
        <v>13</v>
      </c>
      <c r="B55" s="28" t="s">
        <v>263</v>
      </c>
      <c r="C55" s="31">
        <v>733</v>
      </c>
      <c r="D55" s="69" t="s">
        <v>192</v>
      </c>
      <c r="E55" s="69" t="s">
        <v>7</v>
      </c>
      <c r="F55" s="69"/>
      <c r="G55" s="68">
        <f>LUZIÂNIA!Y48</f>
        <v>3360</v>
      </c>
      <c r="H55" s="68">
        <f>LUZIÂNIA!Z48</f>
        <v>840</v>
      </c>
      <c r="I55" s="29">
        <v>32.270000000000003</v>
      </c>
      <c r="J55" s="70" t="s">
        <v>176</v>
      </c>
      <c r="K55" s="70" t="str">
        <f t="shared" si="12"/>
        <v>41.403.240/0001-14</v>
      </c>
      <c r="L55" s="70">
        <v>36.99</v>
      </c>
      <c r="M55" s="70">
        <v>32.72</v>
      </c>
      <c r="N55" s="70" t="s">
        <v>217</v>
      </c>
      <c r="O55" s="70">
        <v>27.09</v>
      </c>
      <c r="Q55" s="1">
        <f t="shared" si="17"/>
        <v>2520</v>
      </c>
      <c r="R55" s="67">
        <f t="shared" si="18"/>
        <v>81320.400000000009</v>
      </c>
      <c r="S55" s="1">
        <f t="shared" si="19"/>
        <v>840</v>
      </c>
      <c r="T55" s="67">
        <f t="shared" si="20"/>
        <v>27106.800000000003</v>
      </c>
    </row>
    <row r="56" spans="1:20" s="1" customFormat="1" ht="13.5" x14ac:dyDescent="0.25">
      <c r="A56" s="2">
        <v>17</v>
      </c>
      <c r="B56" s="2" t="s">
        <v>264</v>
      </c>
      <c r="C56" s="30"/>
      <c r="D56" s="65" t="s">
        <v>48</v>
      </c>
      <c r="E56" s="65" t="s">
        <v>7</v>
      </c>
      <c r="F56" s="65"/>
      <c r="G56" s="64">
        <f>LUZIÂNIA!Y49</f>
        <v>2352</v>
      </c>
      <c r="H56" s="64">
        <f>LUZIÂNIA!Z49</f>
        <v>588</v>
      </c>
      <c r="I56" s="20">
        <v>33.28</v>
      </c>
      <c r="J56" s="66" t="s">
        <v>187</v>
      </c>
      <c r="K56" s="66" t="str">
        <f t="shared" si="12"/>
        <v>32.575.287/0006-89</v>
      </c>
      <c r="L56" s="66">
        <v>34.99</v>
      </c>
      <c r="M56" s="66">
        <v>39.270000000000003</v>
      </c>
      <c r="N56" s="66" t="s">
        <v>217</v>
      </c>
      <c r="O56" s="66">
        <v>25.57</v>
      </c>
      <c r="Q56" s="1">
        <f t="shared" si="17"/>
        <v>1764</v>
      </c>
      <c r="R56" s="67">
        <f t="shared" si="18"/>
        <v>58705.920000000006</v>
      </c>
      <c r="S56" s="1">
        <f t="shared" si="19"/>
        <v>588</v>
      </c>
      <c r="T56" s="67">
        <f t="shared" si="20"/>
        <v>19568.64</v>
      </c>
    </row>
    <row r="57" spans="1:20" s="1" customFormat="1" ht="13.5" x14ac:dyDescent="0.25">
      <c r="A57" s="2">
        <v>21</v>
      </c>
      <c r="B57" s="28" t="s">
        <v>265</v>
      </c>
      <c r="C57" s="31"/>
      <c r="D57" s="69" t="s">
        <v>49</v>
      </c>
      <c r="E57" s="69" t="s">
        <v>7</v>
      </c>
      <c r="F57" s="69"/>
      <c r="G57" s="68">
        <f>LUZIÂNIA!Y50</f>
        <v>368</v>
      </c>
      <c r="H57" s="68">
        <f>LUZIÂNIA!Z50</f>
        <v>92</v>
      </c>
      <c r="I57" s="29">
        <v>27.41</v>
      </c>
      <c r="J57" s="70" t="s">
        <v>176</v>
      </c>
      <c r="K57" s="70" t="str">
        <f t="shared" si="12"/>
        <v>41.403.240/0001-14</v>
      </c>
      <c r="L57" s="70">
        <v>29.99</v>
      </c>
      <c r="M57" s="70">
        <v>25.31</v>
      </c>
      <c r="N57" s="70" t="s">
        <v>217</v>
      </c>
      <c r="O57" s="70">
        <v>26.92</v>
      </c>
      <c r="Q57" s="1">
        <f t="shared" si="17"/>
        <v>276</v>
      </c>
      <c r="R57" s="67">
        <f t="shared" si="18"/>
        <v>7565.16</v>
      </c>
      <c r="S57" s="1">
        <f t="shared" si="19"/>
        <v>92</v>
      </c>
      <c r="T57" s="67">
        <f t="shared" si="20"/>
        <v>2521.7199999999998</v>
      </c>
    </row>
    <row r="58" spans="1:20" s="1" customFormat="1" ht="13.5" x14ac:dyDescent="0.25">
      <c r="A58" s="2">
        <v>22</v>
      </c>
      <c r="B58" s="2" t="s">
        <v>266</v>
      </c>
      <c r="C58" s="30"/>
      <c r="D58" s="65" t="s">
        <v>195</v>
      </c>
      <c r="E58" s="65" t="s">
        <v>7</v>
      </c>
      <c r="F58" s="65"/>
      <c r="G58" s="64">
        <f>LUZIÂNIA!Y51</f>
        <v>768</v>
      </c>
      <c r="H58" s="64">
        <f>LUZIÂNIA!Z51</f>
        <v>192</v>
      </c>
      <c r="I58" s="20">
        <v>12.88</v>
      </c>
      <c r="J58" s="66" t="s">
        <v>176</v>
      </c>
      <c r="K58" s="66" t="str">
        <f t="shared" si="12"/>
        <v>41.403.240/0001-14</v>
      </c>
      <c r="L58" s="66">
        <v>18.989999999999998</v>
      </c>
      <c r="M58" s="66">
        <v>6.31</v>
      </c>
      <c r="N58" s="66" t="s">
        <v>217</v>
      </c>
      <c r="O58" s="66">
        <v>13.33</v>
      </c>
      <c r="Q58" s="1">
        <f t="shared" si="17"/>
        <v>576</v>
      </c>
      <c r="R58" s="67">
        <f t="shared" si="18"/>
        <v>7418.88</v>
      </c>
      <c r="S58" s="1">
        <f t="shared" si="19"/>
        <v>192</v>
      </c>
      <c r="T58" s="67">
        <f t="shared" si="20"/>
        <v>2472.96</v>
      </c>
    </row>
    <row r="59" spans="1:20" s="1" customFormat="1" ht="13.5" x14ac:dyDescent="0.25">
      <c r="A59" s="2">
        <v>27</v>
      </c>
      <c r="B59" s="28" t="s">
        <v>267</v>
      </c>
      <c r="C59" s="31"/>
      <c r="D59" s="69" t="s">
        <v>51</v>
      </c>
      <c r="E59" s="69" t="s">
        <v>17</v>
      </c>
      <c r="F59" s="69"/>
      <c r="G59" s="68">
        <f>LUZIÂNIA!Y52</f>
        <v>3604</v>
      </c>
      <c r="H59" s="68">
        <f>LUZIÂNIA!Z52</f>
        <v>901</v>
      </c>
      <c r="I59" s="29">
        <v>20.38</v>
      </c>
      <c r="J59" s="70" t="s">
        <v>176</v>
      </c>
      <c r="K59" s="70" t="str">
        <f t="shared" si="12"/>
        <v>41.403.240/0001-14</v>
      </c>
      <c r="L59" s="70">
        <v>28.99</v>
      </c>
      <c r="M59" s="70">
        <v>16.440000000000001</v>
      </c>
      <c r="N59" s="70" t="s">
        <v>217</v>
      </c>
      <c r="O59" s="70">
        <v>15.7</v>
      </c>
      <c r="Q59" s="1">
        <f t="shared" si="17"/>
        <v>2703</v>
      </c>
      <c r="R59" s="67">
        <f t="shared" si="18"/>
        <v>55087.14</v>
      </c>
      <c r="S59" s="1">
        <f t="shared" si="19"/>
        <v>901</v>
      </c>
      <c r="T59" s="67">
        <f t="shared" si="20"/>
        <v>18362.379999999997</v>
      </c>
    </row>
    <row r="60" spans="1:20" s="1" customFormat="1" ht="13.5" x14ac:dyDescent="0.25">
      <c r="A60" s="2">
        <v>28</v>
      </c>
      <c r="B60" s="2" t="s">
        <v>268</v>
      </c>
      <c r="C60" s="30"/>
      <c r="D60" s="65" t="s">
        <v>52</v>
      </c>
      <c r="E60" s="65" t="s">
        <v>17</v>
      </c>
      <c r="F60" s="65"/>
      <c r="G60" s="64">
        <f>LUZIÂNIA!Y53</f>
        <v>900</v>
      </c>
      <c r="H60" s="64">
        <f>LUZIÂNIA!Z53</f>
        <v>225</v>
      </c>
      <c r="I60" s="20">
        <v>2.17</v>
      </c>
      <c r="J60" s="66" t="s">
        <v>176</v>
      </c>
      <c r="K60" s="66" t="str">
        <f t="shared" si="12"/>
        <v>41.403.240/0001-14</v>
      </c>
      <c r="L60" s="66">
        <v>3.99</v>
      </c>
      <c r="M60" s="66">
        <v>0.51</v>
      </c>
      <c r="N60" s="66" t="s">
        <v>217</v>
      </c>
      <c r="O60" s="66">
        <v>2.02</v>
      </c>
      <c r="Q60" s="1">
        <f t="shared" si="17"/>
        <v>675</v>
      </c>
      <c r="R60" s="67">
        <f t="shared" si="18"/>
        <v>1464.75</v>
      </c>
      <c r="S60" s="1">
        <f t="shared" si="19"/>
        <v>225</v>
      </c>
      <c r="T60" s="67">
        <f t="shared" si="20"/>
        <v>488.25</v>
      </c>
    </row>
    <row r="61" spans="1:20" s="1" customFormat="1" ht="13.5" x14ac:dyDescent="0.25">
      <c r="A61" s="2">
        <v>28</v>
      </c>
      <c r="B61" s="28" t="s">
        <v>269</v>
      </c>
      <c r="C61" s="31"/>
      <c r="D61" s="69" t="s">
        <v>197</v>
      </c>
      <c r="E61" s="69" t="s">
        <v>17</v>
      </c>
      <c r="F61" s="69"/>
      <c r="G61" s="68">
        <f>LUZIÂNIA!Y54</f>
        <v>516</v>
      </c>
      <c r="H61" s="68">
        <f>LUZIÂNIA!Z54</f>
        <v>129</v>
      </c>
      <c r="I61" s="29">
        <v>5.96</v>
      </c>
      <c r="J61" s="70" t="s">
        <v>176</v>
      </c>
      <c r="K61" s="70" t="str">
        <f t="shared" si="12"/>
        <v>41.403.240/0001-14</v>
      </c>
      <c r="L61" s="70">
        <v>6.8</v>
      </c>
      <c r="M61" s="70">
        <v>4.08</v>
      </c>
      <c r="N61" s="70" t="s">
        <v>374</v>
      </c>
      <c r="O61" s="70">
        <v>6.99</v>
      </c>
      <c r="Q61" s="1">
        <f t="shared" si="17"/>
        <v>387</v>
      </c>
      <c r="R61" s="67">
        <f t="shared" si="18"/>
        <v>2306.52</v>
      </c>
      <c r="S61" s="1">
        <f t="shared" si="19"/>
        <v>129</v>
      </c>
      <c r="T61" s="67">
        <f t="shared" si="20"/>
        <v>768.84</v>
      </c>
    </row>
    <row r="62" spans="1:20" s="1" customFormat="1" ht="13.5" x14ac:dyDescent="0.25">
      <c r="A62" s="2">
        <v>30</v>
      </c>
      <c r="B62" s="2" t="s">
        <v>270</v>
      </c>
      <c r="C62" s="30"/>
      <c r="D62" s="65" t="s">
        <v>53</v>
      </c>
      <c r="E62" s="65" t="s">
        <v>17</v>
      </c>
      <c r="F62" s="65"/>
      <c r="G62" s="64">
        <f>LUZIÂNIA!Y55</f>
        <v>6224</v>
      </c>
      <c r="H62" s="64">
        <f>LUZIÂNIA!Z55</f>
        <v>1556</v>
      </c>
      <c r="I62" s="20">
        <v>16.690000000000001</v>
      </c>
      <c r="J62" s="66" t="s">
        <v>187</v>
      </c>
      <c r="K62" s="66" t="str">
        <f t="shared" si="12"/>
        <v>32.575.287/0006-89</v>
      </c>
      <c r="L62" s="66">
        <v>19.989999999999998</v>
      </c>
      <c r="M62" s="66">
        <v>14.28</v>
      </c>
      <c r="N62" s="66" t="s">
        <v>217</v>
      </c>
      <c r="O62" s="66">
        <v>15.79</v>
      </c>
      <c r="Q62" s="1">
        <f t="shared" si="17"/>
        <v>4668</v>
      </c>
      <c r="R62" s="67">
        <f t="shared" si="18"/>
        <v>77908.920000000013</v>
      </c>
      <c r="S62" s="1">
        <f t="shared" si="19"/>
        <v>1556</v>
      </c>
      <c r="T62" s="67">
        <f t="shared" si="20"/>
        <v>25969.640000000003</v>
      </c>
    </row>
    <row r="63" spans="1:20" s="1" customFormat="1" ht="13.5" x14ac:dyDescent="0.25">
      <c r="A63" s="2">
        <v>32</v>
      </c>
      <c r="B63" s="28" t="s">
        <v>271</v>
      </c>
      <c r="C63" s="31"/>
      <c r="D63" s="69" t="s">
        <v>198</v>
      </c>
      <c r="E63" s="69" t="s">
        <v>7</v>
      </c>
      <c r="F63" s="69"/>
      <c r="G63" s="68">
        <f>LUZIÂNIA!Y56</f>
        <v>0</v>
      </c>
      <c r="H63" s="68">
        <f>LUZIÂNIA!Z56</f>
        <v>0</v>
      </c>
      <c r="I63" s="29">
        <v>10.07</v>
      </c>
      <c r="J63" s="70" t="s">
        <v>176</v>
      </c>
      <c r="K63" s="70" t="str">
        <f t="shared" si="12"/>
        <v>41.403.240/0001-14</v>
      </c>
      <c r="L63" s="70">
        <v>12.9</v>
      </c>
      <c r="M63" s="70">
        <v>6.59</v>
      </c>
      <c r="N63" s="70" t="s">
        <v>371</v>
      </c>
      <c r="O63" s="70">
        <v>10.71</v>
      </c>
      <c r="Q63" s="1">
        <f t="shared" si="17"/>
        <v>0</v>
      </c>
      <c r="R63" s="67">
        <f t="shared" si="18"/>
        <v>0</v>
      </c>
      <c r="S63" s="1">
        <f t="shared" si="19"/>
        <v>0</v>
      </c>
      <c r="T63" s="67">
        <f t="shared" si="20"/>
        <v>0</v>
      </c>
    </row>
    <row r="64" spans="1:20" s="1" customFormat="1" ht="13.5" x14ac:dyDescent="0.25">
      <c r="A64" s="2">
        <v>33</v>
      </c>
      <c r="B64" s="2" t="s">
        <v>272</v>
      </c>
      <c r="C64" s="30"/>
      <c r="D64" s="65" t="s">
        <v>54</v>
      </c>
      <c r="E64" s="65" t="s">
        <v>7</v>
      </c>
      <c r="F64" s="65"/>
      <c r="G64" s="64">
        <f>LUZIÂNIA!Y57</f>
        <v>3716</v>
      </c>
      <c r="H64" s="64">
        <f>LUZIÂNIA!Z57</f>
        <v>929</v>
      </c>
      <c r="I64" s="20">
        <v>9.1199999999999992</v>
      </c>
      <c r="J64" s="66" t="s">
        <v>187</v>
      </c>
      <c r="K64" s="66" t="str">
        <f t="shared" si="12"/>
        <v>32.575.287/0006-89</v>
      </c>
      <c r="L64" s="66">
        <v>10.99</v>
      </c>
      <c r="M64" s="66">
        <v>6</v>
      </c>
      <c r="N64" s="66" t="s">
        <v>217</v>
      </c>
      <c r="O64" s="66">
        <v>10.38</v>
      </c>
      <c r="Q64" s="1">
        <f t="shared" si="17"/>
        <v>2787</v>
      </c>
      <c r="R64" s="67">
        <f t="shared" si="18"/>
        <v>25417.439999999999</v>
      </c>
      <c r="S64" s="1">
        <f t="shared" si="19"/>
        <v>929</v>
      </c>
      <c r="T64" s="67">
        <f t="shared" si="20"/>
        <v>8472.48</v>
      </c>
    </row>
    <row r="65" spans="1:20" s="1" customFormat="1" ht="13.5" x14ac:dyDescent="0.25">
      <c r="A65" s="2">
        <v>39</v>
      </c>
      <c r="B65" s="28" t="s">
        <v>273</v>
      </c>
      <c r="C65" s="31"/>
      <c r="D65" s="69" t="s">
        <v>199</v>
      </c>
      <c r="E65" s="69" t="s">
        <v>7</v>
      </c>
      <c r="F65" s="69"/>
      <c r="G65" s="68">
        <f>LUZIÂNIA!Y58</f>
        <v>332</v>
      </c>
      <c r="H65" s="68">
        <f>LUZIÂNIA!Z58</f>
        <v>83</v>
      </c>
      <c r="I65" s="29">
        <v>4.66</v>
      </c>
      <c r="J65" s="70" t="s">
        <v>176</v>
      </c>
      <c r="K65" s="70" t="str">
        <f t="shared" si="12"/>
        <v>41.403.240/0001-14</v>
      </c>
      <c r="L65" s="70">
        <v>6.9</v>
      </c>
      <c r="M65" s="70">
        <v>4.88</v>
      </c>
      <c r="N65" s="70" t="s">
        <v>375</v>
      </c>
      <c r="O65" s="70">
        <v>2.19</v>
      </c>
      <c r="Q65" s="1">
        <f t="shared" si="17"/>
        <v>249</v>
      </c>
      <c r="R65" s="67">
        <f t="shared" si="18"/>
        <v>1160.3400000000001</v>
      </c>
      <c r="S65" s="1">
        <f t="shared" si="19"/>
        <v>83</v>
      </c>
      <c r="T65" s="67">
        <f t="shared" si="20"/>
        <v>386.78000000000003</v>
      </c>
    </row>
    <row r="66" spans="1:20" s="1" customFormat="1" ht="13.5" x14ac:dyDescent="0.25">
      <c r="A66" s="2">
        <v>39</v>
      </c>
      <c r="B66" s="2" t="s">
        <v>274</v>
      </c>
      <c r="C66" s="30"/>
      <c r="D66" s="65" t="s">
        <v>200</v>
      </c>
      <c r="E66" s="65" t="s">
        <v>7</v>
      </c>
      <c r="F66" s="65"/>
      <c r="G66" s="64">
        <f>LUZIÂNIA!Y59</f>
        <v>132</v>
      </c>
      <c r="H66" s="64">
        <f>LUZIÂNIA!Z59</f>
        <v>33</v>
      </c>
      <c r="I66" s="20">
        <v>8.34</v>
      </c>
      <c r="J66" s="66" t="s">
        <v>176</v>
      </c>
      <c r="K66" s="66" t="str">
        <f t="shared" si="12"/>
        <v>41.403.240/0001-14</v>
      </c>
      <c r="L66" s="66">
        <v>10.5</v>
      </c>
      <c r="M66" s="66">
        <v>10.95</v>
      </c>
      <c r="N66" s="66" t="s">
        <v>376</v>
      </c>
      <c r="O66" s="66">
        <v>3.57</v>
      </c>
      <c r="Q66" s="1">
        <f t="shared" si="17"/>
        <v>99</v>
      </c>
      <c r="R66" s="67">
        <f t="shared" si="18"/>
        <v>825.66</v>
      </c>
      <c r="S66" s="1">
        <f t="shared" si="19"/>
        <v>33</v>
      </c>
      <c r="T66" s="67">
        <f t="shared" si="20"/>
        <v>275.21999999999997</v>
      </c>
    </row>
    <row r="67" spans="1:20" s="1" customFormat="1" ht="13.5" x14ac:dyDescent="0.25">
      <c r="A67" s="2">
        <v>39</v>
      </c>
      <c r="B67" s="28" t="s">
        <v>275</v>
      </c>
      <c r="C67" s="31"/>
      <c r="D67" s="69" t="s">
        <v>55</v>
      </c>
      <c r="E67" s="69" t="s">
        <v>7</v>
      </c>
      <c r="F67" s="69"/>
      <c r="G67" s="68">
        <f>LUZIÂNIA!Y60</f>
        <v>1400</v>
      </c>
      <c r="H67" s="68">
        <f>LUZIÂNIA!Z60</f>
        <v>350</v>
      </c>
      <c r="I67" s="29">
        <v>5.76</v>
      </c>
      <c r="J67" s="70" t="s">
        <v>187</v>
      </c>
      <c r="K67" s="70" t="str">
        <f t="shared" si="12"/>
        <v>32.575.287/0006-89</v>
      </c>
      <c r="L67" s="70">
        <v>6.99</v>
      </c>
      <c r="M67" s="70">
        <v>5.22</v>
      </c>
      <c r="N67" s="70" t="s">
        <v>217</v>
      </c>
      <c r="O67" s="70">
        <v>5.08</v>
      </c>
      <c r="Q67" s="1">
        <f t="shared" si="17"/>
        <v>1050</v>
      </c>
      <c r="R67" s="67">
        <f t="shared" si="18"/>
        <v>6048</v>
      </c>
      <c r="S67" s="1">
        <f t="shared" si="19"/>
        <v>350</v>
      </c>
      <c r="T67" s="67">
        <f t="shared" si="20"/>
        <v>2016</v>
      </c>
    </row>
    <row r="68" spans="1:20" s="1" customFormat="1" ht="13.5" x14ac:dyDescent="0.25">
      <c r="A68" s="2">
        <v>40</v>
      </c>
      <c r="B68" s="2" t="s">
        <v>276</v>
      </c>
      <c r="C68" s="30"/>
      <c r="D68" s="65" t="s">
        <v>56</v>
      </c>
      <c r="E68" s="65" t="s">
        <v>7</v>
      </c>
      <c r="F68" s="65"/>
      <c r="G68" s="64">
        <f>LUZIÂNIA!Y61</f>
        <v>13868</v>
      </c>
      <c r="H68" s="64">
        <f>LUZIÂNIA!Z61</f>
        <v>3467</v>
      </c>
      <c r="I68" s="20">
        <v>7.45</v>
      </c>
      <c r="J68" s="66" t="s">
        <v>187</v>
      </c>
      <c r="K68" s="66" t="str">
        <f t="shared" si="12"/>
        <v>32.575.287/0006-89</v>
      </c>
      <c r="L68" s="66">
        <v>6.99</v>
      </c>
      <c r="M68" s="66">
        <v>7.88</v>
      </c>
      <c r="N68" s="66" t="s">
        <v>217</v>
      </c>
      <c r="O68" s="66">
        <v>7.49</v>
      </c>
      <c r="Q68" s="1">
        <f t="shared" si="17"/>
        <v>10401</v>
      </c>
      <c r="R68" s="67">
        <f t="shared" si="18"/>
        <v>77487.45</v>
      </c>
      <c r="S68" s="1">
        <f t="shared" si="19"/>
        <v>3467</v>
      </c>
      <c r="T68" s="67">
        <f t="shared" si="20"/>
        <v>25829.15</v>
      </c>
    </row>
    <row r="69" spans="1:20" s="1" customFormat="1" ht="13.5" x14ac:dyDescent="0.25">
      <c r="A69" s="2">
        <v>41</v>
      </c>
      <c r="B69" s="28" t="s">
        <v>277</v>
      </c>
      <c r="C69" s="31"/>
      <c r="D69" s="69" t="s">
        <v>57</v>
      </c>
      <c r="E69" s="69" t="s">
        <v>7</v>
      </c>
      <c r="F69" s="69"/>
      <c r="G69" s="68">
        <f>LUZIÂNIA!Y62</f>
        <v>5472</v>
      </c>
      <c r="H69" s="68">
        <f>LUZIÂNIA!Z62</f>
        <v>1368</v>
      </c>
      <c r="I69" s="29">
        <v>7.78</v>
      </c>
      <c r="J69" s="70" t="s">
        <v>187</v>
      </c>
      <c r="K69" s="70" t="str">
        <f t="shared" si="12"/>
        <v>32.575.287/0006-89</v>
      </c>
      <c r="L69" s="70">
        <v>7.99</v>
      </c>
      <c r="M69" s="70">
        <v>6.87</v>
      </c>
      <c r="N69" s="70" t="s">
        <v>217</v>
      </c>
      <c r="O69" s="70">
        <v>8.4700000000000006</v>
      </c>
      <c r="Q69" s="1">
        <f t="shared" si="17"/>
        <v>4104</v>
      </c>
      <c r="R69" s="67">
        <f t="shared" si="18"/>
        <v>31929.120000000003</v>
      </c>
      <c r="S69" s="1">
        <f t="shared" si="19"/>
        <v>1368</v>
      </c>
      <c r="T69" s="67">
        <f t="shared" si="20"/>
        <v>10643.04</v>
      </c>
    </row>
    <row r="70" spans="1:20" s="1" customFormat="1" ht="13.5" x14ac:dyDescent="0.25">
      <c r="A70" s="2">
        <v>42</v>
      </c>
      <c r="B70" s="2" t="s">
        <v>278</v>
      </c>
      <c r="C70" s="30"/>
      <c r="D70" s="65" t="s">
        <v>58</v>
      </c>
      <c r="E70" s="65" t="s">
        <v>17</v>
      </c>
      <c r="F70" s="65"/>
      <c r="G70" s="64">
        <f>LUZIÂNIA!Y63</f>
        <v>392</v>
      </c>
      <c r="H70" s="64">
        <f>LUZIÂNIA!Z63</f>
        <v>98</v>
      </c>
      <c r="I70" s="20">
        <v>4.4800000000000004</v>
      </c>
      <c r="J70" s="66" t="s">
        <v>176</v>
      </c>
      <c r="K70" s="66" t="str">
        <f t="shared" si="12"/>
        <v>41.403.240/0001-14</v>
      </c>
      <c r="L70" s="66">
        <v>2.99</v>
      </c>
      <c r="M70" s="66">
        <v>2.98</v>
      </c>
      <c r="N70" s="66" t="s">
        <v>217</v>
      </c>
      <c r="O70" s="66">
        <v>7.47</v>
      </c>
      <c r="Q70" s="1">
        <f t="shared" si="17"/>
        <v>294</v>
      </c>
      <c r="R70" s="67">
        <f t="shared" si="18"/>
        <v>1317.1200000000001</v>
      </c>
      <c r="S70" s="1">
        <f t="shared" si="19"/>
        <v>98</v>
      </c>
      <c r="T70" s="67">
        <f t="shared" si="20"/>
        <v>439.04</v>
      </c>
    </row>
    <row r="71" spans="1:20" s="1" customFormat="1" ht="13.5" x14ac:dyDescent="0.25">
      <c r="A71" s="2">
        <v>43</v>
      </c>
      <c r="B71" s="28" t="s">
        <v>279</v>
      </c>
      <c r="C71" s="31"/>
      <c r="D71" s="69" t="s">
        <v>59</v>
      </c>
      <c r="E71" s="69" t="s">
        <v>17</v>
      </c>
      <c r="F71" s="69"/>
      <c r="G71" s="68">
        <f>LUZIÂNIA!Y64</f>
        <v>684</v>
      </c>
      <c r="H71" s="68">
        <f>LUZIÂNIA!Z64</f>
        <v>171</v>
      </c>
      <c r="I71" s="29">
        <v>5.48</v>
      </c>
      <c r="J71" s="70" t="s">
        <v>187</v>
      </c>
      <c r="K71" s="70" t="str">
        <f t="shared" si="12"/>
        <v>32.575.287/0006-89</v>
      </c>
      <c r="L71" s="70">
        <v>4.99</v>
      </c>
      <c r="M71" s="70">
        <v>7.45</v>
      </c>
      <c r="N71" s="70" t="s">
        <v>217</v>
      </c>
      <c r="O71" s="70">
        <v>3.99</v>
      </c>
      <c r="Q71" s="1">
        <f t="shared" si="17"/>
        <v>513</v>
      </c>
      <c r="R71" s="67">
        <f t="shared" si="18"/>
        <v>2811.2400000000002</v>
      </c>
      <c r="S71" s="1">
        <f t="shared" si="19"/>
        <v>171</v>
      </c>
      <c r="T71" s="67">
        <f t="shared" si="20"/>
        <v>937.08</v>
      </c>
    </row>
    <row r="72" spans="1:20" s="1" customFormat="1" ht="13.5" x14ac:dyDescent="0.25">
      <c r="A72" s="2">
        <v>44</v>
      </c>
      <c r="B72" s="2" t="s">
        <v>280</v>
      </c>
      <c r="C72" s="30"/>
      <c r="D72" s="65" t="s">
        <v>60</v>
      </c>
      <c r="E72" s="65" t="s">
        <v>7</v>
      </c>
      <c r="F72" s="65"/>
      <c r="G72" s="64">
        <f>LUZIÂNIA!Y65</f>
        <v>15416</v>
      </c>
      <c r="H72" s="64">
        <f>LUZIÂNIA!Z65</f>
        <v>3854</v>
      </c>
      <c r="I72" s="20">
        <v>4.45</v>
      </c>
      <c r="J72" s="66" t="s">
        <v>187</v>
      </c>
      <c r="K72" s="66" t="str">
        <f t="shared" si="12"/>
        <v>32.575.287/0006-89</v>
      </c>
      <c r="L72" s="66">
        <v>3.79</v>
      </c>
      <c r="M72" s="66">
        <v>6.26</v>
      </c>
      <c r="N72" s="66" t="s">
        <v>217</v>
      </c>
      <c r="O72" s="66">
        <v>3.3</v>
      </c>
      <c r="Q72" s="1">
        <f t="shared" si="17"/>
        <v>11562</v>
      </c>
      <c r="R72" s="67">
        <f t="shared" si="18"/>
        <v>51450.9</v>
      </c>
      <c r="S72" s="1">
        <f t="shared" si="19"/>
        <v>3854</v>
      </c>
      <c r="T72" s="67">
        <f t="shared" si="20"/>
        <v>17150.3</v>
      </c>
    </row>
    <row r="73" spans="1:20" s="1" customFormat="1" ht="13.5" x14ac:dyDescent="0.25">
      <c r="A73" s="2">
        <v>46</v>
      </c>
      <c r="B73" s="28" t="s">
        <v>281</v>
      </c>
      <c r="C73" s="31"/>
      <c r="D73" s="69" t="s">
        <v>61</v>
      </c>
      <c r="E73" s="69" t="s">
        <v>7</v>
      </c>
      <c r="F73" s="69"/>
      <c r="G73" s="68">
        <f>LUZIÂNIA!Y66</f>
        <v>916</v>
      </c>
      <c r="H73" s="68">
        <f>LUZIÂNIA!Z66</f>
        <v>229</v>
      </c>
      <c r="I73" s="29">
        <v>8.73</v>
      </c>
      <c r="J73" s="70" t="s">
        <v>187</v>
      </c>
      <c r="K73" s="70" t="str">
        <f t="shared" si="12"/>
        <v>32.575.287/0006-89</v>
      </c>
      <c r="L73" s="70">
        <v>10.99</v>
      </c>
      <c r="M73" s="70">
        <v>10.49</v>
      </c>
      <c r="N73" s="70" t="s">
        <v>217</v>
      </c>
      <c r="O73" s="70">
        <v>4.72</v>
      </c>
      <c r="Q73" s="1">
        <f t="shared" si="17"/>
        <v>687</v>
      </c>
      <c r="R73" s="67">
        <f t="shared" si="18"/>
        <v>5997.51</v>
      </c>
      <c r="S73" s="1">
        <f t="shared" si="19"/>
        <v>229</v>
      </c>
      <c r="T73" s="67">
        <f t="shared" si="20"/>
        <v>1999.17</v>
      </c>
    </row>
    <row r="74" spans="1:20" s="1" customFormat="1" ht="13.5" x14ac:dyDescent="0.25">
      <c r="A74" s="2">
        <v>49</v>
      </c>
      <c r="B74" s="2" t="s">
        <v>282</v>
      </c>
      <c r="C74" s="30"/>
      <c r="D74" s="65" t="s">
        <v>201</v>
      </c>
      <c r="E74" s="65" t="s">
        <v>17</v>
      </c>
      <c r="F74" s="65"/>
      <c r="G74" s="64">
        <f>LUZIÂNIA!Y67</f>
        <v>0</v>
      </c>
      <c r="H74" s="64">
        <f>LUZIÂNIA!Z67</f>
        <v>0</v>
      </c>
      <c r="I74" s="20">
        <v>17.829999999999998</v>
      </c>
      <c r="J74" s="66" t="s">
        <v>176</v>
      </c>
      <c r="K74" s="66" t="str">
        <f t="shared" si="12"/>
        <v>41.403.240/0001-14</v>
      </c>
      <c r="L74" s="66">
        <v>22</v>
      </c>
      <c r="M74" s="66">
        <v>11.56</v>
      </c>
      <c r="N74" s="66" t="s">
        <v>370</v>
      </c>
      <c r="O74" s="66">
        <v>19.940000000000001</v>
      </c>
      <c r="Q74" s="1">
        <f t="shared" si="17"/>
        <v>0</v>
      </c>
      <c r="R74" s="67">
        <f t="shared" si="18"/>
        <v>0</v>
      </c>
      <c r="S74" s="1">
        <f t="shared" si="19"/>
        <v>0</v>
      </c>
      <c r="T74" s="67">
        <f t="shared" si="20"/>
        <v>0</v>
      </c>
    </row>
    <row r="75" spans="1:20" s="1" customFormat="1" ht="13.5" x14ac:dyDescent="0.25">
      <c r="A75" s="2">
        <v>49</v>
      </c>
      <c r="B75" s="28" t="s">
        <v>283</v>
      </c>
      <c r="C75" s="31"/>
      <c r="D75" s="69" t="s">
        <v>62</v>
      </c>
      <c r="E75" s="69" t="s">
        <v>7</v>
      </c>
      <c r="F75" s="69"/>
      <c r="G75" s="68">
        <f>LUZIÂNIA!Y68</f>
        <v>16</v>
      </c>
      <c r="H75" s="68">
        <f>LUZIÂNIA!Z68</f>
        <v>4</v>
      </c>
      <c r="I75" s="29">
        <v>34.4</v>
      </c>
      <c r="J75" s="70" t="s">
        <v>187</v>
      </c>
      <c r="K75" s="70" t="str">
        <f t="shared" si="12"/>
        <v>32.575.287/0006-89</v>
      </c>
      <c r="L75" s="70">
        <v>39.99</v>
      </c>
      <c r="M75" s="70">
        <v>34.83</v>
      </c>
      <c r="N75" s="70" t="s">
        <v>217</v>
      </c>
      <c r="O75" s="70">
        <v>28.37</v>
      </c>
      <c r="Q75" s="1">
        <f t="shared" si="17"/>
        <v>12</v>
      </c>
      <c r="R75" s="67">
        <f t="shared" si="18"/>
        <v>412.79999999999995</v>
      </c>
      <c r="S75" s="1">
        <f t="shared" si="19"/>
        <v>4</v>
      </c>
      <c r="T75" s="67">
        <f t="shared" si="20"/>
        <v>137.6</v>
      </c>
    </row>
    <row r="76" spans="1:20" s="1" customFormat="1" ht="13.5" x14ac:dyDescent="0.25">
      <c r="A76" s="2">
        <v>50</v>
      </c>
      <c r="B76" s="2" t="s">
        <v>284</v>
      </c>
      <c r="C76" s="30"/>
      <c r="D76" s="65" t="s">
        <v>63</v>
      </c>
      <c r="E76" s="65" t="s">
        <v>17</v>
      </c>
      <c r="F76" s="65"/>
      <c r="G76" s="64">
        <f>LUZIÂNIA!Y69</f>
        <v>6300</v>
      </c>
      <c r="H76" s="64">
        <f>LUZIÂNIA!Z69</f>
        <v>1575</v>
      </c>
      <c r="I76" s="20">
        <v>3.68</v>
      </c>
      <c r="J76" s="66" t="s">
        <v>187</v>
      </c>
      <c r="K76" s="66" t="str">
        <f t="shared" si="12"/>
        <v>32.575.287/0006-89</v>
      </c>
      <c r="L76" s="66">
        <v>3.49</v>
      </c>
      <c r="M76" s="66">
        <v>3.49</v>
      </c>
      <c r="N76" s="66" t="s">
        <v>217</v>
      </c>
      <c r="O76" s="66">
        <v>4.05</v>
      </c>
      <c r="Q76" s="1">
        <f t="shared" si="17"/>
        <v>4725</v>
      </c>
      <c r="R76" s="67">
        <f t="shared" si="18"/>
        <v>17388</v>
      </c>
      <c r="S76" s="1">
        <f t="shared" si="19"/>
        <v>1575</v>
      </c>
      <c r="T76" s="67">
        <f t="shared" si="20"/>
        <v>5796</v>
      </c>
    </row>
    <row r="77" spans="1:20" s="1" customFormat="1" ht="13.5" x14ac:dyDescent="0.25">
      <c r="A77" s="2">
        <v>51</v>
      </c>
      <c r="B77" s="28" t="s">
        <v>285</v>
      </c>
      <c r="C77" s="31"/>
      <c r="D77" s="69" t="s">
        <v>64</v>
      </c>
      <c r="E77" s="69" t="s">
        <v>17</v>
      </c>
      <c r="F77" s="69"/>
      <c r="G77" s="68">
        <f>LUZIÂNIA!Y70</f>
        <v>2820</v>
      </c>
      <c r="H77" s="68">
        <f>LUZIÂNIA!Z70</f>
        <v>705</v>
      </c>
      <c r="I77" s="29">
        <v>14.89</v>
      </c>
      <c r="J77" s="70" t="s">
        <v>187</v>
      </c>
      <c r="K77" s="70" t="str">
        <f t="shared" si="12"/>
        <v>32.575.287/0006-89</v>
      </c>
      <c r="L77" s="70">
        <v>9.99</v>
      </c>
      <c r="M77" s="70">
        <v>15.34</v>
      </c>
      <c r="N77" s="70" t="s">
        <v>217</v>
      </c>
      <c r="O77" s="70">
        <v>19.329999999999998</v>
      </c>
      <c r="Q77" s="1">
        <f t="shared" si="17"/>
        <v>2115</v>
      </c>
      <c r="R77" s="67">
        <f t="shared" si="18"/>
        <v>31492.350000000002</v>
      </c>
      <c r="S77" s="1">
        <f t="shared" si="19"/>
        <v>705</v>
      </c>
      <c r="T77" s="67">
        <f t="shared" si="20"/>
        <v>10497.45</v>
      </c>
    </row>
    <row r="78" spans="1:20" s="1" customFormat="1" ht="13.5" x14ac:dyDescent="0.25">
      <c r="A78" s="2">
        <v>53</v>
      </c>
      <c r="B78" s="2" t="s">
        <v>286</v>
      </c>
      <c r="C78" s="30"/>
      <c r="D78" s="65" t="s">
        <v>65</v>
      </c>
      <c r="E78" s="65" t="s">
        <v>17</v>
      </c>
      <c r="F78" s="65"/>
      <c r="G78" s="64">
        <f>LUZIÂNIA!Y71</f>
        <v>188</v>
      </c>
      <c r="H78" s="64">
        <f>LUZIÂNIA!Z71</f>
        <v>47</v>
      </c>
      <c r="I78" s="20">
        <v>10.37</v>
      </c>
      <c r="J78" s="66" t="s">
        <v>176</v>
      </c>
      <c r="K78" s="66" t="str">
        <f t="shared" si="12"/>
        <v>41.403.240/0001-14</v>
      </c>
      <c r="L78" s="66">
        <v>12</v>
      </c>
      <c r="M78" s="66">
        <v>13.07</v>
      </c>
      <c r="N78" s="66" t="s">
        <v>376</v>
      </c>
      <c r="O78" s="66">
        <v>6.03</v>
      </c>
      <c r="Q78" s="1">
        <f t="shared" si="17"/>
        <v>141</v>
      </c>
      <c r="R78" s="67">
        <f t="shared" si="18"/>
        <v>1462.1699999999998</v>
      </c>
      <c r="S78" s="1">
        <f t="shared" si="19"/>
        <v>47</v>
      </c>
      <c r="T78" s="67">
        <f t="shared" si="20"/>
        <v>487.39</v>
      </c>
    </row>
    <row r="79" spans="1:20" s="1" customFormat="1" ht="13.5" x14ac:dyDescent="0.25">
      <c r="A79" s="2">
        <v>57</v>
      </c>
      <c r="B79" s="28" t="s">
        <v>287</v>
      </c>
      <c r="C79" s="31"/>
      <c r="D79" s="69" t="s">
        <v>67</v>
      </c>
      <c r="E79" s="69" t="s">
        <v>66</v>
      </c>
      <c r="F79" s="69"/>
      <c r="G79" s="68">
        <f>LUZIÂNIA!Y72</f>
        <v>31032</v>
      </c>
      <c r="H79" s="68">
        <f>LUZIÂNIA!Z72</f>
        <v>7758</v>
      </c>
      <c r="I79" s="29">
        <v>6.37</v>
      </c>
      <c r="J79" s="70" t="s">
        <v>187</v>
      </c>
      <c r="K79" s="70" t="str">
        <f t="shared" si="12"/>
        <v>32.575.287/0006-89</v>
      </c>
      <c r="L79" s="70">
        <v>7.69</v>
      </c>
      <c r="M79" s="70">
        <v>5.8</v>
      </c>
      <c r="N79" s="70" t="s">
        <v>217</v>
      </c>
      <c r="O79" s="70">
        <v>5.61</v>
      </c>
      <c r="Q79" s="1">
        <f t="shared" si="17"/>
        <v>23274</v>
      </c>
      <c r="R79" s="67">
        <f t="shared" si="18"/>
        <v>148255.38</v>
      </c>
      <c r="S79" s="1">
        <f t="shared" si="19"/>
        <v>7758</v>
      </c>
      <c r="T79" s="67">
        <f t="shared" si="20"/>
        <v>49418.46</v>
      </c>
    </row>
    <row r="80" spans="1:20" s="1" customFormat="1" ht="13.5" x14ac:dyDescent="0.25">
      <c r="A80" s="2">
        <v>58</v>
      </c>
      <c r="B80" s="2" t="s">
        <v>288</v>
      </c>
      <c r="C80" s="30"/>
      <c r="D80" s="65" t="s">
        <v>68</v>
      </c>
      <c r="E80" s="65" t="s">
        <v>66</v>
      </c>
      <c r="F80" s="65"/>
      <c r="G80" s="64">
        <f>LUZIÂNIA!Y73</f>
        <v>496</v>
      </c>
      <c r="H80" s="64">
        <f>LUZIÂNIA!Z73</f>
        <v>124</v>
      </c>
      <c r="I80" s="20">
        <v>7.64</v>
      </c>
      <c r="J80" s="66" t="s">
        <v>187</v>
      </c>
      <c r="K80" s="66" t="str">
        <f t="shared" si="12"/>
        <v>32.575.287/0006-89</v>
      </c>
      <c r="L80" s="66">
        <v>7.99</v>
      </c>
      <c r="M80" s="66">
        <v>7.49</v>
      </c>
      <c r="N80" s="66" t="s">
        <v>217</v>
      </c>
      <c r="O80" s="66">
        <v>7.43</v>
      </c>
      <c r="Q80" s="1">
        <f t="shared" si="17"/>
        <v>372</v>
      </c>
      <c r="R80" s="67">
        <f t="shared" si="18"/>
        <v>2842.08</v>
      </c>
      <c r="S80" s="1">
        <f t="shared" si="19"/>
        <v>124</v>
      </c>
      <c r="T80" s="67">
        <f t="shared" si="20"/>
        <v>947.36</v>
      </c>
    </row>
    <row r="81" spans="1:20" s="1" customFormat="1" ht="13.5" x14ac:dyDescent="0.25">
      <c r="A81" s="2">
        <v>59</v>
      </c>
      <c r="B81" s="28" t="s">
        <v>289</v>
      </c>
      <c r="C81" s="31"/>
      <c r="D81" s="69" t="s">
        <v>406</v>
      </c>
      <c r="E81" s="69" t="s">
        <v>17</v>
      </c>
      <c r="F81" s="69"/>
      <c r="G81" s="68">
        <f>LUZIÂNIA!Y74</f>
        <v>0</v>
      </c>
      <c r="H81" s="68">
        <f>LUZIÂNIA!Z74</f>
        <v>0</v>
      </c>
      <c r="I81" s="29">
        <v>23.86</v>
      </c>
      <c r="J81" s="70" t="s">
        <v>176</v>
      </c>
      <c r="K81" s="70" t="str">
        <f t="shared" si="12"/>
        <v>41.403.240/0001-14</v>
      </c>
      <c r="L81" s="70">
        <v>29</v>
      </c>
      <c r="M81" s="70">
        <v>18.350000000000001</v>
      </c>
      <c r="N81" s="70" t="s">
        <v>370</v>
      </c>
      <c r="O81" s="70">
        <v>24.22</v>
      </c>
      <c r="Q81" s="1">
        <f t="shared" si="17"/>
        <v>0</v>
      </c>
      <c r="R81" s="67">
        <f t="shared" si="18"/>
        <v>0</v>
      </c>
      <c r="S81" s="1">
        <f t="shared" si="19"/>
        <v>0</v>
      </c>
      <c r="T81" s="67">
        <f t="shared" si="20"/>
        <v>0</v>
      </c>
    </row>
    <row r="82" spans="1:20" s="1" customFormat="1" ht="13.5" x14ac:dyDescent="0.25">
      <c r="A82" s="2">
        <v>61</v>
      </c>
      <c r="B82" s="2" t="s">
        <v>290</v>
      </c>
      <c r="C82" s="30"/>
      <c r="D82" s="65" t="s">
        <v>203</v>
      </c>
      <c r="E82" s="65" t="s">
        <v>17</v>
      </c>
      <c r="F82" s="65"/>
      <c r="G82" s="64">
        <f>LUZIÂNIA!Y75</f>
        <v>0</v>
      </c>
      <c r="H82" s="64">
        <f>LUZIÂNIA!Z75</f>
        <v>0</v>
      </c>
      <c r="I82" s="20">
        <v>41.03</v>
      </c>
      <c r="J82" s="66" t="s">
        <v>187</v>
      </c>
      <c r="K82" s="66" t="str">
        <f t="shared" si="12"/>
        <v>32.575.287/0006-89</v>
      </c>
      <c r="L82" s="66">
        <v>49.99</v>
      </c>
      <c r="M82" s="66">
        <v>28.49</v>
      </c>
      <c r="N82" s="66" t="s">
        <v>217</v>
      </c>
      <c r="O82" s="66">
        <v>44.62</v>
      </c>
      <c r="Q82" s="1">
        <f t="shared" si="17"/>
        <v>0</v>
      </c>
      <c r="R82" s="67">
        <f t="shared" si="18"/>
        <v>0</v>
      </c>
      <c r="S82" s="1">
        <f t="shared" si="19"/>
        <v>0</v>
      </c>
      <c r="T82" s="67">
        <f t="shared" si="20"/>
        <v>0</v>
      </c>
    </row>
    <row r="83" spans="1:20" s="1" customFormat="1" ht="13.5" x14ac:dyDescent="0.25">
      <c r="A83" s="2">
        <v>62</v>
      </c>
      <c r="B83" s="28" t="s">
        <v>291</v>
      </c>
      <c r="C83" s="31"/>
      <c r="D83" s="69" t="s">
        <v>69</v>
      </c>
      <c r="E83" s="69" t="s">
        <v>66</v>
      </c>
      <c r="F83" s="69"/>
      <c r="G83" s="68">
        <f>LUZIÂNIA!Y76</f>
        <v>0</v>
      </c>
      <c r="H83" s="68">
        <f>LUZIÂNIA!Z76</f>
        <v>0</v>
      </c>
      <c r="I83" s="29">
        <v>7.33</v>
      </c>
      <c r="J83" s="70" t="s">
        <v>176</v>
      </c>
      <c r="K83" s="70" t="str">
        <f t="shared" si="12"/>
        <v>41.403.240/0001-14</v>
      </c>
      <c r="L83" s="70">
        <v>9.8000000000000007</v>
      </c>
      <c r="M83" s="70">
        <v>6.33</v>
      </c>
      <c r="N83" s="70" t="s">
        <v>376</v>
      </c>
      <c r="O83" s="70">
        <v>5.87</v>
      </c>
      <c r="Q83" s="1">
        <f t="shared" si="17"/>
        <v>0</v>
      </c>
      <c r="R83" s="67">
        <f t="shared" si="18"/>
        <v>0</v>
      </c>
      <c r="S83" s="1">
        <f t="shared" si="19"/>
        <v>0</v>
      </c>
      <c r="T83" s="67">
        <f t="shared" si="20"/>
        <v>0</v>
      </c>
    </row>
    <row r="84" spans="1:20" s="1" customFormat="1" ht="13.5" x14ac:dyDescent="0.25">
      <c r="A84" s="2">
        <v>63</v>
      </c>
      <c r="B84" s="2" t="s">
        <v>292</v>
      </c>
      <c r="C84" s="30"/>
      <c r="D84" s="65" t="s">
        <v>205</v>
      </c>
      <c r="E84" s="65" t="s">
        <v>7</v>
      </c>
      <c r="F84" s="65"/>
      <c r="G84" s="64">
        <f>LUZIÂNIA!Y77</f>
        <v>152</v>
      </c>
      <c r="H84" s="64">
        <f>LUZIÂNIA!Z77</f>
        <v>38</v>
      </c>
      <c r="I84" s="20">
        <v>8.59</v>
      </c>
      <c r="J84" s="66" t="s">
        <v>176</v>
      </c>
      <c r="K84" s="66" t="str">
        <f t="shared" si="12"/>
        <v>41.403.240/0001-14</v>
      </c>
      <c r="L84" s="66">
        <v>12</v>
      </c>
      <c r="M84" s="66">
        <v>6.15</v>
      </c>
      <c r="N84" s="66" t="s">
        <v>377</v>
      </c>
      <c r="O84" s="66">
        <v>7.61</v>
      </c>
      <c r="Q84" s="1">
        <f t="shared" si="17"/>
        <v>114</v>
      </c>
      <c r="R84" s="67">
        <f t="shared" si="18"/>
        <v>979.26</v>
      </c>
      <c r="S84" s="1">
        <f t="shared" si="19"/>
        <v>38</v>
      </c>
      <c r="T84" s="67">
        <f t="shared" si="20"/>
        <v>326.42</v>
      </c>
    </row>
    <row r="85" spans="1:20" s="1" customFormat="1" ht="13.5" x14ac:dyDescent="0.25">
      <c r="A85" s="2">
        <v>64</v>
      </c>
      <c r="B85" s="28" t="s">
        <v>293</v>
      </c>
      <c r="C85" s="31"/>
      <c r="D85" s="69" t="s">
        <v>70</v>
      </c>
      <c r="E85" s="69" t="s">
        <v>7</v>
      </c>
      <c r="F85" s="69"/>
      <c r="G85" s="68">
        <f>LUZIÂNIA!Y78</f>
        <v>1472</v>
      </c>
      <c r="H85" s="68">
        <f>LUZIÂNIA!Z78</f>
        <v>368</v>
      </c>
      <c r="I85" s="29">
        <v>9.27</v>
      </c>
      <c r="J85" s="70" t="s">
        <v>187</v>
      </c>
      <c r="K85" s="70" t="str">
        <f t="shared" si="12"/>
        <v>32.575.287/0006-89</v>
      </c>
      <c r="L85" s="70">
        <v>11.8</v>
      </c>
      <c r="M85" s="70">
        <v>8.4499999999999993</v>
      </c>
      <c r="N85" s="70" t="s">
        <v>217</v>
      </c>
      <c r="O85" s="70">
        <v>7.56</v>
      </c>
      <c r="Q85" s="1">
        <f t="shared" si="17"/>
        <v>1104</v>
      </c>
      <c r="R85" s="67">
        <f t="shared" si="18"/>
        <v>10234.08</v>
      </c>
      <c r="S85" s="1">
        <f t="shared" si="19"/>
        <v>368</v>
      </c>
      <c r="T85" s="67">
        <f t="shared" si="20"/>
        <v>3411.3599999999997</v>
      </c>
    </row>
    <row r="86" spans="1:20" s="1" customFormat="1" ht="13.5" x14ac:dyDescent="0.25">
      <c r="A86" s="2">
        <v>66</v>
      </c>
      <c r="B86" s="2" t="s">
        <v>294</v>
      </c>
      <c r="C86" s="30"/>
      <c r="D86" s="65" t="s">
        <v>71</v>
      </c>
      <c r="E86" s="65" t="s">
        <v>7</v>
      </c>
      <c r="F86" s="65"/>
      <c r="G86" s="64">
        <f>LUZIÂNIA!Y79</f>
        <v>14504</v>
      </c>
      <c r="H86" s="64">
        <f>LUZIÂNIA!Z79</f>
        <v>3626</v>
      </c>
      <c r="I86" s="20">
        <v>8.83</v>
      </c>
      <c r="J86" s="66" t="s">
        <v>187</v>
      </c>
      <c r="K86" s="66" t="str">
        <f t="shared" si="12"/>
        <v>32.575.287/0006-89</v>
      </c>
      <c r="L86" s="66">
        <v>9.99</v>
      </c>
      <c r="M86" s="66">
        <v>8.11</v>
      </c>
      <c r="N86" s="66" t="s">
        <v>217</v>
      </c>
      <c r="O86" s="66">
        <v>8.39</v>
      </c>
      <c r="Q86" s="1">
        <f t="shared" si="17"/>
        <v>10878</v>
      </c>
      <c r="R86" s="67">
        <f t="shared" si="18"/>
        <v>96052.74</v>
      </c>
      <c r="S86" s="1">
        <f t="shared" si="19"/>
        <v>3626</v>
      </c>
      <c r="T86" s="67">
        <f t="shared" si="20"/>
        <v>32017.58</v>
      </c>
    </row>
    <row r="87" spans="1:20" s="1" customFormat="1" ht="13.5" x14ac:dyDescent="0.25">
      <c r="A87" s="2">
        <v>67</v>
      </c>
      <c r="B87" s="28" t="s">
        <v>295</v>
      </c>
      <c r="C87" s="31"/>
      <c r="D87" s="69" t="s">
        <v>72</v>
      </c>
      <c r="E87" s="69" t="s">
        <v>7</v>
      </c>
      <c r="F87" s="69"/>
      <c r="G87" s="68">
        <f>LUZIÂNIA!Y80</f>
        <v>548</v>
      </c>
      <c r="H87" s="68">
        <f>LUZIÂNIA!Z80</f>
        <v>137</v>
      </c>
      <c r="I87" s="29">
        <v>9.66</v>
      </c>
      <c r="J87" s="70" t="s">
        <v>187</v>
      </c>
      <c r="K87" s="70" t="str">
        <f t="shared" si="12"/>
        <v>32.575.287/0006-89</v>
      </c>
      <c r="L87" s="70">
        <v>9.99</v>
      </c>
      <c r="M87" s="70">
        <v>11.63</v>
      </c>
      <c r="N87" s="70" t="s">
        <v>370</v>
      </c>
      <c r="O87" s="70">
        <v>7.37</v>
      </c>
      <c r="Q87" s="1">
        <f t="shared" si="17"/>
        <v>411</v>
      </c>
      <c r="R87" s="67">
        <f t="shared" si="18"/>
        <v>3970.26</v>
      </c>
      <c r="S87" s="1">
        <f t="shared" si="19"/>
        <v>137</v>
      </c>
      <c r="T87" s="67">
        <f t="shared" si="20"/>
        <v>1323.42</v>
      </c>
    </row>
    <row r="88" spans="1:20" s="1" customFormat="1" ht="13.5" x14ac:dyDescent="0.25">
      <c r="A88" s="2">
        <v>70</v>
      </c>
      <c r="B88" s="2" t="s">
        <v>296</v>
      </c>
      <c r="C88" s="30"/>
      <c r="D88" s="65" t="s">
        <v>206</v>
      </c>
      <c r="E88" s="65" t="s">
        <v>7</v>
      </c>
      <c r="F88" s="65"/>
      <c r="G88" s="64">
        <f>LUZIÂNIA!Y81</f>
        <v>3752</v>
      </c>
      <c r="H88" s="64">
        <f>LUZIÂNIA!Z81</f>
        <v>938</v>
      </c>
      <c r="I88" s="20">
        <v>5.13</v>
      </c>
      <c r="J88" s="66" t="s">
        <v>176</v>
      </c>
      <c r="K88" s="66" t="str">
        <f t="shared" si="12"/>
        <v>41.403.240/0001-14</v>
      </c>
      <c r="L88" s="66">
        <v>5.99</v>
      </c>
      <c r="M88" s="66">
        <v>5.85</v>
      </c>
      <c r="N88" s="66" t="s">
        <v>374</v>
      </c>
      <c r="O88" s="66">
        <v>3.55</v>
      </c>
      <c r="Q88" s="1">
        <f t="shared" si="17"/>
        <v>2814</v>
      </c>
      <c r="R88" s="67">
        <f t="shared" si="18"/>
        <v>14435.82</v>
      </c>
      <c r="S88" s="1">
        <f t="shared" si="19"/>
        <v>938</v>
      </c>
      <c r="T88" s="67">
        <f t="shared" si="20"/>
        <v>4811.9399999999996</v>
      </c>
    </row>
    <row r="89" spans="1:20" s="1" customFormat="1" ht="13.5" x14ac:dyDescent="0.25">
      <c r="A89" s="2">
        <v>71</v>
      </c>
      <c r="B89" s="28" t="s">
        <v>297</v>
      </c>
      <c r="C89" s="31"/>
      <c r="D89" s="69" t="s">
        <v>73</v>
      </c>
      <c r="E89" s="69" t="s">
        <v>7</v>
      </c>
      <c r="F89" s="69"/>
      <c r="G89" s="68">
        <f>LUZIÂNIA!Y82</f>
        <v>3496</v>
      </c>
      <c r="H89" s="68">
        <f>LUZIÂNIA!Z82</f>
        <v>874</v>
      </c>
      <c r="I89" s="29">
        <v>8.42</v>
      </c>
      <c r="J89" s="70" t="s">
        <v>187</v>
      </c>
      <c r="K89" s="70" t="str">
        <f t="shared" si="12"/>
        <v>32.575.287/0006-89</v>
      </c>
      <c r="L89" s="70">
        <v>7.98</v>
      </c>
      <c r="M89" s="70">
        <v>8.1</v>
      </c>
      <c r="N89" s="70" t="s">
        <v>217</v>
      </c>
      <c r="O89" s="70">
        <v>9.19</v>
      </c>
      <c r="Q89" s="1">
        <f t="shared" si="17"/>
        <v>2622</v>
      </c>
      <c r="R89" s="67">
        <f t="shared" si="18"/>
        <v>22077.24</v>
      </c>
      <c r="S89" s="1">
        <f t="shared" si="19"/>
        <v>874</v>
      </c>
      <c r="T89" s="67">
        <f t="shared" si="20"/>
        <v>7359.08</v>
      </c>
    </row>
    <row r="90" spans="1:20" s="1" customFormat="1" ht="13.5" x14ac:dyDescent="0.25">
      <c r="A90" s="2"/>
      <c r="B90" s="2" t="s">
        <v>298</v>
      </c>
      <c r="C90" s="30"/>
      <c r="D90" s="65" t="s">
        <v>180</v>
      </c>
      <c r="E90" s="65" t="s">
        <v>17</v>
      </c>
      <c r="F90" s="65"/>
      <c r="G90" s="64">
        <f>LUZIÂNIA!Y83</f>
        <v>676</v>
      </c>
      <c r="H90" s="64">
        <f>LUZIÂNIA!Z83</f>
        <v>169</v>
      </c>
      <c r="I90" s="20">
        <v>32.36</v>
      </c>
      <c r="J90" s="66" t="s">
        <v>176</v>
      </c>
      <c r="K90" s="66" t="str">
        <f t="shared" si="12"/>
        <v>41.403.240/0001-14</v>
      </c>
      <c r="L90" s="66">
        <v>44.9</v>
      </c>
      <c r="M90" s="66">
        <v>18.920000000000002</v>
      </c>
      <c r="N90" s="66" t="s">
        <v>217</v>
      </c>
      <c r="O90" s="66">
        <v>33.270000000000003</v>
      </c>
      <c r="Q90" s="1">
        <f t="shared" si="17"/>
        <v>507</v>
      </c>
      <c r="R90" s="67">
        <f t="shared" si="18"/>
        <v>16406.52</v>
      </c>
      <c r="S90" s="1">
        <f t="shared" si="19"/>
        <v>169</v>
      </c>
      <c r="T90" s="67">
        <f t="shared" si="20"/>
        <v>5468.84</v>
      </c>
    </row>
    <row r="91" spans="1:20" s="1" customFormat="1" ht="13.5" x14ac:dyDescent="0.25">
      <c r="A91" s="2">
        <v>75</v>
      </c>
      <c r="B91" s="28" t="s">
        <v>299</v>
      </c>
      <c r="C91" s="31"/>
      <c r="D91" s="69" t="s">
        <v>74</v>
      </c>
      <c r="E91" s="69" t="s">
        <v>17</v>
      </c>
      <c r="F91" s="69"/>
      <c r="G91" s="68">
        <f>LUZIÂNIA!Y84</f>
        <v>3028</v>
      </c>
      <c r="H91" s="68">
        <f>LUZIÂNIA!Z84</f>
        <v>757</v>
      </c>
      <c r="I91" s="29">
        <v>17.16</v>
      </c>
      <c r="J91" s="70" t="s">
        <v>176</v>
      </c>
      <c r="K91" s="70" t="str">
        <f t="shared" si="12"/>
        <v>41.403.240/0001-14</v>
      </c>
      <c r="L91" s="70">
        <v>22</v>
      </c>
      <c r="M91" s="70">
        <v>13.28</v>
      </c>
      <c r="N91" s="70" t="s">
        <v>217</v>
      </c>
      <c r="O91" s="70">
        <v>16.190000000000001</v>
      </c>
      <c r="Q91" s="1">
        <f t="shared" si="17"/>
        <v>2271</v>
      </c>
      <c r="R91" s="67">
        <f t="shared" si="18"/>
        <v>38970.36</v>
      </c>
      <c r="S91" s="1">
        <f t="shared" si="19"/>
        <v>757</v>
      </c>
      <c r="T91" s="67">
        <f t="shared" si="20"/>
        <v>12990.12</v>
      </c>
    </row>
    <row r="92" spans="1:20" s="1" customFormat="1" ht="13.5" x14ac:dyDescent="0.25">
      <c r="A92" s="2">
        <v>76</v>
      </c>
      <c r="B92" s="2" t="s">
        <v>300</v>
      </c>
      <c r="C92" s="30"/>
      <c r="D92" s="65" t="s">
        <v>75</v>
      </c>
      <c r="E92" s="65" t="s">
        <v>7</v>
      </c>
      <c r="F92" s="65"/>
      <c r="G92" s="64">
        <f>LUZIÂNIA!Y85</f>
        <v>60</v>
      </c>
      <c r="H92" s="64">
        <f>LUZIÂNIA!Z85</f>
        <v>15</v>
      </c>
      <c r="I92" s="20">
        <v>5.62</v>
      </c>
      <c r="J92" s="66" t="s">
        <v>187</v>
      </c>
      <c r="K92" s="66" t="str">
        <f t="shared" si="12"/>
        <v>32.575.287/0006-89</v>
      </c>
      <c r="L92" s="66">
        <v>5.49</v>
      </c>
      <c r="M92" s="66">
        <v>4.4800000000000004</v>
      </c>
      <c r="N92" s="66" t="s">
        <v>217</v>
      </c>
      <c r="O92" s="66">
        <v>6.88</v>
      </c>
      <c r="Q92" s="1">
        <f t="shared" si="17"/>
        <v>45</v>
      </c>
      <c r="R92" s="67">
        <f t="shared" si="18"/>
        <v>252.9</v>
      </c>
      <c r="S92" s="1">
        <f t="shared" si="19"/>
        <v>15</v>
      </c>
      <c r="T92" s="67">
        <f t="shared" si="20"/>
        <v>84.3</v>
      </c>
    </row>
    <row r="93" spans="1:20" s="1" customFormat="1" ht="13.5" x14ac:dyDescent="0.25">
      <c r="A93" s="2">
        <v>77</v>
      </c>
      <c r="B93" s="28" t="s">
        <v>301</v>
      </c>
      <c r="C93" s="31"/>
      <c r="D93" s="69" t="s">
        <v>76</v>
      </c>
      <c r="E93" s="69" t="s">
        <v>7</v>
      </c>
      <c r="F93" s="69"/>
      <c r="G93" s="68">
        <f>LUZIÂNIA!Y86</f>
        <v>0</v>
      </c>
      <c r="H93" s="68">
        <f>LUZIÂNIA!Z86</f>
        <v>0</v>
      </c>
      <c r="I93" s="29">
        <v>3.66</v>
      </c>
      <c r="J93" s="70" t="s">
        <v>187</v>
      </c>
      <c r="K93" s="70" t="str">
        <f t="shared" si="12"/>
        <v>32.575.287/0006-89</v>
      </c>
      <c r="L93" s="70">
        <v>3.69</v>
      </c>
      <c r="M93" s="70">
        <v>3.59</v>
      </c>
      <c r="N93" s="70" t="s">
        <v>217</v>
      </c>
      <c r="O93" s="70">
        <v>3.7</v>
      </c>
      <c r="Q93" s="1">
        <f t="shared" si="17"/>
        <v>0</v>
      </c>
      <c r="R93" s="67">
        <f t="shared" si="18"/>
        <v>0</v>
      </c>
      <c r="S93" s="1">
        <f t="shared" si="19"/>
        <v>0</v>
      </c>
      <c r="T93" s="67">
        <f t="shared" si="20"/>
        <v>0</v>
      </c>
    </row>
    <row r="94" spans="1:20" s="1" customFormat="1" ht="13.5" x14ac:dyDescent="0.25">
      <c r="A94" s="2">
        <v>78</v>
      </c>
      <c r="B94" s="2" t="s">
        <v>302</v>
      </c>
      <c r="C94" s="30"/>
      <c r="D94" s="65" t="s">
        <v>77</v>
      </c>
      <c r="E94" s="65" t="s">
        <v>7</v>
      </c>
      <c r="F94" s="65"/>
      <c r="G94" s="64">
        <f>LUZIÂNIA!Y87</f>
        <v>436</v>
      </c>
      <c r="H94" s="64">
        <f>LUZIÂNIA!Z87</f>
        <v>109</v>
      </c>
      <c r="I94" s="20">
        <v>5.13</v>
      </c>
      <c r="J94" s="66" t="s">
        <v>176</v>
      </c>
      <c r="K94" s="66" t="str">
        <f t="shared" si="12"/>
        <v>41.403.240/0001-14</v>
      </c>
      <c r="L94" s="66">
        <v>6.2</v>
      </c>
      <c r="M94" s="66">
        <v>4.49</v>
      </c>
      <c r="N94" s="66" t="s">
        <v>217</v>
      </c>
      <c r="O94" s="66">
        <v>4.71</v>
      </c>
      <c r="Q94" s="1">
        <f t="shared" si="17"/>
        <v>327</v>
      </c>
      <c r="R94" s="67">
        <f t="shared" si="18"/>
        <v>1677.51</v>
      </c>
      <c r="S94" s="1">
        <f t="shared" si="19"/>
        <v>109</v>
      </c>
      <c r="T94" s="67">
        <f t="shared" si="20"/>
        <v>559.16999999999996</v>
      </c>
    </row>
    <row r="95" spans="1:20" s="1" customFormat="1" ht="13.5" x14ac:dyDescent="0.25">
      <c r="A95" s="2">
        <v>81</v>
      </c>
      <c r="B95" s="28" t="s">
        <v>303</v>
      </c>
      <c r="C95" s="31"/>
      <c r="D95" s="69" t="s">
        <v>218</v>
      </c>
      <c r="E95" s="69" t="s">
        <v>17</v>
      </c>
      <c r="F95" s="69"/>
      <c r="G95" s="68">
        <f>LUZIÂNIA!Y88</f>
        <v>2672</v>
      </c>
      <c r="H95" s="68">
        <f>LUZIÂNIA!Z88</f>
        <v>668</v>
      </c>
      <c r="I95" s="29">
        <v>25.61</v>
      </c>
      <c r="J95" s="70" t="s">
        <v>187</v>
      </c>
      <c r="K95" s="70" t="str">
        <f t="shared" si="12"/>
        <v>32.575.287/0006-89</v>
      </c>
      <c r="L95" s="70">
        <v>27.45</v>
      </c>
      <c r="M95" s="70">
        <v>22.33</v>
      </c>
      <c r="N95" s="70" t="s">
        <v>217</v>
      </c>
      <c r="O95" s="70">
        <v>27.05</v>
      </c>
      <c r="Q95" s="1">
        <f t="shared" si="17"/>
        <v>2004</v>
      </c>
      <c r="R95" s="67">
        <f t="shared" si="18"/>
        <v>51322.44</v>
      </c>
      <c r="S95" s="1">
        <f t="shared" si="19"/>
        <v>668</v>
      </c>
      <c r="T95" s="67">
        <f t="shared" si="20"/>
        <v>17107.48</v>
      </c>
    </row>
    <row r="96" spans="1:20" s="1" customFormat="1" ht="13.5" x14ac:dyDescent="0.25">
      <c r="A96" s="2">
        <v>82</v>
      </c>
      <c r="B96" s="2" t="s">
        <v>304</v>
      </c>
      <c r="C96" s="30"/>
      <c r="D96" s="65" t="s">
        <v>78</v>
      </c>
      <c r="E96" s="65" t="s">
        <v>17</v>
      </c>
      <c r="F96" s="65"/>
      <c r="G96" s="64">
        <f>LUZIÂNIA!Y89</f>
        <v>632</v>
      </c>
      <c r="H96" s="64">
        <f>LUZIÂNIA!Z89</f>
        <v>158</v>
      </c>
      <c r="I96" s="20">
        <v>15.49</v>
      </c>
      <c r="J96" s="66" t="s">
        <v>176</v>
      </c>
      <c r="K96" s="66" t="str">
        <f t="shared" si="12"/>
        <v>41.403.240/0001-14</v>
      </c>
      <c r="L96" s="66">
        <v>19.989999999999998</v>
      </c>
      <c r="M96" s="66">
        <v>14.63</v>
      </c>
      <c r="N96" s="66" t="s">
        <v>217</v>
      </c>
      <c r="O96" s="66">
        <v>11.85</v>
      </c>
      <c r="Q96" s="1">
        <f t="shared" si="17"/>
        <v>474</v>
      </c>
      <c r="R96" s="67">
        <f t="shared" si="18"/>
        <v>7342.26</v>
      </c>
      <c r="S96" s="1">
        <f t="shared" si="19"/>
        <v>158</v>
      </c>
      <c r="T96" s="67">
        <f t="shared" si="20"/>
        <v>2447.42</v>
      </c>
    </row>
    <row r="97" spans="1:20" s="1" customFormat="1" ht="13.5" x14ac:dyDescent="0.25">
      <c r="A97" s="2">
        <v>83</v>
      </c>
      <c r="B97" s="28" t="s">
        <v>305</v>
      </c>
      <c r="C97" s="31"/>
      <c r="D97" s="69" t="s">
        <v>79</v>
      </c>
      <c r="E97" s="69" t="s">
        <v>66</v>
      </c>
      <c r="F97" s="69"/>
      <c r="G97" s="68">
        <f>LUZIÂNIA!Y90</f>
        <v>9872</v>
      </c>
      <c r="H97" s="68">
        <f>LUZIÂNIA!Z90</f>
        <v>2468</v>
      </c>
      <c r="I97" s="29">
        <v>8.68</v>
      </c>
      <c r="J97" s="70" t="s">
        <v>187</v>
      </c>
      <c r="K97" s="70" t="str">
        <f t="shared" si="12"/>
        <v>32.575.287/0006-89</v>
      </c>
      <c r="L97" s="70">
        <v>8.49</v>
      </c>
      <c r="M97" s="70">
        <v>9.7799999999999994</v>
      </c>
      <c r="N97" s="70" t="s">
        <v>217</v>
      </c>
      <c r="O97" s="70">
        <v>7.76</v>
      </c>
      <c r="Q97" s="1">
        <f t="shared" si="17"/>
        <v>7404</v>
      </c>
      <c r="R97" s="67">
        <f t="shared" si="18"/>
        <v>64266.720000000001</v>
      </c>
      <c r="S97" s="1">
        <f t="shared" si="19"/>
        <v>2468</v>
      </c>
      <c r="T97" s="67">
        <f t="shared" si="20"/>
        <v>21422.239999999998</v>
      </c>
    </row>
    <row r="98" spans="1:20" s="1" customFormat="1" ht="13.5" x14ac:dyDescent="0.25">
      <c r="A98" s="2">
        <v>84</v>
      </c>
      <c r="B98" s="2" t="s">
        <v>306</v>
      </c>
      <c r="C98" s="30"/>
      <c r="D98" s="65" t="s">
        <v>80</v>
      </c>
      <c r="E98" s="65" t="s">
        <v>81</v>
      </c>
      <c r="F98" s="65"/>
      <c r="G98" s="64">
        <f>LUZIÂNIA!Y91</f>
        <v>7312</v>
      </c>
      <c r="H98" s="64">
        <f>LUZIÂNIA!Z91</f>
        <v>1828</v>
      </c>
      <c r="I98" s="20">
        <v>11.91</v>
      </c>
      <c r="J98" s="66" t="s">
        <v>187</v>
      </c>
      <c r="K98" s="66" t="str">
        <f t="shared" si="12"/>
        <v>32.575.287/0006-89</v>
      </c>
      <c r="L98" s="66">
        <v>12.99</v>
      </c>
      <c r="M98" s="66">
        <v>11.26</v>
      </c>
      <c r="N98" s="66" t="s">
        <v>217</v>
      </c>
      <c r="O98" s="66">
        <v>11.49</v>
      </c>
      <c r="Q98" s="1">
        <f t="shared" si="17"/>
        <v>5484</v>
      </c>
      <c r="R98" s="67">
        <f t="shared" si="18"/>
        <v>65314.44</v>
      </c>
      <c r="S98" s="1">
        <f t="shared" si="19"/>
        <v>1828</v>
      </c>
      <c r="T98" s="67">
        <f t="shared" si="20"/>
        <v>21771.48</v>
      </c>
    </row>
    <row r="99" spans="1:20" s="1" customFormat="1" ht="13.5" x14ac:dyDescent="0.25">
      <c r="A99" s="2">
        <v>88</v>
      </c>
      <c r="B99" s="28" t="s">
        <v>307</v>
      </c>
      <c r="C99" s="31"/>
      <c r="D99" s="69" t="s">
        <v>82</v>
      </c>
      <c r="E99" s="69" t="s">
        <v>0</v>
      </c>
      <c r="F99" s="69"/>
      <c r="G99" s="68">
        <f>LUZIÂNIA!Y92</f>
        <v>36136</v>
      </c>
      <c r="H99" s="68">
        <f>LUZIÂNIA!Z92</f>
        <v>9034</v>
      </c>
      <c r="I99" s="29">
        <v>23.5</v>
      </c>
      <c r="J99" s="70" t="s">
        <v>176</v>
      </c>
      <c r="K99" s="70" t="str">
        <f t="shared" si="12"/>
        <v>41.403.240/0001-14</v>
      </c>
      <c r="L99" s="70">
        <v>25.99</v>
      </c>
      <c r="M99" s="70">
        <v>14.39</v>
      </c>
      <c r="N99" s="70" t="s">
        <v>217</v>
      </c>
      <c r="O99" s="70">
        <v>30.11</v>
      </c>
      <c r="Q99" s="1">
        <f t="shared" si="17"/>
        <v>27102</v>
      </c>
      <c r="R99" s="67">
        <f t="shared" si="18"/>
        <v>636897</v>
      </c>
      <c r="S99" s="1">
        <f t="shared" si="19"/>
        <v>9034</v>
      </c>
      <c r="T99" s="67">
        <f t="shared" si="20"/>
        <v>212299</v>
      </c>
    </row>
    <row r="100" spans="1:20" s="1" customFormat="1" ht="13.5" x14ac:dyDescent="0.25">
      <c r="A100" s="2"/>
      <c r="B100" s="2" t="s">
        <v>308</v>
      </c>
      <c r="C100" s="30"/>
      <c r="D100" s="65" t="s">
        <v>321</v>
      </c>
      <c r="E100" s="65" t="s">
        <v>388</v>
      </c>
      <c r="F100" s="65"/>
      <c r="G100" s="64">
        <f>LUZIÂNIA!Y93</f>
        <v>880</v>
      </c>
      <c r="H100" s="64">
        <f>LUZIÂNIA!Z93</f>
        <v>220</v>
      </c>
      <c r="I100" s="20">
        <v>22.46</v>
      </c>
      <c r="J100" s="66" t="s">
        <v>176</v>
      </c>
      <c r="K100" s="66" t="str">
        <f t="shared" si="12"/>
        <v>41.403.240/0001-14</v>
      </c>
      <c r="L100" s="66">
        <v>31.99</v>
      </c>
      <c r="M100" s="66">
        <v>25.58</v>
      </c>
      <c r="N100" s="66" t="s">
        <v>380</v>
      </c>
      <c r="O100" s="66">
        <v>9.81</v>
      </c>
      <c r="Q100" s="1">
        <f t="shared" si="17"/>
        <v>660</v>
      </c>
      <c r="R100" s="67">
        <f t="shared" si="18"/>
        <v>14823.6</v>
      </c>
      <c r="S100" s="1">
        <f t="shared" si="19"/>
        <v>220</v>
      </c>
      <c r="T100" s="67">
        <f t="shared" si="20"/>
        <v>4941.2</v>
      </c>
    </row>
    <row r="101" spans="1:20" s="1" customFormat="1" ht="13.5" x14ac:dyDescent="0.25">
      <c r="A101" s="2">
        <v>89</v>
      </c>
      <c r="B101" s="28" t="s">
        <v>309</v>
      </c>
      <c r="C101" s="31"/>
      <c r="D101" s="69" t="s">
        <v>83</v>
      </c>
      <c r="E101" s="69" t="s">
        <v>7</v>
      </c>
      <c r="F101" s="69"/>
      <c r="G101" s="68">
        <f>LUZIÂNIA!Y94</f>
        <v>360</v>
      </c>
      <c r="H101" s="68">
        <f>LUZIÂNIA!Z94</f>
        <v>90</v>
      </c>
      <c r="I101" s="29">
        <v>9.16</v>
      </c>
      <c r="J101" s="70" t="s">
        <v>176</v>
      </c>
      <c r="K101" s="70" t="str">
        <f t="shared" si="12"/>
        <v>41.403.240/0001-14</v>
      </c>
      <c r="L101" s="70">
        <v>10.99</v>
      </c>
      <c r="M101" s="70">
        <v>9.7100000000000009</v>
      </c>
      <c r="N101" s="70" t="s">
        <v>217</v>
      </c>
      <c r="O101" s="70">
        <v>6.77</v>
      </c>
      <c r="Q101" s="1">
        <f t="shared" si="17"/>
        <v>270</v>
      </c>
      <c r="R101" s="67">
        <f t="shared" si="18"/>
        <v>2473.1999999999998</v>
      </c>
      <c r="S101" s="1">
        <f t="shared" si="19"/>
        <v>90</v>
      </c>
      <c r="T101" s="67">
        <f t="shared" si="20"/>
        <v>824.4</v>
      </c>
    </row>
    <row r="102" spans="1:20" s="1" customFormat="1" ht="13.5" x14ac:dyDescent="0.25">
      <c r="A102" s="2">
        <v>90</v>
      </c>
      <c r="B102" s="2" t="s">
        <v>310</v>
      </c>
      <c r="C102" s="30"/>
      <c r="D102" s="65" t="s">
        <v>84</v>
      </c>
      <c r="E102" s="65" t="s">
        <v>0</v>
      </c>
      <c r="F102" s="65"/>
      <c r="G102" s="64">
        <f>LUZIÂNIA!Y95</f>
        <v>384</v>
      </c>
      <c r="H102" s="64">
        <f>LUZIÂNIA!Z95</f>
        <v>96</v>
      </c>
      <c r="I102" s="20">
        <v>37.39</v>
      </c>
      <c r="J102" s="66" t="s">
        <v>176</v>
      </c>
      <c r="K102" s="66" t="str">
        <f t="shared" si="12"/>
        <v>41.403.240/0001-14</v>
      </c>
      <c r="L102" s="66">
        <v>38.99</v>
      </c>
      <c r="M102" s="66">
        <v>42.08</v>
      </c>
      <c r="N102" s="66" t="s">
        <v>217</v>
      </c>
      <c r="O102" s="66">
        <v>31.1</v>
      </c>
      <c r="Q102" s="1">
        <f t="shared" si="17"/>
        <v>288</v>
      </c>
      <c r="R102" s="67">
        <f t="shared" si="18"/>
        <v>10768.32</v>
      </c>
      <c r="S102" s="1">
        <f t="shared" si="19"/>
        <v>96</v>
      </c>
      <c r="T102" s="67">
        <f t="shared" si="20"/>
        <v>3589.44</v>
      </c>
    </row>
    <row r="103" spans="1:20" s="1" customFormat="1" ht="13.5" x14ac:dyDescent="0.25">
      <c r="A103" s="2">
        <v>91</v>
      </c>
      <c r="B103" s="28" t="s">
        <v>311</v>
      </c>
      <c r="C103" s="31"/>
      <c r="D103" s="69" t="s">
        <v>85</v>
      </c>
      <c r="E103" s="69" t="s">
        <v>0</v>
      </c>
      <c r="F103" s="69"/>
      <c r="G103" s="68">
        <f>LUZIÂNIA!Y96</f>
        <v>1556</v>
      </c>
      <c r="H103" s="68">
        <f>LUZIÂNIA!Z96</f>
        <v>389</v>
      </c>
      <c r="I103" s="29">
        <v>49.7</v>
      </c>
      <c r="J103" s="70" t="s">
        <v>176</v>
      </c>
      <c r="K103" s="70" t="str">
        <f t="shared" si="12"/>
        <v>41.403.240/0001-14</v>
      </c>
      <c r="L103" s="70">
        <v>55.99</v>
      </c>
      <c r="M103" s="70">
        <v>47.87</v>
      </c>
      <c r="N103" s="70" t="s">
        <v>217</v>
      </c>
      <c r="O103" s="70">
        <v>45.24</v>
      </c>
      <c r="Q103" s="1">
        <f t="shared" si="17"/>
        <v>1167</v>
      </c>
      <c r="R103" s="67">
        <f t="shared" si="18"/>
        <v>57999.9</v>
      </c>
      <c r="S103" s="1">
        <f t="shared" si="19"/>
        <v>389</v>
      </c>
      <c r="T103" s="67">
        <f t="shared" si="20"/>
        <v>19333.300000000003</v>
      </c>
    </row>
    <row r="104" spans="1:20" s="1" customFormat="1" ht="13.5" x14ac:dyDescent="0.25">
      <c r="A104" s="2">
        <v>1</v>
      </c>
      <c r="B104" s="2" t="s">
        <v>312</v>
      </c>
      <c r="C104" s="30"/>
      <c r="D104" s="65" t="s">
        <v>128</v>
      </c>
      <c r="E104" s="65" t="s">
        <v>0</v>
      </c>
      <c r="F104" s="65"/>
      <c r="G104" s="64">
        <f>LUZIÂNIA!Y97</f>
        <v>5816</v>
      </c>
      <c r="H104" s="64">
        <f>LUZIÂNIA!Z97</f>
        <v>1454</v>
      </c>
      <c r="I104" s="20">
        <v>55.26</v>
      </c>
      <c r="J104" s="66" t="s">
        <v>176</v>
      </c>
      <c r="K104" s="66" t="str">
        <f t="shared" si="12"/>
        <v>41.403.240/0001-14</v>
      </c>
      <c r="L104" s="66">
        <v>65</v>
      </c>
      <c r="M104" s="66">
        <v>62.7</v>
      </c>
      <c r="N104" s="66" t="s">
        <v>217</v>
      </c>
      <c r="O104" s="66">
        <v>38.07</v>
      </c>
      <c r="Q104" s="1">
        <f t="shared" si="17"/>
        <v>4362</v>
      </c>
      <c r="R104" s="67">
        <f t="shared" si="18"/>
        <v>241044.12</v>
      </c>
      <c r="S104" s="1">
        <f t="shared" si="19"/>
        <v>1454</v>
      </c>
      <c r="T104" s="67">
        <f t="shared" si="20"/>
        <v>80348.039999999994</v>
      </c>
    </row>
    <row r="105" spans="1:20" s="1" customFormat="1" ht="13.5" x14ac:dyDescent="0.25">
      <c r="A105" s="2">
        <v>92</v>
      </c>
      <c r="B105" s="28" t="s">
        <v>313</v>
      </c>
      <c r="C105" s="31"/>
      <c r="D105" s="69" t="s">
        <v>86</v>
      </c>
      <c r="E105" s="69" t="s">
        <v>17</v>
      </c>
      <c r="F105" s="69"/>
      <c r="G105" s="68">
        <f>LUZIÂNIA!Y98</f>
        <v>3300</v>
      </c>
      <c r="H105" s="68">
        <f>LUZIÂNIA!Z98</f>
        <v>825</v>
      </c>
      <c r="I105" s="29">
        <v>2.2000000000000002</v>
      </c>
      <c r="J105" s="70" t="s">
        <v>176</v>
      </c>
      <c r="K105" s="70" t="str">
        <f t="shared" si="12"/>
        <v>41.403.240/0001-14</v>
      </c>
      <c r="L105" s="70">
        <v>2.79</v>
      </c>
      <c r="M105" s="70">
        <v>1.31</v>
      </c>
      <c r="N105" s="70" t="s">
        <v>377</v>
      </c>
      <c r="O105" s="70">
        <v>2.4900000000000002</v>
      </c>
      <c r="Q105" s="1">
        <f t="shared" si="17"/>
        <v>2475</v>
      </c>
      <c r="R105" s="67">
        <f t="shared" si="18"/>
        <v>5445</v>
      </c>
      <c r="S105" s="1">
        <f t="shared" si="19"/>
        <v>825</v>
      </c>
      <c r="T105" s="67">
        <f t="shared" si="20"/>
        <v>1815.0000000000002</v>
      </c>
    </row>
    <row r="106" spans="1:20" s="1" customFormat="1" ht="13.5" x14ac:dyDescent="0.25">
      <c r="A106" s="2">
        <v>94</v>
      </c>
      <c r="B106" s="2" t="s">
        <v>314</v>
      </c>
      <c r="C106" s="30"/>
      <c r="D106" s="65" t="s">
        <v>213</v>
      </c>
      <c r="E106" s="65" t="s">
        <v>17</v>
      </c>
      <c r="F106" s="65"/>
      <c r="G106" s="64">
        <f>LUZIÂNIA!Y99</f>
        <v>888</v>
      </c>
      <c r="H106" s="64">
        <f>LUZIÂNIA!Z99</f>
        <v>222</v>
      </c>
      <c r="I106" s="20">
        <v>16.100000000000001</v>
      </c>
      <c r="J106" s="66" t="s">
        <v>187</v>
      </c>
      <c r="K106" s="66" t="str">
        <f t="shared" si="12"/>
        <v>32.575.287/0006-89</v>
      </c>
      <c r="L106" s="66">
        <v>11.99</v>
      </c>
      <c r="M106" s="66">
        <v>18.850000000000001</v>
      </c>
      <c r="N106" s="66" t="s">
        <v>217</v>
      </c>
      <c r="O106" s="66">
        <v>17.46</v>
      </c>
      <c r="Q106" s="1">
        <f t="shared" si="17"/>
        <v>666</v>
      </c>
      <c r="R106" s="67">
        <f t="shared" si="18"/>
        <v>10722.6</v>
      </c>
      <c r="S106" s="1">
        <f t="shared" si="19"/>
        <v>222</v>
      </c>
      <c r="T106" s="67">
        <f t="shared" si="20"/>
        <v>3574.2000000000003</v>
      </c>
    </row>
    <row r="107" spans="1:20" s="1" customFormat="1" ht="13.5" x14ac:dyDescent="0.25">
      <c r="A107" s="2">
        <v>96</v>
      </c>
      <c r="B107" s="28" t="s">
        <v>315</v>
      </c>
      <c r="C107" s="31"/>
      <c r="D107" s="69" t="s">
        <v>87</v>
      </c>
      <c r="E107" s="69" t="s">
        <v>7</v>
      </c>
      <c r="F107" s="69"/>
      <c r="G107" s="68">
        <f>LUZIÂNIA!Y100</f>
        <v>484</v>
      </c>
      <c r="H107" s="68">
        <f>LUZIÂNIA!Z100</f>
        <v>121</v>
      </c>
      <c r="I107" s="29">
        <v>3.11</v>
      </c>
      <c r="J107" s="70" t="s">
        <v>187</v>
      </c>
      <c r="K107" s="70" t="str">
        <f t="shared" si="12"/>
        <v>32.575.287/0006-89</v>
      </c>
      <c r="L107" s="70">
        <v>4.1500000000000004</v>
      </c>
      <c r="M107" s="70">
        <v>2.77</v>
      </c>
      <c r="N107" s="70" t="s">
        <v>217</v>
      </c>
      <c r="O107" s="70">
        <v>2.4</v>
      </c>
      <c r="Q107" s="1">
        <f t="shared" si="17"/>
        <v>363</v>
      </c>
      <c r="R107" s="67">
        <f t="shared" si="18"/>
        <v>1128.93</v>
      </c>
      <c r="S107" s="1">
        <f t="shared" si="19"/>
        <v>121</v>
      </c>
      <c r="T107" s="67">
        <f t="shared" si="20"/>
        <v>376.31</v>
      </c>
    </row>
    <row r="108" spans="1:20" s="1" customFormat="1" ht="13.5" x14ac:dyDescent="0.25">
      <c r="A108" s="2">
        <v>24</v>
      </c>
      <c r="B108" s="2" t="s">
        <v>316</v>
      </c>
      <c r="C108" s="30"/>
      <c r="D108" s="65" t="s">
        <v>50</v>
      </c>
      <c r="E108" s="65" t="s">
        <v>17</v>
      </c>
      <c r="F108" s="65"/>
      <c r="G108" s="64">
        <f>LUZIÂNIA!Y101</f>
        <v>32108</v>
      </c>
      <c r="H108" s="64">
        <f>LUZIÂNIA!Z101</f>
        <v>8027</v>
      </c>
      <c r="I108" s="20">
        <v>14.99</v>
      </c>
      <c r="J108" s="66" t="s">
        <v>176</v>
      </c>
      <c r="K108" s="66" t="str">
        <f t="shared" si="12"/>
        <v>41.403.240/0001-14</v>
      </c>
      <c r="L108" s="66">
        <v>21</v>
      </c>
      <c r="M108" s="66">
        <v>11.11</v>
      </c>
      <c r="N108" s="66" t="s">
        <v>217</v>
      </c>
      <c r="O108" s="66">
        <v>12.86</v>
      </c>
      <c r="Q108" s="1">
        <f t="shared" si="17"/>
        <v>24081</v>
      </c>
      <c r="R108" s="67">
        <f t="shared" si="18"/>
        <v>360974.19</v>
      </c>
      <c r="S108" s="1">
        <f t="shared" si="19"/>
        <v>8027</v>
      </c>
      <c r="T108" s="67">
        <f t="shared" si="20"/>
        <v>120324.73</v>
      </c>
    </row>
    <row r="109" spans="1:20" s="1" customFormat="1" ht="13.5" x14ac:dyDescent="0.25">
      <c r="A109" s="2">
        <v>97</v>
      </c>
      <c r="B109" s="28" t="s">
        <v>317</v>
      </c>
      <c r="C109" s="31"/>
      <c r="D109" s="69" t="s">
        <v>214</v>
      </c>
      <c r="E109" s="69" t="s">
        <v>0</v>
      </c>
      <c r="F109" s="69"/>
      <c r="G109" s="68">
        <f>LUZIÂNIA!Y102</f>
        <v>3300</v>
      </c>
      <c r="H109" s="68">
        <f>LUZIÂNIA!Z102</f>
        <v>825</v>
      </c>
      <c r="I109" s="29">
        <v>3.36</v>
      </c>
      <c r="J109" s="70" t="s">
        <v>176</v>
      </c>
      <c r="K109" s="70" t="str">
        <f t="shared" si="12"/>
        <v>41.403.240/0001-14</v>
      </c>
      <c r="L109" s="70">
        <v>3.99</v>
      </c>
      <c r="M109" s="70">
        <v>1.8</v>
      </c>
      <c r="N109" s="70" t="s">
        <v>376</v>
      </c>
      <c r="O109" s="70">
        <v>4.28</v>
      </c>
      <c r="Q109" s="1">
        <f t="shared" si="17"/>
        <v>2475</v>
      </c>
      <c r="R109" s="67">
        <f t="shared" si="18"/>
        <v>8316</v>
      </c>
      <c r="S109" s="1">
        <f t="shared" si="19"/>
        <v>825</v>
      </c>
      <c r="T109" s="67">
        <f t="shared" si="20"/>
        <v>2772</v>
      </c>
    </row>
    <row r="110" spans="1:20" s="1" customFormat="1" ht="13.5" x14ac:dyDescent="0.25">
      <c r="A110" s="2">
        <v>98</v>
      </c>
      <c r="B110" s="2" t="s">
        <v>318</v>
      </c>
      <c r="C110" s="30"/>
      <c r="D110" s="65" t="s">
        <v>89</v>
      </c>
      <c r="E110" s="65" t="s">
        <v>7</v>
      </c>
      <c r="F110" s="65"/>
      <c r="G110" s="64">
        <f>LUZIÂNIA!Y103</f>
        <v>272</v>
      </c>
      <c r="H110" s="64">
        <f>LUZIÂNIA!Z103</f>
        <v>68</v>
      </c>
      <c r="I110" s="20">
        <v>8.06</v>
      </c>
      <c r="J110" s="66" t="s">
        <v>187</v>
      </c>
      <c r="K110" s="66" t="str">
        <f t="shared" si="12"/>
        <v>32.575.287/0006-89</v>
      </c>
      <c r="L110" s="66">
        <v>8.99</v>
      </c>
      <c r="M110" s="66">
        <v>7.11</v>
      </c>
      <c r="N110" s="66" t="s">
        <v>217</v>
      </c>
      <c r="O110" s="66">
        <v>8.08</v>
      </c>
      <c r="Q110" s="1">
        <f t="shared" si="17"/>
        <v>204</v>
      </c>
      <c r="R110" s="67">
        <f t="shared" si="18"/>
        <v>1644.24</v>
      </c>
      <c r="S110" s="1">
        <f t="shared" si="19"/>
        <v>68</v>
      </c>
      <c r="T110" s="67">
        <f t="shared" si="20"/>
        <v>548.08000000000004</v>
      </c>
    </row>
    <row r="111" spans="1:20" s="1" customFormat="1" ht="13.5" x14ac:dyDescent="0.25">
      <c r="A111" s="2">
        <v>99</v>
      </c>
      <c r="B111" s="28" t="s">
        <v>322</v>
      </c>
      <c r="C111" s="31"/>
      <c r="D111" s="69" t="s">
        <v>90</v>
      </c>
      <c r="E111" s="69" t="s">
        <v>17</v>
      </c>
      <c r="F111" s="69"/>
      <c r="G111" s="68">
        <f>LUZIÂNIA!Y104</f>
        <v>1180</v>
      </c>
      <c r="H111" s="68">
        <f>LUZIÂNIA!Z104</f>
        <v>295</v>
      </c>
      <c r="I111" s="29">
        <v>5.95</v>
      </c>
      <c r="J111" s="70" t="s">
        <v>187</v>
      </c>
      <c r="K111" s="70" t="str">
        <f t="shared" si="12"/>
        <v>32.575.287/0006-89</v>
      </c>
      <c r="L111" s="70">
        <v>6.99</v>
      </c>
      <c r="M111" s="70">
        <v>4.79</v>
      </c>
      <c r="N111" s="70" t="s">
        <v>217</v>
      </c>
      <c r="O111" s="70">
        <v>6.06</v>
      </c>
      <c r="Q111" s="1">
        <f t="shared" si="17"/>
        <v>885</v>
      </c>
      <c r="R111" s="67">
        <f t="shared" si="18"/>
        <v>5265.75</v>
      </c>
      <c r="S111" s="1">
        <f t="shared" si="19"/>
        <v>295</v>
      </c>
      <c r="T111" s="67">
        <f t="shared" si="20"/>
        <v>1755.25</v>
      </c>
    </row>
    <row r="112" spans="1:20" x14ac:dyDescent="0.25">
      <c r="R112" s="73">
        <f>SUM(R48:R111)</f>
        <v>3171281.9700000007</v>
      </c>
      <c r="T112" s="74">
        <f>SUM(T48:T111)</f>
        <v>1057093.9900000002</v>
      </c>
    </row>
    <row r="113" spans="1:20" s="7" customFormat="1" ht="45" x14ac:dyDescent="0.25">
      <c r="A113" s="4" t="s">
        <v>15</v>
      </c>
      <c r="B113" s="4"/>
      <c r="C113" s="4"/>
      <c r="D113" s="4" t="s">
        <v>16</v>
      </c>
      <c r="E113" s="4" t="s">
        <v>17</v>
      </c>
      <c r="F113" s="4"/>
      <c r="G113" s="4"/>
      <c r="H113" s="4"/>
      <c r="I113" s="19" t="s">
        <v>129</v>
      </c>
      <c r="J113" s="6"/>
      <c r="K113" s="6"/>
      <c r="L113" s="6" t="s">
        <v>176</v>
      </c>
      <c r="M113" s="6" t="s">
        <v>171</v>
      </c>
      <c r="N113" s="48" t="s">
        <v>178</v>
      </c>
      <c r="O113" s="50"/>
    </row>
    <row r="114" spans="1:20" s="1" customFormat="1" ht="13.5" x14ac:dyDescent="0.25">
      <c r="A114" s="2">
        <v>1</v>
      </c>
      <c r="B114" s="2" t="s">
        <v>323</v>
      </c>
      <c r="C114" s="30"/>
      <c r="D114" s="65" t="s">
        <v>91</v>
      </c>
      <c r="E114" s="65" t="s">
        <v>0</v>
      </c>
      <c r="F114" s="65"/>
      <c r="G114" s="64">
        <f>LUZIÂNIA!Y105</f>
        <v>900</v>
      </c>
      <c r="H114" s="64">
        <f>LUZIÂNIA!Z105</f>
        <v>225</v>
      </c>
      <c r="I114" s="20">
        <v>9.0500000000000007</v>
      </c>
      <c r="J114" s="66" t="s">
        <v>176</v>
      </c>
      <c r="K114" s="66" t="str">
        <f t="shared" ref="K114:K160" si="21">IF(J114=J$167,K$167,K$166)</f>
        <v>41.403.240/0001-14</v>
      </c>
      <c r="L114" s="66">
        <v>9.99</v>
      </c>
      <c r="M114" s="66">
        <v>6.9</v>
      </c>
      <c r="N114" s="66" t="s">
        <v>217</v>
      </c>
      <c r="O114" s="66">
        <v>10.27</v>
      </c>
      <c r="Q114" s="1">
        <f t="shared" ref="Q114" si="22">G114-H114</f>
        <v>675</v>
      </c>
      <c r="R114" s="67">
        <f t="shared" ref="R114" si="23">Q114*I114</f>
        <v>6108.7500000000009</v>
      </c>
      <c r="S114" s="1">
        <f t="shared" ref="S114" si="24">H114</f>
        <v>225</v>
      </c>
      <c r="T114" s="67">
        <f t="shared" ref="T114" si="25">S114*I114</f>
        <v>2036.2500000000002</v>
      </c>
    </row>
    <row r="115" spans="1:20" s="1" customFormat="1" ht="27" x14ac:dyDescent="0.25">
      <c r="A115" s="2">
        <v>2</v>
      </c>
      <c r="B115" s="28" t="s">
        <v>324</v>
      </c>
      <c r="C115" s="31"/>
      <c r="D115" s="69" t="s">
        <v>92</v>
      </c>
      <c r="E115" s="69" t="s">
        <v>93</v>
      </c>
      <c r="F115" s="69"/>
      <c r="G115" s="68">
        <f>LUZIÂNIA!Y106</f>
        <v>1844</v>
      </c>
      <c r="H115" s="68">
        <f>LUZIÂNIA!Z106</f>
        <v>461</v>
      </c>
      <c r="I115" s="29">
        <v>9.2799999999999994</v>
      </c>
      <c r="J115" s="70" t="s">
        <v>176</v>
      </c>
      <c r="K115" s="70" t="str">
        <f t="shared" si="21"/>
        <v>41.403.240/0001-14</v>
      </c>
      <c r="L115" s="70">
        <v>9.99</v>
      </c>
      <c r="M115" s="70">
        <v>10.26</v>
      </c>
      <c r="N115" s="70" t="s">
        <v>217</v>
      </c>
      <c r="O115" s="70">
        <v>7.59</v>
      </c>
      <c r="Q115" s="1">
        <f t="shared" ref="Q115:Q160" si="26">G115-H115</f>
        <v>1383</v>
      </c>
      <c r="R115" s="67">
        <f t="shared" ref="R115:R160" si="27">Q115*I115</f>
        <v>12834.24</v>
      </c>
      <c r="S115" s="1">
        <f t="shared" ref="S115:S160" si="28">H115</f>
        <v>461</v>
      </c>
      <c r="T115" s="67">
        <f t="shared" ref="T115:T160" si="29">S115*I115</f>
        <v>4278.08</v>
      </c>
    </row>
    <row r="116" spans="1:20" s="1" customFormat="1" ht="13.5" x14ac:dyDescent="0.25">
      <c r="A116" s="2">
        <v>3</v>
      </c>
      <c r="B116" s="2" t="s">
        <v>325</v>
      </c>
      <c r="C116" s="30"/>
      <c r="D116" s="65" t="s">
        <v>94</v>
      </c>
      <c r="E116" s="65" t="s">
        <v>0</v>
      </c>
      <c r="F116" s="65"/>
      <c r="G116" s="64">
        <f>LUZIÂNIA!Y107</f>
        <v>1196</v>
      </c>
      <c r="H116" s="64">
        <f>LUZIÂNIA!Z107</f>
        <v>299</v>
      </c>
      <c r="I116" s="20">
        <v>5.77</v>
      </c>
      <c r="J116" s="66" t="s">
        <v>187</v>
      </c>
      <c r="K116" s="66" t="str">
        <f t="shared" si="21"/>
        <v>32.575.287/0006-89</v>
      </c>
      <c r="L116" s="66">
        <v>5.99</v>
      </c>
      <c r="M116" s="66">
        <v>5.21</v>
      </c>
      <c r="N116" s="66" t="s">
        <v>217</v>
      </c>
      <c r="O116" s="66">
        <v>6.1</v>
      </c>
      <c r="Q116" s="1">
        <f t="shared" si="26"/>
        <v>897</v>
      </c>
      <c r="R116" s="67">
        <f t="shared" si="27"/>
        <v>5175.6899999999996</v>
      </c>
      <c r="S116" s="1">
        <f t="shared" si="28"/>
        <v>299</v>
      </c>
      <c r="T116" s="67">
        <f t="shared" si="29"/>
        <v>1725.2299999999998</v>
      </c>
    </row>
    <row r="117" spans="1:20" s="1" customFormat="1" ht="13.5" x14ac:dyDescent="0.25">
      <c r="A117" s="2">
        <v>4</v>
      </c>
      <c r="B117" s="28" t="s">
        <v>326</v>
      </c>
      <c r="C117" s="31"/>
      <c r="D117" s="69" t="s">
        <v>95</v>
      </c>
      <c r="E117" s="69" t="s">
        <v>0</v>
      </c>
      <c r="F117" s="69"/>
      <c r="G117" s="68">
        <f>LUZIÂNIA!Y108</f>
        <v>188</v>
      </c>
      <c r="H117" s="68">
        <f>LUZIÂNIA!Z108</f>
        <v>47</v>
      </c>
      <c r="I117" s="29">
        <v>6.42</v>
      </c>
      <c r="J117" s="70" t="s">
        <v>176</v>
      </c>
      <c r="K117" s="70" t="str">
        <f t="shared" si="21"/>
        <v>41.403.240/0001-14</v>
      </c>
      <c r="L117" s="70">
        <v>7.89</v>
      </c>
      <c r="M117" s="70">
        <v>6.2</v>
      </c>
      <c r="N117" s="70" t="s">
        <v>216</v>
      </c>
      <c r="O117" s="70">
        <v>5.18</v>
      </c>
      <c r="Q117" s="1">
        <f t="shared" si="26"/>
        <v>141</v>
      </c>
      <c r="R117" s="67">
        <f t="shared" si="27"/>
        <v>905.22</v>
      </c>
      <c r="S117" s="1">
        <f t="shared" si="28"/>
        <v>47</v>
      </c>
      <c r="T117" s="67">
        <f t="shared" si="29"/>
        <v>301.74</v>
      </c>
    </row>
    <row r="118" spans="1:20" s="1" customFormat="1" ht="13.5" x14ac:dyDescent="0.25">
      <c r="A118" s="2">
        <v>5</v>
      </c>
      <c r="B118" s="2" t="s">
        <v>327</v>
      </c>
      <c r="C118" s="30"/>
      <c r="D118" s="65" t="s">
        <v>96</v>
      </c>
      <c r="E118" s="65" t="s">
        <v>97</v>
      </c>
      <c r="F118" s="65"/>
      <c r="G118" s="64">
        <f>LUZIÂNIA!Y109</f>
        <v>648</v>
      </c>
      <c r="H118" s="64">
        <f>LUZIÂNIA!Z109</f>
        <v>162</v>
      </c>
      <c r="I118" s="20">
        <v>6.73</v>
      </c>
      <c r="J118" s="66" t="s">
        <v>187</v>
      </c>
      <c r="K118" s="66" t="str">
        <f t="shared" si="21"/>
        <v>32.575.287/0006-89</v>
      </c>
      <c r="L118" s="66">
        <v>5.99</v>
      </c>
      <c r="M118" s="66">
        <v>7.4</v>
      </c>
      <c r="N118" s="66" t="s">
        <v>217</v>
      </c>
      <c r="O118" s="66">
        <v>6.8</v>
      </c>
      <c r="Q118" s="1">
        <f t="shared" si="26"/>
        <v>486</v>
      </c>
      <c r="R118" s="67">
        <f t="shared" si="27"/>
        <v>3270.78</v>
      </c>
      <c r="S118" s="1">
        <f t="shared" si="28"/>
        <v>162</v>
      </c>
      <c r="T118" s="67">
        <f t="shared" si="29"/>
        <v>1090.26</v>
      </c>
    </row>
    <row r="119" spans="1:20" s="1" customFormat="1" ht="13.5" x14ac:dyDescent="0.25">
      <c r="A119" s="2"/>
      <c r="B119" s="28" t="s">
        <v>328</v>
      </c>
      <c r="C119" s="31"/>
      <c r="D119" s="69" t="s">
        <v>98</v>
      </c>
      <c r="E119" s="69" t="s">
        <v>17</v>
      </c>
      <c r="F119" s="69"/>
      <c r="G119" s="68">
        <f>LUZIÂNIA!Y110</f>
        <v>1684</v>
      </c>
      <c r="H119" s="68">
        <f>LUZIÂNIA!Z110</f>
        <v>421</v>
      </c>
      <c r="I119" s="29">
        <v>6.92</v>
      </c>
      <c r="J119" s="70" t="s">
        <v>187</v>
      </c>
      <c r="K119" s="70" t="str">
        <f t="shared" si="21"/>
        <v>32.575.287/0006-89</v>
      </c>
      <c r="L119" s="70">
        <v>5.99</v>
      </c>
      <c r="M119" s="70">
        <v>7.79</v>
      </c>
      <c r="N119" s="70" t="s">
        <v>372</v>
      </c>
      <c r="O119" s="70">
        <v>6.99</v>
      </c>
      <c r="Q119" s="1">
        <f t="shared" si="26"/>
        <v>1263</v>
      </c>
      <c r="R119" s="67">
        <f t="shared" si="27"/>
        <v>8739.9599999999991</v>
      </c>
      <c r="S119" s="1">
        <f t="shared" si="28"/>
        <v>421</v>
      </c>
      <c r="T119" s="67">
        <f t="shared" si="29"/>
        <v>2913.32</v>
      </c>
    </row>
    <row r="120" spans="1:20" s="1" customFormat="1" ht="13.5" x14ac:dyDescent="0.25">
      <c r="A120" s="2">
        <v>7</v>
      </c>
      <c r="B120" s="2" t="s">
        <v>329</v>
      </c>
      <c r="C120" s="30"/>
      <c r="D120" s="65" t="s">
        <v>99</v>
      </c>
      <c r="E120" s="65" t="s">
        <v>17</v>
      </c>
      <c r="F120" s="65"/>
      <c r="G120" s="64">
        <f>LUZIÂNIA!Y111</f>
        <v>1484</v>
      </c>
      <c r="H120" s="64">
        <f>LUZIÂNIA!Z111</f>
        <v>371</v>
      </c>
      <c r="I120" s="20">
        <v>6.33</v>
      </c>
      <c r="J120" s="66" t="s">
        <v>187</v>
      </c>
      <c r="K120" s="66" t="str">
        <f t="shared" si="21"/>
        <v>32.575.287/0006-89</v>
      </c>
      <c r="L120" s="66">
        <v>4.99</v>
      </c>
      <c r="M120" s="66">
        <v>7.53</v>
      </c>
      <c r="N120" s="66" t="s">
        <v>217</v>
      </c>
      <c r="O120" s="66">
        <v>6.47</v>
      </c>
      <c r="Q120" s="1">
        <f t="shared" si="26"/>
        <v>1113</v>
      </c>
      <c r="R120" s="67">
        <f t="shared" si="27"/>
        <v>7045.29</v>
      </c>
      <c r="S120" s="1">
        <f t="shared" si="28"/>
        <v>371</v>
      </c>
      <c r="T120" s="67">
        <f t="shared" si="29"/>
        <v>2348.4299999999998</v>
      </c>
    </row>
    <row r="121" spans="1:20" s="1" customFormat="1" ht="13.5" x14ac:dyDescent="0.25">
      <c r="A121" s="2"/>
      <c r="B121" s="28" t="s">
        <v>330</v>
      </c>
      <c r="C121" s="31"/>
      <c r="D121" s="69" t="s">
        <v>100</v>
      </c>
      <c r="E121" s="69" t="s">
        <v>17</v>
      </c>
      <c r="F121" s="69"/>
      <c r="G121" s="68">
        <f>LUZIÂNIA!Y112</f>
        <v>888</v>
      </c>
      <c r="H121" s="68">
        <f>LUZIÂNIA!Z112</f>
        <v>222</v>
      </c>
      <c r="I121" s="29">
        <v>6.09</v>
      </c>
      <c r="J121" s="70" t="s">
        <v>176</v>
      </c>
      <c r="K121" s="70" t="str">
        <f t="shared" si="21"/>
        <v>41.403.240/0001-14</v>
      </c>
      <c r="L121" s="70">
        <v>5.99</v>
      </c>
      <c r="M121" s="70">
        <v>6.51</v>
      </c>
      <c r="N121" s="70" t="s">
        <v>371</v>
      </c>
      <c r="O121" s="70">
        <v>5.77</v>
      </c>
      <c r="Q121" s="1">
        <f t="shared" si="26"/>
        <v>666</v>
      </c>
      <c r="R121" s="67">
        <f t="shared" si="27"/>
        <v>4055.94</v>
      </c>
      <c r="S121" s="1">
        <f t="shared" si="28"/>
        <v>222</v>
      </c>
      <c r="T121" s="67">
        <f t="shared" si="29"/>
        <v>1351.98</v>
      </c>
    </row>
    <row r="122" spans="1:20" s="1" customFormat="1" ht="13.5" x14ac:dyDescent="0.25">
      <c r="A122" s="2">
        <v>9</v>
      </c>
      <c r="B122" s="2" t="s">
        <v>331</v>
      </c>
      <c r="C122" s="30"/>
      <c r="D122" s="65" t="s">
        <v>189</v>
      </c>
      <c r="E122" s="65" t="s">
        <v>0</v>
      </c>
      <c r="F122" s="65"/>
      <c r="G122" s="64">
        <f>LUZIÂNIA!Y113</f>
        <v>252</v>
      </c>
      <c r="H122" s="64">
        <f>LUZIÂNIA!Z113</f>
        <v>63</v>
      </c>
      <c r="I122" s="20">
        <v>34.17</v>
      </c>
      <c r="J122" s="66" t="s">
        <v>187</v>
      </c>
      <c r="K122" s="66" t="str">
        <f t="shared" si="21"/>
        <v>32.575.287/0006-89</v>
      </c>
      <c r="L122" s="66">
        <v>39.99</v>
      </c>
      <c r="M122" s="66">
        <v>28.37</v>
      </c>
      <c r="N122" s="66" t="s">
        <v>217</v>
      </c>
      <c r="O122" s="66">
        <v>34.159999999999997</v>
      </c>
      <c r="Q122" s="1">
        <f t="shared" si="26"/>
        <v>189</v>
      </c>
      <c r="R122" s="67">
        <f t="shared" si="27"/>
        <v>6458.13</v>
      </c>
      <c r="S122" s="1">
        <f t="shared" si="28"/>
        <v>63</v>
      </c>
      <c r="T122" s="67">
        <f t="shared" si="29"/>
        <v>2152.71</v>
      </c>
    </row>
    <row r="123" spans="1:20" s="1" customFormat="1" ht="13.5" x14ac:dyDescent="0.25">
      <c r="A123" s="2">
        <v>9</v>
      </c>
      <c r="B123" s="28" t="s">
        <v>332</v>
      </c>
      <c r="C123" s="31"/>
      <c r="D123" s="69" t="s">
        <v>190</v>
      </c>
      <c r="E123" s="69" t="s">
        <v>0</v>
      </c>
      <c r="F123" s="69"/>
      <c r="G123" s="68">
        <f>LUZIÂNIA!Y114</f>
        <v>956</v>
      </c>
      <c r="H123" s="68">
        <f>LUZIÂNIA!Z114</f>
        <v>239</v>
      </c>
      <c r="I123" s="29">
        <v>31.96</v>
      </c>
      <c r="J123" s="70" t="s">
        <v>187</v>
      </c>
      <c r="K123" s="70" t="str">
        <f t="shared" si="21"/>
        <v>32.575.287/0006-89</v>
      </c>
      <c r="L123" s="70">
        <v>40.99</v>
      </c>
      <c r="M123" s="70">
        <v>25.48</v>
      </c>
      <c r="N123" s="70" t="s">
        <v>373</v>
      </c>
      <c r="O123" s="70">
        <v>29.41</v>
      </c>
      <c r="Q123" s="1">
        <f t="shared" si="26"/>
        <v>717</v>
      </c>
      <c r="R123" s="67">
        <f t="shared" si="27"/>
        <v>22915.32</v>
      </c>
      <c r="S123" s="1">
        <f t="shared" si="28"/>
        <v>239</v>
      </c>
      <c r="T123" s="67">
        <f t="shared" si="29"/>
        <v>7638.4400000000005</v>
      </c>
    </row>
    <row r="124" spans="1:20" s="1" customFormat="1" ht="13.5" x14ac:dyDescent="0.25">
      <c r="A124" s="2">
        <v>11</v>
      </c>
      <c r="B124" s="2" t="s">
        <v>333</v>
      </c>
      <c r="C124" s="30"/>
      <c r="D124" s="65" t="s">
        <v>191</v>
      </c>
      <c r="E124" s="65" t="s">
        <v>0</v>
      </c>
      <c r="F124" s="65"/>
      <c r="G124" s="64">
        <f>LUZIÂNIA!Y115</f>
        <v>1816</v>
      </c>
      <c r="H124" s="64">
        <f>LUZIÂNIA!Z115</f>
        <v>454</v>
      </c>
      <c r="I124" s="20">
        <v>6.83</v>
      </c>
      <c r="J124" s="66" t="s">
        <v>187</v>
      </c>
      <c r="K124" s="66" t="str">
        <f t="shared" si="21"/>
        <v>32.575.287/0006-89</v>
      </c>
      <c r="L124" s="66">
        <v>6.99</v>
      </c>
      <c r="M124" s="66">
        <v>8.82</v>
      </c>
      <c r="N124" s="66" t="s">
        <v>373</v>
      </c>
      <c r="O124" s="66">
        <v>4.6900000000000004</v>
      </c>
      <c r="Q124" s="1">
        <f t="shared" si="26"/>
        <v>1362</v>
      </c>
      <c r="R124" s="67">
        <f t="shared" si="27"/>
        <v>9302.4600000000009</v>
      </c>
      <c r="S124" s="1">
        <f t="shared" si="28"/>
        <v>454</v>
      </c>
      <c r="T124" s="67">
        <f t="shared" si="29"/>
        <v>3100.82</v>
      </c>
    </row>
    <row r="125" spans="1:20" s="1" customFormat="1" ht="13.5" x14ac:dyDescent="0.25">
      <c r="A125" s="2">
        <v>11</v>
      </c>
      <c r="B125" s="28" t="s">
        <v>334</v>
      </c>
      <c r="C125" s="31"/>
      <c r="D125" s="69" t="s">
        <v>101</v>
      </c>
      <c r="E125" s="69" t="s">
        <v>0</v>
      </c>
      <c r="F125" s="69"/>
      <c r="G125" s="68">
        <f>LUZIÂNIA!Y116</f>
        <v>6620</v>
      </c>
      <c r="H125" s="68">
        <f>LUZIÂNIA!Z116</f>
        <v>1655</v>
      </c>
      <c r="I125" s="29">
        <v>7.55</v>
      </c>
      <c r="J125" s="70" t="s">
        <v>187</v>
      </c>
      <c r="K125" s="70" t="str">
        <f t="shared" si="21"/>
        <v>32.575.287/0006-89</v>
      </c>
      <c r="L125" s="70">
        <v>7.99</v>
      </c>
      <c r="M125" s="70">
        <v>9.3699999999999992</v>
      </c>
      <c r="N125" s="70" t="s">
        <v>217</v>
      </c>
      <c r="O125" s="70">
        <v>5.29</v>
      </c>
      <c r="Q125" s="1">
        <f t="shared" si="26"/>
        <v>4965</v>
      </c>
      <c r="R125" s="67">
        <f t="shared" si="27"/>
        <v>37485.75</v>
      </c>
      <c r="S125" s="1">
        <f t="shared" si="28"/>
        <v>1655</v>
      </c>
      <c r="T125" s="67">
        <f t="shared" si="29"/>
        <v>12495.25</v>
      </c>
    </row>
    <row r="126" spans="1:20" s="1" customFormat="1" ht="13.5" x14ac:dyDescent="0.25">
      <c r="A126" s="2">
        <v>13</v>
      </c>
      <c r="B126" s="2" t="s">
        <v>335</v>
      </c>
      <c r="C126" s="30"/>
      <c r="D126" s="65" t="s">
        <v>102</v>
      </c>
      <c r="E126" s="65" t="s">
        <v>0</v>
      </c>
      <c r="F126" s="65"/>
      <c r="G126" s="64">
        <f>LUZIÂNIA!Y117</f>
        <v>1068</v>
      </c>
      <c r="H126" s="64">
        <f>LUZIÂNIA!Z117</f>
        <v>267</v>
      </c>
      <c r="I126" s="20">
        <v>7.15</v>
      </c>
      <c r="J126" s="66" t="s">
        <v>187</v>
      </c>
      <c r="K126" s="66" t="str">
        <f t="shared" si="21"/>
        <v>32.575.287/0006-89</v>
      </c>
      <c r="L126" s="66">
        <v>6.99</v>
      </c>
      <c r="M126" s="66">
        <v>8.8800000000000008</v>
      </c>
      <c r="N126" s="66" t="s">
        <v>217</v>
      </c>
      <c r="O126" s="66">
        <v>5.59</v>
      </c>
      <c r="Q126" s="1">
        <f t="shared" si="26"/>
        <v>801</v>
      </c>
      <c r="R126" s="67">
        <f t="shared" si="27"/>
        <v>5727.1500000000005</v>
      </c>
      <c r="S126" s="1">
        <f t="shared" si="28"/>
        <v>267</v>
      </c>
      <c r="T126" s="67">
        <f t="shared" si="29"/>
        <v>1909.0500000000002</v>
      </c>
    </row>
    <row r="127" spans="1:20" s="1" customFormat="1" ht="13.5" x14ac:dyDescent="0.25">
      <c r="A127" s="2">
        <v>14</v>
      </c>
      <c r="B127" s="28" t="s">
        <v>336</v>
      </c>
      <c r="C127" s="31"/>
      <c r="D127" s="69" t="s">
        <v>103</v>
      </c>
      <c r="E127" s="69" t="s">
        <v>0</v>
      </c>
      <c r="F127" s="69"/>
      <c r="G127" s="68">
        <f>LUZIÂNIA!Y118</f>
        <v>5396</v>
      </c>
      <c r="H127" s="68">
        <f>LUZIÂNIA!Z118</f>
        <v>1349</v>
      </c>
      <c r="I127" s="29">
        <v>5.57</v>
      </c>
      <c r="J127" s="70" t="s">
        <v>187</v>
      </c>
      <c r="K127" s="70" t="str">
        <f t="shared" si="21"/>
        <v>32.575.287/0006-89</v>
      </c>
      <c r="L127" s="70">
        <v>5.99</v>
      </c>
      <c r="M127" s="70">
        <v>4.6500000000000004</v>
      </c>
      <c r="N127" s="70" t="s">
        <v>217</v>
      </c>
      <c r="O127" s="70">
        <v>6.07</v>
      </c>
      <c r="Q127" s="1">
        <f t="shared" si="26"/>
        <v>4047</v>
      </c>
      <c r="R127" s="67">
        <f t="shared" si="27"/>
        <v>22541.79</v>
      </c>
      <c r="S127" s="1">
        <f t="shared" si="28"/>
        <v>1349</v>
      </c>
      <c r="T127" s="67">
        <f t="shared" si="29"/>
        <v>7513.93</v>
      </c>
    </row>
    <row r="128" spans="1:20" s="1" customFormat="1" ht="13.5" x14ac:dyDescent="0.25">
      <c r="A128" s="2">
        <v>16</v>
      </c>
      <c r="B128" s="2" t="s">
        <v>337</v>
      </c>
      <c r="C128" s="30"/>
      <c r="D128" s="65" t="s">
        <v>193</v>
      </c>
      <c r="E128" s="65" t="s">
        <v>0</v>
      </c>
      <c r="F128" s="65"/>
      <c r="G128" s="64">
        <f>LUZIÂNIA!Y119</f>
        <v>316</v>
      </c>
      <c r="H128" s="64">
        <f>LUZIÂNIA!Z119</f>
        <v>79</v>
      </c>
      <c r="I128" s="20">
        <v>6.08</v>
      </c>
      <c r="J128" s="66" t="s">
        <v>176</v>
      </c>
      <c r="K128" s="66" t="str">
        <f t="shared" si="21"/>
        <v>41.403.240/0001-14</v>
      </c>
      <c r="L128" s="66">
        <v>7.9</v>
      </c>
      <c r="M128" s="66">
        <v>7.34</v>
      </c>
      <c r="N128" s="66" t="s">
        <v>378</v>
      </c>
      <c r="O128" s="66">
        <v>3</v>
      </c>
      <c r="Q128" s="1">
        <f t="shared" si="26"/>
        <v>237</v>
      </c>
      <c r="R128" s="67">
        <f t="shared" si="27"/>
        <v>1440.96</v>
      </c>
      <c r="S128" s="1">
        <f t="shared" si="28"/>
        <v>79</v>
      </c>
      <c r="T128" s="67">
        <f t="shared" si="29"/>
        <v>480.32</v>
      </c>
    </row>
    <row r="129" spans="1:20" s="1" customFormat="1" ht="13.5" x14ac:dyDescent="0.25">
      <c r="A129" s="2">
        <v>16</v>
      </c>
      <c r="B129" s="28" t="s">
        <v>338</v>
      </c>
      <c r="C129" s="31"/>
      <c r="D129" s="69" t="s">
        <v>104</v>
      </c>
      <c r="E129" s="69" t="s">
        <v>0</v>
      </c>
      <c r="F129" s="69"/>
      <c r="G129" s="68">
        <f>LUZIÂNIA!Y120</f>
        <v>732</v>
      </c>
      <c r="H129" s="68">
        <f>LUZIÂNIA!Z120</f>
        <v>183</v>
      </c>
      <c r="I129" s="29">
        <v>5.61</v>
      </c>
      <c r="J129" s="70" t="s">
        <v>187</v>
      </c>
      <c r="K129" s="70" t="str">
        <f t="shared" si="21"/>
        <v>32.575.287/0006-89</v>
      </c>
      <c r="L129" s="70">
        <v>6.99</v>
      </c>
      <c r="M129" s="70">
        <v>4.59</v>
      </c>
      <c r="N129" s="70" t="s">
        <v>217</v>
      </c>
      <c r="O129" s="70">
        <v>5.24</v>
      </c>
      <c r="Q129" s="1">
        <f t="shared" si="26"/>
        <v>549</v>
      </c>
      <c r="R129" s="67">
        <f t="shared" si="27"/>
        <v>3079.8900000000003</v>
      </c>
      <c r="S129" s="1">
        <f t="shared" si="28"/>
        <v>183</v>
      </c>
      <c r="T129" s="67">
        <f t="shared" si="29"/>
        <v>1026.6300000000001</v>
      </c>
    </row>
    <row r="130" spans="1:20" s="1" customFormat="1" ht="13.5" x14ac:dyDescent="0.25">
      <c r="A130" s="2">
        <v>17</v>
      </c>
      <c r="B130" s="2" t="s">
        <v>339</v>
      </c>
      <c r="C130" s="30"/>
      <c r="D130" s="65" t="s">
        <v>105</v>
      </c>
      <c r="E130" s="65" t="s">
        <v>17</v>
      </c>
      <c r="F130" s="65"/>
      <c r="G130" s="64">
        <f>LUZIÂNIA!Y121</f>
        <v>332</v>
      </c>
      <c r="H130" s="64">
        <f>LUZIÂNIA!Z121</f>
        <v>83</v>
      </c>
      <c r="I130" s="20">
        <v>9.2799999999999994</v>
      </c>
      <c r="J130" s="66" t="s">
        <v>187</v>
      </c>
      <c r="K130" s="66" t="str">
        <f t="shared" si="21"/>
        <v>32.575.287/0006-89</v>
      </c>
      <c r="L130" s="66">
        <v>8.89</v>
      </c>
      <c r="M130" s="66">
        <v>10.88</v>
      </c>
      <c r="N130" s="66" t="s">
        <v>217</v>
      </c>
      <c r="O130" s="66">
        <v>8.07</v>
      </c>
      <c r="Q130" s="1">
        <f t="shared" si="26"/>
        <v>249</v>
      </c>
      <c r="R130" s="67">
        <f t="shared" si="27"/>
        <v>2310.7199999999998</v>
      </c>
      <c r="S130" s="1">
        <f t="shared" si="28"/>
        <v>83</v>
      </c>
      <c r="T130" s="67">
        <f t="shared" si="29"/>
        <v>770.2399999999999</v>
      </c>
    </row>
    <row r="131" spans="1:20" s="1" customFormat="1" ht="13.5" x14ac:dyDescent="0.25">
      <c r="A131" s="2">
        <v>17</v>
      </c>
      <c r="B131" s="28" t="s">
        <v>340</v>
      </c>
      <c r="C131" s="31"/>
      <c r="D131" s="69" t="s">
        <v>106</v>
      </c>
      <c r="E131" s="69" t="s">
        <v>0</v>
      </c>
      <c r="F131" s="69"/>
      <c r="G131" s="68">
        <f>LUZIÂNIA!Y122</f>
        <v>16</v>
      </c>
      <c r="H131" s="68">
        <f>LUZIÂNIA!Z122</f>
        <v>4</v>
      </c>
      <c r="I131" s="29">
        <v>8.15</v>
      </c>
      <c r="J131" s="70" t="s">
        <v>176</v>
      </c>
      <c r="K131" s="70" t="str">
        <f t="shared" si="21"/>
        <v>41.403.240/0001-14</v>
      </c>
      <c r="L131" s="70">
        <v>12.99</v>
      </c>
      <c r="M131" s="70">
        <v>8.4499999999999993</v>
      </c>
      <c r="N131" s="70" t="s">
        <v>377</v>
      </c>
      <c r="O131" s="70">
        <v>3</v>
      </c>
      <c r="Q131" s="1">
        <f t="shared" si="26"/>
        <v>12</v>
      </c>
      <c r="R131" s="67">
        <f t="shared" si="27"/>
        <v>97.800000000000011</v>
      </c>
      <c r="S131" s="1">
        <f t="shared" si="28"/>
        <v>4</v>
      </c>
      <c r="T131" s="67">
        <f t="shared" si="29"/>
        <v>32.6</v>
      </c>
    </row>
    <row r="132" spans="1:20" s="1" customFormat="1" ht="13.5" x14ac:dyDescent="0.25">
      <c r="A132" s="2">
        <v>19</v>
      </c>
      <c r="B132" s="2" t="s">
        <v>341</v>
      </c>
      <c r="C132" s="30"/>
      <c r="D132" s="65" t="s">
        <v>107</v>
      </c>
      <c r="E132" s="65" t="s">
        <v>0</v>
      </c>
      <c r="F132" s="65"/>
      <c r="G132" s="64">
        <f>LUZIÂNIA!Y123</f>
        <v>2060</v>
      </c>
      <c r="H132" s="64">
        <f>LUZIÂNIA!Z123</f>
        <v>515</v>
      </c>
      <c r="I132" s="20">
        <v>4.51</v>
      </c>
      <c r="J132" s="66" t="s">
        <v>187</v>
      </c>
      <c r="K132" s="66" t="str">
        <f t="shared" si="21"/>
        <v>32.575.287/0006-89</v>
      </c>
      <c r="L132" s="66">
        <v>3.99</v>
      </c>
      <c r="M132" s="66">
        <v>4.04</v>
      </c>
      <c r="N132" s="66" t="s">
        <v>217</v>
      </c>
      <c r="O132" s="66">
        <v>5.51</v>
      </c>
      <c r="Q132" s="1">
        <f t="shared" si="26"/>
        <v>1545</v>
      </c>
      <c r="R132" s="67">
        <f t="shared" si="27"/>
        <v>6967.95</v>
      </c>
      <c r="S132" s="1">
        <f t="shared" si="28"/>
        <v>515</v>
      </c>
      <c r="T132" s="67">
        <f t="shared" si="29"/>
        <v>2322.65</v>
      </c>
    </row>
    <row r="133" spans="1:20" s="1" customFormat="1" ht="13.5" x14ac:dyDescent="0.25">
      <c r="A133" s="2">
        <v>20</v>
      </c>
      <c r="B133" s="28" t="s">
        <v>342</v>
      </c>
      <c r="C133" s="31"/>
      <c r="D133" s="69" t="s">
        <v>108</v>
      </c>
      <c r="E133" s="69" t="s">
        <v>0</v>
      </c>
      <c r="F133" s="69"/>
      <c r="G133" s="68">
        <f>LUZIÂNIA!Y124</f>
        <v>2120</v>
      </c>
      <c r="H133" s="68">
        <f>LUZIÂNIA!Z124</f>
        <v>530</v>
      </c>
      <c r="I133" s="29">
        <v>5.93</v>
      </c>
      <c r="J133" s="70" t="s">
        <v>187</v>
      </c>
      <c r="K133" s="70" t="str">
        <f t="shared" si="21"/>
        <v>32.575.287/0006-89</v>
      </c>
      <c r="L133" s="70">
        <v>6.99</v>
      </c>
      <c r="M133" s="70">
        <v>5.52</v>
      </c>
      <c r="N133" s="70" t="s">
        <v>217</v>
      </c>
      <c r="O133" s="70">
        <v>5.28</v>
      </c>
      <c r="Q133" s="1">
        <f t="shared" si="26"/>
        <v>1590</v>
      </c>
      <c r="R133" s="67">
        <f t="shared" si="27"/>
        <v>9428.6999999999989</v>
      </c>
      <c r="S133" s="1">
        <f t="shared" si="28"/>
        <v>530</v>
      </c>
      <c r="T133" s="67">
        <f t="shared" si="29"/>
        <v>3142.8999999999996</v>
      </c>
    </row>
    <row r="134" spans="1:20" s="1" customFormat="1" ht="13.5" x14ac:dyDescent="0.25">
      <c r="A134" s="2">
        <v>21</v>
      </c>
      <c r="B134" s="2" t="s">
        <v>343</v>
      </c>
      <c r="C134" s="30"/>
      <c r="D134" s="65" t="s">
        <v>109</v>
      </c>
      <c r="E134" s="65" t="s">
        <v>0</v>
      </c>
      <c r="F134" s="65"/>
      <c r="G134" s="64">
        <f>LUZIÂNIA!Y125</f>
        <v>128</v>
      </c>
      <c r="H134" s="64">
        <f>LUZIÂNIA!Z125</f>
        <v>32</v>
      </c>
      <c r="I134" s="20">
        <v>6.81</v>
      </c>
      <c r="J134" s="66" t="s">
        <v>176</v>
      </c>
      <c r="K134" s="66" t="str">
        <f t="shared" si="21"/>
        <v>41.403.240/0001-14</v>
      </c>
      <c r="L134" s="66">
        <v>9.99</v>
      </c>
      <c r="M134" s="66">
        <v>4.67</v>
      </c>
      <c r="N134" s="66" t="s">
        <v>217</v>
      </c>
      <c r="O134" s="66">
        <v>5.77</v>
      </c>
      <c r="Q134" s="1">
        <f t="shared" si="26"/>
        <v>96</v>
      </c>
      <c r="R134" s="67">
        <f t="shared" si="27"/>
        <v>653.76</v>
      </c>
      <c r="S134" s="1">
        <f t="shared" si="28"/>
        <v>32</v>
      </c>
      <c r="T134" s="67">
        <f t="shared" si="29"/>
        <v>217.92</v>
      </c>
    </row>
    <row r="135" spans="1:20" s="1" customFormat="1" ht="13.5" x14ac:dyDescent="0.25">
      <c r="A135" s="2">
        <v>23</v>
      </c>
      <c r="B135" s="28" t="s">
        <v>344</v>
      </c>
      <c r="C135" s="31"/>
      <c r="D135" s="69" t="s">
        <v>110</v>
      </c>
      <c r="E135" s="69" t="s">
        <v>0</v>
      </c>
      <c r="F135" s="69"/>
      <c r="G135" s="68">
        <f>LUZIÂNIA!Y126</f>
        <v>1436</v>
      </c>
      <c r="H135" s="68">
        <f>LUZIÂNIA!Z126</f>
        <v>359</v>
      </c>
      <c r="I135" s="29">
        <v>5.52</v>
      </c>
      <c r="J135" s="70" t="s">
        <v>176</v>
      </c>
      <c r="K135" s="70" t="str">
        <f t="shared" si="21"/>
        <v>41.403.240/0001-14</v>
      </c>
      <c r="L135" s="70">
        <v>5.99</v>
      </c>
      <c r="M135" s="70">
        <v>4.01</v>
      </c>
      <c r="N135" s="70" t="s">
        <v>217</v>
      </c>
      <c r="O135" s="70">
        <v>6.57</v>
      </c>
      <c r="Q135" s="1">
        <f t="shared" si="26"/>
        <v>1077</v>
      </c>
      <c r="R135" s="67">
        <f t="shared" si="27"/>
        <v>5945.04</v>
      </c>
      <c r="S135" s="1">
        <f t="shared" si="28"/>
        <v>359</v>
      </c>
      <c r="T135" s="67">
        <f t="shared" si="29"/>
        <v>1981.6799999999998</v>
      </c>
    </row>
    <row r="136" spans="1:20" s="1" customFormat="1" ht="13.5" x14ac:dyDescent="0.25">
      <c r="A136" s="2">
        <v>23</v>
      </c>
      <c r="B136" s="2" t="s">
        <v>345</v>
      </c>
      <c r="C136" s="30"/>
      <c r="D136" s="65" t="s">
        <v>196</v>
      </c>
      <c r="E136" s="65" t="s">
        <v>0</v>
      </c>
      <c r="F136" s="65"/>
      <c r="G136" s="64">
        <f>LUZIÂNIA!Y127</f>
        <v>180</v>
      </c>
      <c r="H136" s="64">
        <f>LUZIÂNIA!Z127</f>
        <v>45</v>
      </c>
      <c r="I136" s="20">
        <v>7.7</v>
      </c>
      <c r="J136" s="66" t="s">
        <v>187</v>
      </c>
      <c r="K136" s="66" t="str">
        <f t="shared" si="21"/>
        <v>32.575.287/0006-89</v>
      </c>
      <c r="L136" s="66">
        <v>8.99</v>
      </c>
      <c r="M136" s="66">
        <v>11.62</v>
      </c>
      <c r="N136" s="66" t="s">
        <v>377</v>
      </c>
      <c r="O136" s="66">
        <v>2.5</v>
      </c>
      <c r="Q136" s="1">
        <f t="shared" si="26"/>
        <v>135</v>
      </c>
      <c r="R136" s="67">
        <f t="shared" si="27"/>
        <v>1039.5</v>
      </c>
      <c r="S136" s="1">
        <f t="shared" si="28"/>
        <v>45</v>
      </c>
      <c r="T136" s="67">
        <f t="shared" si="29"/>
        <v>346.5</v>
      </c>
    </row>
    <row r="137" spans="1:20" s="1" customFormat="1" ht="13.5" x14ac:dyDescent="0.25">
      <c r="A137" s="2">
        <v>24</v>
      </c>
      <c r="B137" s="28" t="s">
        <v>346</v>
      </c>
      <c r="C137" s="31"/>
      <c r="D137" s="69" t="s">
        <v>111</v>
      </c>
      <c r="E137" s="69" t="s">
        <v>0</v>
      </c>
      <c r="F137" s="69"/>
      <c r="G137" s="68">
        <f>LUZIÂNIA!Y128</f>
        <v>272</v>
      </c>
      <c r="H137" s="68">
        <f>LUZIÂNIA!Z128</f>
        <v>68</v>
      </c>
      <c r="I137" s="29">
        <v>10.1</v>
      </c>
      <c r="J137" s="70" t="s">
        <v>176</v>
      </c>
      <c r="K137" s="70" t="str">
        <f t="shared" si="21"/>
        <v>41.403.240/0001-14</v>
      </c>
      <c r="L137" s="70">
        <v>11.99</v>
      </c>
      <c r="M137" s="70">
        <v>8.31</v>
      </c>
      <c r="N137" s="70" t="s">
        <v>371</v>
      </c>
      <c r="O137" s="70">
        <v>10</v>
      </c>
      <c r="Q137" s="1">
        <f t="shared" si="26"/>
        <v>204</v>
      </c>
      <c r="R137" s="67">
        <f t="shared" si="27"/>
        <v>2060.4</v>
      </c>
      <c r="S137" s="1">
        <f t="shared" si="28"/>
        <v>68</v>
      </c>
      <c r="T137" s="67">
        <f t="shared" si="29"/>
        <v>686.8</v>
      </c>
    </row>
    <row r="138" spans="1:20" s="1" customFormat="1" ht="13.5" x14ac:dyDescent="0.25">
      <c r="A138" s="2">
        <v>24</v>
      </c>
      <c r="B138" s="2" t="s">
        <v>347</v>
      </c>
      <c r="C138" s="30"/>
      <c r="D138" s="65" t="s">
        <v>112</v>
      </c>
      <c r="E138" s="65" t="s">
        <v>0</v>
      </c>
      <c r="F138" s="65"/>
      <c r="G138" s="64">
        <f>LUZIÂNIA!Y129</f>
        <v>0</v>
      </c>
      <c r="H138" s="64">
        <f>LUZIÂNIA!Z129</f>
        <v>0</v>
      </c>
      <c r="I138" s="20">
        <v>8.5399999999999991</v>
      </c>
      <c r="J138" s="66" t="s">
        <v>176</v>
      </c>
      <c r="K138" s="66" t="str">
        <f t="shared" si="21"/>
        <v>41.403.240/0001-14</v>
      </c>
      <c r="L138" s="66">
        <v>12.99</v>
      </c>
      <c r="M138" s="66">
        <v>8.6199999999999992</v>
      </c>
      <c r="N138" s="66" t="s">
        <v>377</v>
      </c>
      <c r="O138" s="66">
        <v>4</v>
      </c>
      <c r="Q138" s="1">
        <f t="shared" si="26"/>
        <v>0</v>
      </c>
      <c r="R138" s="67">
        <f t="shared" si="27"/>
        <v>0</v>
      </c>
      <c r="S138" s="1">
        <f t="shared" si="28"/>
        <v>0</v>
      </c>
      <c r="T138" s="67">
        <f t="shared" si="29"/>
        <v>0</v>
      </c>
    </row>
    <row r="139" spans="1:20" s="1" customFormat="1" ht="13.5" x14ac:dyDescent="0.25">
      <c r="A139" s="2">
        <v>24</v>
      </c>
      <c r="B139" s="28" t="s">
        <v>348</v>
      </c>
      <c r="C139" s="31"/>
      <c r="D139" s="69" t="s">
        <v>202</v>
      </c>
      <c r="E139" s="69" t="s">
        <v>0</v>
      </c>
      <c r="F139" s="69"/>
      <c r="G139" s="68">
        <f>LUZIÂNIA!Y130</f>
        <v>0</v>
      </c>
      <c r="H139" s="68">
        <f>LUZIÂNIA!Z130</f>
        <v>0</v>
      </c>
      <c r="I139" s="29">
        <v>9.61</v>
      </c>
      <c r="J139" s="70" t="s">
        <v>176</v>
      </c>
      <c r="K139" s="70" t="str">
        <f t="shared" si="21"/>
        <v>41.403.240/0001-14</v>
      </c>
      <c r="L139" s="70">
        <v>11.7</v>
      </c>
      <c r="M139" s="70">
        <v>9.9</v>
      </c>
      <c r="N139" s="70" t="s">
        <v>379</v>
      </c>
      <c r="O139" s="70">
        <v>7.22</v>
      </c>
      <c r="Q139" s="1">
        <f t="shared" si="26"/>
        <v>0</v>
      </c>
      <c r="R139" s="67">
        <f t="shared" si="27"/>
        <v>0</v>
      </c>
      <c r="S139" s="1">
        <f t="shared" si="28"/>
        <v>0</v>
      </c>
      <c r="T139" s="67">
        <f t="shared" si="29"/>
        <v>0</v>
      </c>
    </row>
    <row r="140" spans="1:20" s="1" customFormat="1" ht="13.5" x14ac:dyDescent="0.25">
      <c r="A140" s="2">
        <v>26</v>
      </c>
      <c r="B140" s="2" t="s">
        <v>349</v>
      </c>
      <c r="C140" s="30"/>
      <c r="D140" s="65" t="s">
        <v>113</v>
      </c>
      <c r="E140" s="65" t="s">
        <v>0</v>
      </c>
      <c r="F140" s="65"/>
      <c r="G140" s="64">
        <f>LUZIÂNIA!Y131</f>
        <v>7112</v>
      </c>
      <c r="H140" s="64">
        <f>LUZIÂNIA!Z131</f>
        <v>1778</v>
      </c>
      <c r="I140" s="20">
        <v>5.98</v>
      </c>
      <c r="J140" s="66" t="s">
        <v>187</v>
      </c>
      <c r="K140" s="66" t="str">
        <f t="shared" si="21"/>
        <v>32.575.287/0006-89</v>
      </c>
      <c r="L140" s="66">
        <v>5.99</v>
      </c>
      <c r="M140" s="66">
        <v>6.31</v>
      </c>
      <c r="N140" s="66" t="s">
        <v>217</v>
      </c>
      <c r="O140" s="66">
        <v>5.64</v>
      </c>
      <c r="Q140" s="1">
        <f t="shared" si="26"/>
        <v>5334</v>
      </c>
      <c r="R140" s="67">
        <f t="shared" si="27"/>
        <v>31897.320000000003</v>
      </c>
      <c r="S140" s="1">
        <f t="shared" si="28"/>
        <v>1778</v>
      </c>
      <c r="T140" s="67">
        <f t="shared" si="29"/>
        <v>10632.44</v>
      </c>
    </row>
    <row r="141" spans="1:20" s="1" customFormat="1" ht="13.5" x14ac:dyDescent="0.25">
      <c r="A141" s="2">
        <v>27</v>
      </c>
      <c r="B141" s="28" t="s">
        <v>350</v>
      </c>
      <c r="C141" s="31"/>
      <c r="D141" s="69" t="s">
        <v>114</v>
      </c>
      <c r="E141" s="69" t="s">
        <v>0</v>
      </c>
      <c r="F141" s="69"/>
      <c r="G141" s="68">
        <f>LUZIÂNIA!Y132</f>
        <v>1160</v>
      </c>
      <c r="H141" s="68">
        <f>LUZIÂNIA!Z132</f>
        <v>290</v>
      </c>
      <c r="I141" s="29">
        <v>10.11</v>
      </c>
      <c r="J141" s="70" t="s">
        <v>187</v>
      </c>
      <c r="K141" s="70" t="str">
        <f t="shared" si="21"/>
        <v>32.575.287/0006-89</v>
      </c>
      <c r="L141" s="70">
        <v>9.99</v>
      </c>
      <c r="M141" s="70">
        <v>12.44</v>
      </c>
      <c r="N141" s="70" t="s">
        <v>217</v>
      </c>
      <c r="O141" s="70">
        <v>7.89</v>
      </c>
      <c r="Q141" s="1">
        <f t="shared" si="26"/>
        <v>870</v>
      </c>
      <c r="R141" s="67">
        <f t="shared" si="27"/>
        <v>8795.6999999999989</v>
      </c>
      <c r="S141" s="1">
        <f t="shared" si="28"/>
        <v>290</v>
      </c>
      <c r="T141" s="67">
        <f t="shared" si="29"/>
        <v>2931.8999999999996</v>
      </c>
    </row>
    <row r="142" spans="1:20" s="1" customFormat="1" ht="13.5" x14ac:dyDescent="0.25">
      <c r="A142" s="2">
        <v>28</v>
      </c>
      <c r="B142" s="2" t="s">
        <v>351</v>
      </c>
      <c r="C142" s="30"/>
      <c r="D142" s="65" t="s">
        <v>115</v>
      </c>
      <c r="E142" s="65" t="s">
        <v>0</v>
      </c>
      <c r="F142" s="65"/>
      <c r="G142" s="64">
        <f>LUZIÂNIA!Y133</f>
        <v>12976</v>
      </c>
      <c r="H142" s="64">
        <f>LUZIÂNIA!Z133</f>
        <v>3244</v>
      </c>
      <c r="I142" s="20">
        <v>13.59</v>
      </c>
      <c r="J142" s="66" t="s">
        <v>187</v>
      </c>
      <c r="K142" s="66" t="str">
        <f t="shared" si="21"/>
        <v>32.575.287/0006-89</v>
      </c>
      <c r="L142" s="66">
        <v>13.99</v>
      </c>
      <c r="M142" s="66">
        <v>16.38</v>
      </c>
      <c r="N142" s="66" t="s">
        <v>217</v>
      </c>
      <c r="O142" s="66">
        <v>10.41</v>
      </c>
      <c r="Q142" s="1">
        <f t="shared" si="26"/>
        <v>9732</v>
      </c>
      <c r="R142" s="67">
        <f t="shared" si="27"/>
        <v>132257.88</v>
      </c>
      <c r="S142" s="1">
        <f t="shared" si="28"/>
        <v>3244</v>
      </c>
      <c r="T142" s="67">
        <f t="shared" si="29"/>
        <v>44085.96</v>
      </c>
    </row>
    <row r="143" spans="1:20" s="1" customFormat="1" ht="13.5" x14ac:dyDescent="0.25">
      <c r="A143" s="2">
        <v>29</v>
      </c>
      <c r="B143" s="28" t="s">
        <v>352</v>
      </c>
      <c r="C143" s="31"/>
      <c r="D143" s="69" t="s">
        <v>116</v>
      </c>
      <c r="E143" s="69" t="s">
        <v>0</v>
      </c>
      <c r="F143" s="69"/>
      <c r="G143" s="68">
        <f>LUZIÂNIA!Y134</f>
        <v>2136</v>
      </c>
      <c r="H143" s="68">
        <f>LUZIÂNIA!Z134</f>
        <v>534</v>
      </c>
      <c r="I143" s="29">
        <v>10.25</v>
      </c>
      <c r="J143" s="70" t="s">
        <v>187</v>
      </c>
      <c r="K143" s="70" t="str">
        <f t="shared" si="21"/>
        <v>32.575.287/0006-89</v>
      </c>
      <c r="L143" s="70">
        <v>10.99</v>
      </c>
      <c r="M143" s="70">
        <v>10.96</v>
      </c>
      <c r="N143" s="70" t="s">
        <v>217</v>
      </c>
      <c r="O143" s="70">
        <v>8.8000000000000007</v>
      </c>
      <c r="Q143" s="1">
        <f t="shared" si="26"/>
        <v>1602</v>
      </c>
      <c r="R143" s="67">
        <f t="shared" si="27"/>
        <v>16420.5</v>
      </c>
      <c r="S143" s="1">
        <f t="shared" si="28"/>
        <v>534</v>
      </c>
      <c r="T143" s="67">
        <f t="shared" si="29"/>
        <v>5473.5</v>
      </c>
    </row>
    <row r="144" spans="1:20" s="1" customFormat="1" ht="13.5" x14ac:dyDescent="0.25">
      <c r="A144" s="2">
        <v>30</v>
      </c>
      <c r="B144" s="2" t="s">
        <v>353</v>
      </c>
      <c r="C144" s="30"/>
      <c r="D144" s="65" t="s">
        <v>117</v>
      </c>
      <c r="E144" s="65" t="s">
        <v>0</v>
      </c>
      <c r="F144" s="65"/>
      <c r="G144" s="64">
        <f>LUZIÂNIA!Y135</f>
        <v>332</v>
      </c>
      <c r="H144" s="64">
        <f>LUZIÂNIA!Z135</f>
        <v>83</v>
      </c>
      <c r="I144" s="20">
        <v>5.73</v>
      </c>
      <c r="J144" s="66" t="s">
        <v>187</v>
      </c>
      <c r="K144" s="66" t="str">
        <f t="shared" si="21"/>
        <v>32.575.287/0006-89</v>
      </c>
      <c r="L144" s="66">
        <v>5.49</v>
      </c>
      <c r="M144" s="66">
        <v>6.15</v>
      </c>
      <c r="N144" s="66" t="s">
        <v>217</v>
      </c>
      <c r="O144" s="66">
        <v>5.54</v>
      </c>
      <c r="Q144" s="1">
        <f t="shared" si="26"/>
        <v>249</v>
      </c>
      <c r="R144" s="67">
        <f t="shared" si="27"/>
        <v>1426.7700000000002</v>
      </c>
      <c r="S144" s="1">
        <f t="shared" si="28"/>
        <v>83</v>
      </c>
      <c r="T144" s="67">
        <f t="shared" si="29"/>
        <v>475.59000000000003</v>
      </c>
    </row>
    <row r="145" spans="1:20" s="1" customFormat="1" ht="13.5" x14ac:dyDescent="0.25">
      <c r="A145" s="2">
        <v>31</v>
      </c>
      <c r="B145" s="28" t="s">
        <v>354</v>
      </c>
      <c r="C145" s="31"/>
      <c r="D145" s="69" t="s">
        <v>207</v>
      </c>
      <c r="E145" s="69" t="s">
        <v>0</v>
      </c>
      <c r="F145" s="69"/>
      <c r="G145" s="68">
        <f>LUZIÂNIA!Y136</f>
        <v>1832</v>
      </c>
      <c r="H145" s="68">
        <f>LUZIÂNIA!Z136</f>
        <v>458</v>
      </c>
      <c r="I145" s="29">
        <v>8.32</v>
      </c>
      <c r="J145" s="70" t="s">
        <v>187</v>
      </c>
      <c r="K145" s="70" t="str">
        <f t="shared" si="21"/>
        <v>32.575.287/0006-89</v>
      </c>
      <c r="L145" s="70">
        <v>9.99</v>
      </c>
      <c r="M145" s="70">
        <v>7.14</v>
      </c>
      <c r="N145" s="70" t="s">
        <v>217</v>
      </c>
      <c r="O145" s="70">
        <v>7.83</v>
      </c>
      <c r="Q145" s="1">
        <f t="shared" si="26"/>
        <v>1374</v>
      </c>
      <c r="R145" s="67">
        <f t="shared" si="27"/>
        <v>11431.68</v>
      </c>
      <c r="S145" s="1">
        <f t="shared" si="28"/>
        <v>458</v>
      </c>
      <c r="T145" s="67">
        <f t="shared" si="29"/>
        <v>3810.56</v>
      </c>
    </row>
    <row r="146" spans="1:20" s="1" customFormat="1" ht="13.5" x14ac:dyDescent="0.25">
      <c r="A146" s="2">
        <v>31</v>
      </c>
      <c r="B146" s="2" t="s">
        <v>355</v>
      </c>
      <c r="C146" s="30"/>
      <c r="D146" s="65" t="s">
        <v>208</v>
      </c>
      <c r="E146" s="65" t="s">
        <v>0</v>
      </c>
      <c r="F146" s="65"/>
      <c r="G146" s="64">
        <f>LUZIÂNIA!Y137</f>
        <v>480</v>
      </c>
      <c r="H146" s="64">
        <f>LUZIÂNIA!Z137</f>
        <v>120</v>
      </c>
      <c r="I146" s="20">
        <v>8.52</v>
      </c>
      <c r="J146" s="66" t="s">
        <v>187</v>
      </c>
      <c r="K146" s="66" t="str">
        <f t="shared" si="21"/>
        <v>32.575.287/0006-89</v>
      </c>
      <c r="L146" s="66">
        <v>8.99</v>
      </c>
      <c r="M146" s="66">
        <v>8.75</v>
      </c>
      <c r="N146" s="66" t="s">
        <v>217</v>
      </c>
      <c r="O146" s="66">
        <v>7.83</v>
      </c>
      <c r="Q146" s="1">
        <f t="shared" si="26"/>
        <v>360</v>
      </c>
      <c r="R146" s="67">
        <f t="shared" si="27"/>
        <v>3067.2</v>
      </c>
      <c r="S146" s="1">
        <f t="shared" si="28"/>
        <v>120</v>
      </c>
      <c r="T146" s="67">
        <f t="shared" si="29"/>
        <v>1022.4</v>
      </c>
    </row>
    <row r="147" spans="1:20" s="1" customFormat="1" ht="13.5" x14ac:dyDescent="0.25">
      <c r="A147" s="2">
        <v>32</v>
      </c>
      <c r="B147" s="28" t="s">
        <v>356</v>
      </c>
      <c r="C147" s="31"/>
      <c r="D147" s="69" t="s">
        <v>118</v>
      </c>
      <c r="E147" s="69" t="s">
        <v>0</v>
      </c>
      <c r="F147" s="69"/>
      <c r="G147" s="68">
        <f>LUZIÂNIA!Y138</f>
        <v>1172</v>
      </c>
      <c r="H147" s="68">
        <f>LUZIÂNIA!Z138</f>
        <v>293</v>
      </c>
      <c r="I147" s="29">
        <v>13.18</v>
      </c>
      <c r="J147" s="70" t="s">
        <v>176</v>
      </c>
      <c r="K147" s="70" t="str">
        <f t="shared" si="21"/>
        <v>41.403.240/0001-14</v>
      </c>
      <c r="L147" s="70">
        <v>15.99</v>
      </c>
      <c r="M147" s="70">
        <v>14.73</v>
      </c>
      <c r="N147" s="70" t="s">
        <v>217</v>
      </c>
      <c r="O147" s="70">
        <v>8.83</v>
      </c>
      <c r="Q147" s="1">
        <f t="shared" si="26"/>
        <v>879</v>
      </c>
      <c r="R147" s="67">
        <f t="shared" si="27"/>
        <v>11585.22</v>
      </c>
      <c r="S147" s="1">
        <f t="shared" si="28"/>
        <v>293</v>
      </c>
      <c r="T147" s="67">
        <f t="shared" si="29"/>
        <v>3861.74</v>
      </c>
    </row>
    <row r="148" spans="1:20" s="1" customFormat="1" ht="13.5" x14ac:dyDescent="0.25">
      <c r="A148" s="2">
        <v>33</v>
      </c>
      <c r="B148" s="2" t="s">
        <v>357</v>
      </c>
      <c r="C148" s="30"/>
      <c r="D148" s="65" t="s">
        <v>119</v>
      </c>
      <c r="E148" s="65" t="s">
        <v>0</v>
      </c>
      <c r="F148" s="65"/>
      <c r="G148" s="64">
        <f>LUZIÂNIA!Y139</f>
        <v>14120</v>
      </c>
      <c r="H148" s="64">
        <f>LUZIÂNIA!Z139</f>
        <v>3530</v>
      </c>
      <c r="I148" s="20">
        <v>3.87</v>
      </c>
      <c r="J148" s="66" t="s">
        <v>176</v>
      </c>
      <c r="K148" s="66" t="str">
        <f t="shared" si="21"/>
        <v>41.403.240/0001-14</v>
      </c>
      <c r="L148" s="66">
        <v>4.99</v>
      </c>
      <c r="M148" s="66">
        <v>2.95</v>
      </c>
      <c r="N148" s="66" t="s">
        <v>217</v>
      </c>
      <c r="O148" s="66">
        <v>3.68</v>
      </c>
      <c r="Q148" s="1">
        <f t="shared" si="26"/>
        <v>10590</v>
      </c>
      <c r="R148" s="67">
        <f t="shared" si="27"/>
        <v>40983.300000000003</v>
      </c>
      <c r="S148" s="1">
        <f t="shared" si="28"/>
        <v>3530</v>
      </c>
      <c r="T148" s="67">
        <f t="shared" si="29"/>
        <v>13661.1</v>
      </c>
    </row>
    <row r="149" spans="1:20" s="1" customFormat="1" ht="13.5" x14ac:dyDescent="0.25">
      <c r="A149" s="2">
        <v>34</v>
      </c>
      <c r="B149" s="28" t="s">
        <v>358</v>
      </c>
      <c r="C149" s="31"/>
      <c r="D149" s="69" t="s">
        <v>120</v>
      </c>
      <c r="E149" s="69" t="s">
        <v>0</v>
      </c>
      <c r="F149" s="69"/>
      <c r="G149" s="68">
        <f>LUZIÂNIA!Y140</f>
        <v>2556</v>
      </c>
      <c r="H149" s="68">
        <f>LUZIÂNIA!Z140</f>
        <v>639</v>
      </c>
      <c r="I149" s="29">
        <v>9.24</v>
      </c>
      <c r="J149" s="70" t="s">
        <v>187</v>
      </c>
      <c r="K149" s="70" t="str">
        <f t="shared" si="21"/>
        <v>32.575.287/0006-89</v>
      </c>
      <c r="L149" s="70">
        <v>6.99</v>
      </c>
      <c r="M149" s="70">
        <v>12.06</v>
      </c>
      <c r="N149" s="70" t="s">
        <v>217</v>
      </c>
      <c r="O149" s="70">
        <v>8.68</v>
      </c>
      <c r="Q149" s="1">
        <f t="shared" si="26"/>
        <v>1917</v>
      </c>
      <c r="R149" s="67">
        <f t="shared" si="27"/>
        <v>17713.080000000002</v>
      </c>
      <c r="S149" s="1">
        <f t="shared" si="28"/>
        <v>639</v>
      </c>
      <c r="T149" s="67">
        <f t="shared" si="29"/>
        <v>5904.3600000000006</v>
      </c>
    </row>
    <row r="150" spans="1:20" s="1" customFormat="1" ht="13.5" x14ac:dyDescent="0.25">
      <c r="A150" s="2">
        <v>36</v>
      </c>
      <c r="B150" s="2" t="s">
        <v>359</v>
      </c>
      <c r="C150" s="30"/>
      <c r="D150" s="65" t="s">
        <v>121</v>
      </c>
      <c r="E150" s="65" t="s">
        <v>122</v>
      </c>
      <c r="F150" s="65"/>
      <c r="G150" s="64">
        <f>LUZIÂNIA!Y141</f>
        <v>476</v>
      </c>
      <c r="H150" s="64">
        <f>LUZIÂNIA!Z141</f>
        <v>119</v>
      </c>
      <c r="I150" s="20">
        <v>9.73</v>
      </c>
      <c r="J150" s="66" t="s">
        <v>187</v>
      </c>
      <c r="K150" s="66" t="str">
        <f t="shared" si="21"/>
        <v>32.575.287/0006-89</v>
      </c>
      <c r="L150" s="66">
        <v>7.99</v>
      </c>
      <c r="M150" s="66">
        <v>12.14</v>
      </c>
      <c r="N150" s="66" t="s">
        <v>217</v>
      </c>
      <c r="O150" s="66">
        <v>9.0500000000000007</v>
      </c>
      <c r="Q150" s="1">
        <f t="shared" si="26"/>
        <v>357</v>
      </c>
      <c r="R150" s="67">
        <f t="shared" si="27"/>
        <v>3473.61</v>
      </c>
      <c r="S150" s="1">
        <f t="shared" si="28"/>
        <v>119</v>
      </c>
      <c r="T150" s="67">
        <f t="shared" si="29"/>
        <v>1157.8700000000001</v>
      </c>
    </row>
    <row r="151" spans="1:20" s="1" customFormat="1" ht="13.5" x14ac:dyDescent="0.25">
      <c r="A151" s="2">
        <v>38</v>
      </c>
      <c r="B151" s="28" t="s">
        <v>360</v>
      </c>
      <c r="C151" s="31"/>
      <c r="D151" s="69" t="s">
        <v>123</v>
      </c>
      <c r="E151" s="69" t="s">
        <v>0</v>
      </c>
      <c r="F151" s="69"/>
      <c r="G151" s="68">
        <f>LUZIÂNIA!Y142</f>
        <v>900</v>
      </c>
      <c r="H151" s="68">
        <f>LUZIÂNIA!Z142</f>
        <v>225</v>
      </c>
      <c r="I151" s="29">
        <v>7.98</v>
      </c>
      <c r="J151" s="70" t="s">
        <v>176</v>
      </c>
      <c r="K151" s="70" t="str">
        <f t="shared" si="21"/>
        <v>41.403.240/0001-14</v>
      </c>
      <c r="L151" s="70">
        <v>9.9</v>
      </c>
      <c r="M151" s="70">
        <v>7.86</v>
      </c>
      <c r="N151" s="70" t="s">
        <v>217</v>
      </c>
      <c r="O151" s="70">
        <v>6.18</v>
      </c>
      <c r="Q151" s="1">
        <f t="shared" si="26"/>
        <v>675</v>
      </c>
      <c r="R151" s="67">
        <f t="shared" si="27"/>
        <v>5386.5</v>
      </c>
      <c r="S151" s="1">
        <f t="shared" si="28"/>
        <v>225</v>
      </c>
      <c r="T151" s="67">
        <f t="shared" si="29"/>
        <v>1795.5</v>
      </c>
    </row>
    <row r="152" spans="1:20" s="1" customFormat="1" ht="13.5" x14ac:dyDescent="0.25">
      <c r="A152" s="2">
        <v>39</v>
      </c>
      <c r="B152" s="2" t="s">
        <v>361</v>
      </c>
      <c r="C152" s="30"/>
      <c r="D152" s="65" t="s">
        <v>209</v>
      </c>
      <c r="E152" s="65" t="s">
        <v>0</v>
      </c>
      <c r="F152" s="65"/>
      <c r="G152" s="64">
        <f>LUZIÂNIA!Y143</f>
        <v>1472</v>
      </c>
      <c r="H152" s="64">
        <f>LUZIÂNIA!Z143</f>
        <v>368</v>
      </c>
      <c r="I152" s="20">
        <v>14.81</v>
      </c>
      <c r="J152" s="66" t="s">
        <v>176</v>
      </c>
      <c r="K152" s="66" t="str">
        <f t="shared" si="21"/>
        <v>41.403.240/0001-14</v>
      </c>
      <c r="L152" s="66">
        <v>15.99</v>
      </c>
      <c r="M152" s="66">
        <v>17.29</v>
      </c>
      <c r="N152" s="66" t="s">
        <v>217</v>
      </c>
      <c r="O152" s="66">
        <v>11.14</v>
      </c>
      <c r="Q152" s="1">
        <f t="shared" si="26"/>
        <v>1104</v>
      </c>
      <c r="R152" s="67">
        <f t="shared" si="27"/>
        <v>16350.24</v>
      </c>
      <c r="S152" s="1">
        <f t="shared" si="28"/>
        <v>368</v>
      </c>
      <c r="T152" s="67">
        <f t="shared" si="29"/>
        <v>5450.08</v>
      </c>
    </row>
    <row r="153" spans="1:20" s="1" customFormat="1" ht="13.5" x14ac:dyDescent="0.25">
      <c r="A153" s="2">
        <v>39</v>
      </c>
      <c r="B153" s="28" t="s">
        <v>362</v>
      </c>
      <c r="C153" s="31"/>
      <c r="D153" s="69" t="s">
        <v>210</v>
      </c>
      <c r="E153" s="69" t="s">
        <v>0</v>
      </c>
      <c r="F153" s="69"/>
      <c r="G153" s="68">
        <f>LUZIÂNIA!Y144</f>
        <v>164</v>
      </c>
      <c r="H153" s="68">
        <f>LUZIÂNIA!Z144</f>
        <v>41</v>
      </c>
      <c r="I153" s="29">
        <v>16.82</v>
      </c>
      <c r="J153" s="70" t="s">
        <v>187</v>
      </c>
      <c r="K153" s="70" t="str">
        <f t="shared" si="21"/>
        <v>32.575.287/0006-89</v>
      </c>
      <c r="L153" s="70">
        <v>23.9</v>
      </c>
      <c r="M153" s="70">
        <v>15.42</v>
      </c>
      <c r="N153" s="70" t="s">
        <v>217</v>
      </c>
      <c r="O153" s="70">
        <v>11.14</v>
      </c>
      <c r="Q153" s="1">
        <f t="shared" si="26"/>
        <v>123</v>
      </c>
      <c r="R153" s="67">
        <f t="shared" si="27"/>
        <v>2068.86</v>
      </c>
      <c r="S153" s="1">
        <f t="shared" si="28"/>
        <v>41</v>
      </c>
      <c r="T153" s="67">
        <f t="shared" si="29"/>
        <v>689.62</v>
      </c>
    </row>
    <row r="154" spans="1:20" s="1" customFormat="1" ht="13.5" x14ac:dyDescent="0.25">
      <c r="A154" s="2">
        <v>39</v>
      </c>
      <c r="B154" s="2" t="s">
        <v>363</v>
      </c>
      <c r="C154" s="30"/>
      <c r="D154" s="65" t="s">
        <v>211</v>
      </c>
      <c r="E154" s="65" t="s">
        <v>0</v>
      </c>
      <c r="F154" s="65"/>
      <c r="G154" s="64">
        <f>LUZIÂNIA!Y145</f>
        <v>120</v>
      </c>
      <c r="H154" s="64">
        <f>LUZIÂNIA!Z145</f>
        <v>30</v>
      </c>
      <c r="I154" s="20">
        <v>20.350000000000001</v>
      </c>
      <c r="J154" s="66" t="s">
        <v>187</v>
      </c>
      <c r="K154" s="66" t="str">
        <f t="shared" si="21"/>
        <v>32.575.287/0006-89</v>
      </c>
      <c r="L154" s="66">
        <v>24.9</v>
      </c>
      <c r="M154" s="66">
        <v>25.01</v>
      </c>
      <c r="N154" s="66" t="s">
        <v>217</v>
      </c>
      <c r="O154" s="66">
        <v>11.14</v>
      </c>
      <c r="Q154" s="1">
        <f t="shared" si="26"/>
        <v>90</v>
      </c>
      <c r="R154" s="67">
        <f t="shared" si="27"/>
        <v>1831.5000000000002</v>
      </c>
      <c r="S154" s="1">
        <f t="shared" si="28"/>
        <v>30</v>
      </c>
      <c r="T154" s="67">
        <f t="shared" si="29"/>
        <v>610.5</v>
      </c>
    </row>
    <row r="155" spans="1:20" s="1" customFormat="1" ht="13.5" x14ac:dyDescent="0.25">
      <c r="A155" s="2">
        <v>42</v>
      </c>
      <c r="B155" s="28" t="s">
        <v>364</v>
      </c>
      <c r="C155" s="31"/>
      <c r="D155" s="69" t="s">
        <v>212</v>
      </c>
      <c r="E155" s="69" t="s">
        <v>0</v>
      </c>
      <c r="F155" s="69"/>
      <c r="G155" s="68">
        <f>LUZIÂNIA!Y146</f>
        <v>2080</v>
      </c>
      <c r="H155" s="68">
        <f>LUZIÂNIA!Z146</f>
        <v>520</v>
      </c>
      <c r="I155" s="29">
        <v>5.2</v>
      </c>
      <c r="J155" s="70" t="s">
        <v>187</v>
      </c>
      <c r="K155" s="70" t="str">
        <f t="shared" si="21"/>
        <v>32.575.287/0006-89</v>
      </c>
      <c r="L155" s="70">
        <v>5.99</v>
      </c>
      <c r="M155" s="70">
        <v>4.46</v>
      </c>
      <c r="N155" s="70" t="s">
        <v>217</v>
      </c>
      <c r="O155" s="70">
        <v>5.15</v>
      </c>
      <c r="Q155" s="1">
        <f t="shared" si="26"/>
        <v>1560</v>
      </c>
      <c r="R155" s="67">
        <f t="shared" si="27"/>
        <v>8112</v>
      </c>
      <c r="S155" s="1">
        <f t="shared" si="28"/>
        <v>520</v>
      </c>
      <c r="T155" s="67">
        <f t="shared" si="29"/>
        <v>2704</v>
      </c>
    </row>
    <row r="156" spans="1:20" s="1" customFormat="1" ht="13.5" x14ac:dyDescent="0.25">
      <c r="A156" s="2">
        <v>42</v>
      </c>
      <c r="B156" s="2" t="s">
        <v>365</v>
      </c>
      <c r="C156" s="30"/>
      <c r="D156" s="65" t="s">
        <v>124</v>
      </c>
      <c r="E156" s="65" t="s">
        <v>0</v>
      </c>
      <c r="F156" s="65"/>
      <c r="G156" s="64">
        <f>LUZIÂNIA!Y147</f>
        <v>1080</v>
      </c>
      <c r="H156" s="64">
        <f>LUZIÂNIA!Z147</f>
        <v>270</v>
      </c>
      <c r="I156" s="20">
        <v>7.55</v>
      </c>
      <c r="J156" s="66" t="s">
        <v>176</v>
      </c>
      <c r="K156" s="66" t="str">
        <f t="shared" si="21"/>
        <v>41.403.240/0001-14</v>
      </c>
      <c r="L156" s="66">
        <v>11</v>
      </c>
      <c r="M156" s="66">
        <v>8.64</v>
      </c>
      <c r="N156" s="66" t="s">
        <v>377</v>
      </c>
      <c r="O156" s="66">
        <v>3</v>
      </c>
      <c r="Q156" s="1">
        <f t="shared" si="26"/>
        <v>810</v>
      </c>
      <c r="R156" s="67">
        <f t="shared" si="27"/>
        <v>6115.5</v>
      </c>
      <c r="S156" s="1">
        <f t="shared" si="28"/>
        <v>270</v>
      </c>
      <c r="T156" s="67">
        <f t="shared" si="29"/>
        <v>2038.5</v>
      </c>
    </row>
    <row r="157" spans="1:20" s="1" customFormat="1" ht="13.5" x14ac:dyDescent="0.25">
      <c r="A157" s="2">
        <v>42</v>
      </c>
      <c r="B157" s="28" t="s">
        <v>366</v>
      </c>
      <c r="C157" s="31"/>
      <c r="D157" s="69" t="s">
        <v>125</v>
      </c>
      <c r="E157" s="69" t="s">
        <v>97</v>
      </c>
      <c r="F157" s="69"/>
      <c r="G157" s="68">
        <f>LUZIÂNIA!Y148</f>
        <v>376</v>
      </c>
      <c r="H157" s="68">
        <f>LUZIÂNIA!Z148</f>
        <v>94</v>
      </c>
      <c r="I157" s="29">
        <v>4.92</v>
      </c>
      <c r="J157" s="70" t="s">
        <v>176</v>
      </c>
      <c r="K157" s="70" t="str">
        <f t="shared" si="21"/>
        <v>41.403.240/0001-14</v>
      </c>
      <c r="L157" s="70">
        <v>5.99</v>
      </c>
      <c r="M157" s="70">
        <v>5.76</v>
      </c>
      <c r="N157" s="70" t="s">
        <v>378</v>
      </c>
      <c r="O157" s="70">
        <v>3</v>
      </c>
      <c r="Q157" s="1">
        <f t="shared" si="26"/>
        <v>282</v>
      </c>
      <c r="R157" s="67">
        <f t="shared" si="27"/>
        <v>1387.44</v>
      </c>
      <c r="S157" s="1">
        <f t="shared" si="28"/>
        <v>94</v>
      </c>
      <c r="T157" s="67">
        <f t="shared" si="29"/>
        <v>462.48</v>
      </c>
    </row>
    <row r="158" spans="1:20" s="1" customFormat="1" ht="13.5" x14ac:dyDescent="0.25">
      <c r="A158" s="2">
        <v>45</v>
      </c>
      <c r="B158" s="2" t="s">
        <v>367</v>
      </c>
      <c r="C158" s="30"/>
      <c r="D158" s="65" t="s">
        <v>126</v>
      </c>
      <c r="E158" s="65" t="s">
        <v>0</v>
      </c>
      <c r="F158" s="65"/>
      <c r="G158" s="64">
        <f>LUZIÂNIA!Y149</f>
        <v>4640</v>
      </c>
      <c r="H158" s="64">
        <f>LUZIÂNIA!Z149</f>
        <v>1160</v>
      </c>
      <c r="I158" s="20">
        <v>7.53</v>
      </c>
      <c r="J158" s="66" t="s">
        <v>187</v>
      </c>
      <c r="K158" s="66" t="str">
        <f t="shared" si="21"/>
        <v>32.575.287/0006-89</v>
      </c>
      <c r="L158" s="66">
        <v>6.99</v>
      </c>
      <c r="M158" s="66">
        <v>9.17</v>
      </c>
      <c r="N158" s="66" t="s">
        <v>217</v>
      </c>
      <c r="O158" s="66">
        <v>6.43</v>
      </c>
      <c r="Q158" s="1">
        <f t="shared" si="26"/>
        <v>3480</v>
      </c>
      <c r="R158" s="67">
        <f t="shared" si="27"/>
        <v>26204.400000000001</v>
      </c>
      <c r="S158" s="1">
        <f t="shared" si="28"/>
        <v>1160</v>
      </c>
      <c r="T158" s="67">
        <f t="shared" si="29"/>
        <v>8734.8000000000011</v>
      </c>
    </row>
    <row r="159" spans="1:20" s="1" customFormat="1" ht="13.5" x14ac:dyDescent="0.25">
      <c r="A159" s="2">
        <v>45</v>
      </c>
      <c r="B159" s="28" t="s">
        <v>368</v>
      </c>
      <c r="C159" s="31"/>
      <c r="D159" s="69" t="s">
        <v>215</v>
      </c>
      <c r="E159" s="69" t="s">
        <v>0</v>
      </c>
      <c r="F159" s="69"/>
      <c r="G159" s="68">
        <f>LUZIÂNIA!Y150</f>
        <v>32</v>
      </c>
      <c r="H159" s="68">
        <f>LUZIÂNIA!Z150</f>
        <v>8</v>
      </c>
      <c r="I159" s="29">
        <v>23.62</v>
      </c>
      <c r="J159" s="70" t="s">
        <v>176</v>
      </c>
      <c r="K159" s="70" t="str">
        <f t="shared" si="21"/>
        <v>41.403.240/0001-14</v>
      </c>
      <c r="L159" s="70">
        <v>27.99</v>
      </c>
      <c r="M159" s="70">
        <v>29.77</v>
      </c>
      <c r="N159" s="70" t="s">
        <v>375</v>
      </c>
      <c r="O159" s="70">
        <v>13.11</v>
      </c>
      <c r="Q159" s="1">
        <f t="shared" si="26"/>
        <v>24</v>
      </c>
      <c r="R159" s="67">
        <f t="shared" si="27"/>
        <v>566.88</v>
      </c>
      <c r="S159" s="1">
        <f t="shared" si="28"/>
        <v>8</v>
      </c>
      <c r="T159" s="67">
        <f t="shared" si="29"/>
        <v>188.96</v>
      </c>
    </row>
    <row r="160" spans="1:20" s="1" customFormat="1" ht="13.5" x14ac:dyDescent="0.25">
      <c r="A160" s="2">
        <v>46</v>
      </c>
      <c r="B160" s="2" t="s">
        <v>369</v>
      </c>
      <c r="C160" s="30"/>
      <c r="D160" s="65" t="s">
        <v>127</v>
      </c>
      <c r="E160" s="65" t="s">
        <v>0</v>
      </c>
      <c r="F160" s="65"/>
      <c r="G160" s="64">
        <f>LUZIÂNIA!Y151</f>
        <v>256</v>
      </c>
      <c r="H160" s="64">
        <f>LUZIÂNIA!Z151</f>
        <v>64</v>
      </c>
      <c r="I160" s="20">
        <v>15.69</v>
      </c>
      <c r="J160" s="66" t="s">
        <v>176</v>
      </c>
      <c r="K160" s="66" t="str">
        <f t="shared" si="21"/>
        <v>41.403.240/0001-14</v>
      </c>
      <c r="L160" s="66">
        <v>11.99</v>
      </c>
      <c r="M160" s="66">
        <v>25.01</v>
      </c>
      <c r="N160" s="66" t="s">
        <v>217</v>
      </c>
      <c r="O160" s="66">
        <v>10.06</v>
      </c>
      <c r="Q160" s="1">
        <f t="shared" si="26"/>
        <v>192</v>
      </c>
      <c r="R160" s="67">
        <f t="shared" si="27"/>
        <v>3012.48</v>
      </c>
      <c r="S160" s="1">
        <f t="shared" si="28"/>
        <v>64</v>
      </c>
      <c r="T160" s="67">
        <f t="shared" si="29"/>
        <v>1004.16</v>
      </c>
    </row>
    <row r="161" spans="4:21" x14ac:dyDescent="0.25">
      <c r="D161">
        <f>COUNTA(D114:D160)</f>
        <v>47</v>
      </c>
      <c r="R161" s="73">
        <f>SUM(R114:R160)</f>
        <v>535679.25</v>
      </c>
      <c r="T161" s="73">
        <f>SUM(T114:T160)</f>
        <v>178559.74999999994</v>
      </c>
    </row>
    <row r="163" spans="4:21" x14ac:dyDescent="0.25">
      <c r="R163" s="72">
        <f>SUM(R161,R112,R45,R43,R17)</f>
        <v>7201008.3900000006</v>
      </c>
      <c r="S163" s="72"/>
      <c r="T163" s="72">
        <f t="shared" ref="S163:T163" si="30">SUM(T161,T112,T45,T43,T17)</f>
        <v>2390911.9300000002</v>
      </c>
      <c r="U163" s="72">
        <f>SUM(T163,R163)</f>
        <v>9591920.3200000003</v>
      </c>
    </row>
    <row r="166" spans="4:21" x14ac:dyDescent="0.25">
      <c r="J166" s="23" t="s">
        <v>187</v>
      </c>
      <c r="K166" s="23" t="s">
        <v>188</v>
      </c>
    </row>
    <row r="167" spans="4:21" x14ac:dyDescent="0.25">
      <c r="J167" s="22" t="s">
        <v>176</v>
      </c>
      <c r="K167" s="22" t="s">
        <v>186</v>
      </c>
    </row>
  </sheetData>
  <autoFilter ref="A18:O18" xr:uid="{0077468D-170B-43B4-A416-3E670B911C8F}"/>
  <mergeCells count="13">
    <mergeCell ref="T2:T3"/>
    <mergeCell ref="R2:R3"/>
    <mergeCell ref="Q2:Q3"/>
    <mergeCell ref="S2:S3"/>
    <mergeCell ref="N44:O44"/>
    <mergeCell ref="N47:O47"/>
    <mergeCell ref="N113:O113"/>
    <mergeCell ref="N2:O2"/>
    <mergeCell ref="D2:D3"/>
    <mergeCell ref="E2:E3"/>
    <mergeCell ref="I2:I3"/>
    <mergeCell ref="J2:L2"/>
    <mergeCell ref="M2:M3"/>
  </mergeCells>
  <pageMargins left="0.511811024" right="0.511811024" top="0.78740157499999996" bottom="0.78740157499999996" header="0.31496062000000002" footer="0.31496062000000002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7468D-170B-43B4-A416-3E670B911C8F}">
  <dimension ref="A2:Q167"/>
  <sheetViews>
    <sheetView topLeftCell="B1" zoomScaleNormal="100" workbookViewId="0">
      <pane xSplit="3" ySplit="2" topLeftCell="E64" activePane="bottomRight" state="frozen"/>
      <selection activeCell="B1" sqref="B1"/>
      <selection pane="topRight" activeCell="C1" sqref="C1"/>
      <selection pane="bottomLeft" activeCell="B3" sqref="B3"/>
      <selection pane="bottomRight" activeCell="E34" sqref="E34"/>
    </sheetView>
  </sheetViews>
  <sheetFormatPr defaultRowHeight="15" x14ac:dyDescent="0.25"/>
  <cols>
    <col min="1" max="1" width="50.7109375" customWidth="1"/>
    <col min="2" max="2" width="11.7109375" bestFit="1" customWidth="1"/>
    <col min="3" max="3" width="7.5703125" style="32" customWidth="1"/>
    <col min="4" max="4" width="50" customWidth="1"/>
    <col min="5" max="5" width="21.85546875" bestFit="1" customWidth="1"/>
    <col min="6" max="6" width="14.42578125" customWidth="1"/>
    <col min="7" max="7" width="41.140625" bestFit="1" customWidth="1"/>
    <col min="8" max="8" width="18.85546875" bestFit="1" customWidth="1"/>
    <col min="9" max="9" width="24.140625" bestFit="1" customWidth="1"/>
    <col min="10" max="10" width="15.140625" bestFit="1" customWidth="1"/>
    <col min="11" max="11" width="32.140625" bestFit="1" customWidth="1"/>
    <col min="12" max="12" width="9.42578125" bestFit="1" customWidth="1"/>
    <col min="13" max="13" width="38.7109375" customWidth="1"/>
    <col min="14" max="14" width="9.5703125" bestFit="1" customWidth="1"/>
  </cols>
  <sheetData>
    <row r="2" spans="1:12" s="7" customFormat="1" ht="45" customHeight="1" x14ac:dyDescent="0.25">
      <c r="A2" s="4"/>
      <c r="B2" s="4"/>
      <c r="C2" s="4" t="s">
        <v>320</v>
      </c>
      <c r="D2" s="44" t="s">
        <v>16</v>
      </c>
      <c r="E2" s="44" t="s">
        <v>17</v>
      </c>
      <c r="F2" s="46" t="s">
        <v>129</v>
      </c>
      <c r="G2" s="48" t="s">
        <v>182</v>
      </c>
      <c r="H2" s="49"/>
      <c r="I2" s="50"/>
      <c r="J2" s="51" t="s">
        <v>171</v>
      </c>
      <c r="K2" s="53" t="s">
        <v>178</v>
      </c>
      <c r="L2" s="54"/>
    </row>
    <row r="3" spans="1:12" s="7" customFormat="1" x14ac:dyDescent="0.25">
      <c r="A3" s="4"/>
      <c r="B3" s="4"/>
      <c r="C3" s="4"/>
      <c r="D3" s="45"/>
      <c r="E3" s="45"/>
      <c r="F3" s="47"/>
      <c r="G3" s="6" t="s">
        <v>183</v>
      </c>
      <c r="H3" s="6" t="s">
        <v>184</v>
      </c>
      <c r="I3" s="6" t="s">
        <v>185</v>
      </c>
      <c r="J3" s="52"/>
      <c r="K3" s="27" t="s">
        <v>178</v>
      </c>
      <c r="L3" s="6" t="s">
        <v>185</v>
      </c>
    </row>
    <row r="4" spans="1:12" s="1" customFormat="1" ht="13.5" x14ac:dyDescent="0.25">
      <c r="A4" s="2"/>
      <c r="B4" s="2" t="e">
        <f>D4=#REF!</f>
        <v>#REF!</v>
      </c>
      <c r="C4" s="30">
        <v>730</v>
      </c>
      <c r="D4" s="2" t="s">
        <v>1</v>
      </c>
      <c r="E4" s="2" t="s">
        <v>0</v>
      </c>
      <c r="F4" s="20">
        <f t="shared" ref="F4:F16" si="0">(SUM(I4,J4,L4)/3)</f>
        <v>31.76</v>
      </c>
      <c r="G4" s="22" t="s">
        <v>187</v>
      </c>
      <c r="H4" s="22" t="str">
        <f t="shared" ref="H4:H15" si="1">IF(G4=G$167,H$167,H$166)</f>
        <v>32.575.287/0006-89</v>
      </c>
      <c r="I4" s="22">
        <v>32.99</v>
      </c>
      <c r="J4" s="3">
        <v>36.130000000000003</v>
      </c>
      <c r="K4" s="3" t="s">
        <v>216</v>
      </c>
      <c r="L4" s="3">
        <v>26.16</v>
      </c>
    </row>
    <row r="5" spans="1:12" s="1" customFormat="1" ht="13.5" x14ac:dyDescent="0.25">
      <c r="A5" s="2"/>
      <c r="B5" s="2" t="e">
        <f>D5=#REF!</f>
        <v>#REF!</v>
      </c>
      <c r="C5" s="31">
        <v>713</v>
      </c>
      <c r="D5" s="28" t="s">
        <v>2</v>
      </c>
      <c r="E5" s="28" t="s">
        <v>0</v>
      </c>
      <c r="F5" s="29">
        <f t="shared" si="0"/>
        <v>28.97666666666667</v>
      </c>
      <c r="G5" s="21" t="s">
        <v>176</v>
      </c>
      <c r="H5" s="21" t="str">
        <f t="shared" si="1"/>
        <v>41.403.240/0001-14</v>
      </c>
      <c r="I5" s="21">
        <v>35.99</v>
      </c>
      <c r="J5" s="21">
        <v>25.51</v>
      </c>
      <c r="K5" s="21" t="s">
        <v>216</v>
      </c>
      <c r="L5" s="21">
        <v>25.43</v>
      </c>
    </row>
    <row r="6" spans="1:12" s="1" customFormat="1" ht="13.5" x14ac:dyDescent="0.25">
      <c r="A6" s="2"/>
      <c r="B6" s="2" t="e">
        <f>D6=#REF!</f>
        <v>#REF!</v>
      </c>
      <c r="C6" s="30">
        <v>730</v>
      </c>
      <c r="D6" s="2" t="s">
        <v>3</v>
      </c>
      <c r="E6" s="2" t="s">
        <v>0</v>
      </c>
      <c r="F6" s="20">
        <f t="shared" si="0"/>
        <v>22.97666666666667</v>
      </c>
      <c r="G6" s="22" t="s">
        <v>176</v>
      </c>
      <c r="H6" s="22" t="str">
        <f t="shared" si="1"/>
        <v>41.403.240/0001-14</v>
      </c>
      <c r="I6" s="22">
        <v>26.99</v>
      </c>
      <c r="J6" s="3">
        <v>16.940000000000001</v>
      </c>
      <c r="K6" s="3" t="s">
        <v>370</v>
      </c>
      <c r="L6" s="3">
        <v>25</v>
      </c>
    </row>
    <row r="7" spans="1:12" s="1" customFormat="1" ht="13.5" x14ac:dyDescent="0.25">
      <c r="A7" s="2"/>
      <c r="B7" s="2" t="e">
        <f>D7=#REF!</f>
        <v>#REF!</v>
      </c>
      <c r="C7" s="31">
        <v>100</v>
      </c>
      <c r="D7" s="28" t="s">
        <v>4</v>
      </c>
      <c r="E7" s="28" t="s">
        <v>0</v>
      </c>
      <c r="F7" s="29">
        <f t="shared" si="0"/>
        <v>20.593333333333334</v>
      </c>
      <c r="G7" s="21" t="s">
        <v>176</v>
      </c>
      <c r="H7" s="21" t="str">
        <f t="shared" si="1"/>
        <v>41.403.240/0001-14</v>
      </c>
      <c r="I7" s="21">
        <v>27.99</v>
      </c>
      <c r="J7" s="21">
        <v>13.27</v>
      </c>
      <c r="K7" s="21" t="s">
        <v>216</v>
      </c>
      <c r="L7" s="21">
        <v>20.52</v>
      </c>
    </row>
    <row r="8" spans="1:12" s="1" customFormat="1" ht="13.5" x14ac:dyDescent="0.25">
      <c r="A8" s="2"/>
      <c r="B8" s="2" t="e">
        <f>D8=#REF!</f>
        <v>#REF!</v>
      </c>
      <c r="C8" s="30">
        <v>100</v>
      </c>
      <c r="D8" s="2" t="s">
        <v>5</v>
      </c>
      <c r="E8" s="2" t="s">
        <v>0</v>
      </c>
      <c r="F8" s="20">
        <f t="shared" si="0"/>
        <v>22.2</v>
      </c>
      <c r="G8" s="22" t="s">
        <v>176</v>
      </c>
      <c r="H8" s="22" t="str">
        <f t="shared" si="1"/>
        <v>41.403.240/0001-14</v>
      </c>
      <c r="I8" s="22">
        <v>27.99</v>
      </c>
      <c r="J8" s="3">
        <v>16.91</v>
      </c>
      <c r="K8" s="3" t="s">
        <v>216</v>
      </c>
      <c r="L8" s="3">
        <v>21.7</v>
      </c>
    </row>
    <row r="9" spans="1:12" s="1" customFormat="1" ht="13.5" x14ac:dyDescent="0.25">
      <c r="A9" s="2"/>
      <c r="B9" s="2" t="e">
        <f>D9=#REF!</f>
        <v>#REF!</v>
      </c>
      <c r="C9" s="31">
        <v>100</v>
      </c>
      <c r="D9" s="28" t="s">
        <v>6</v>
      </c>
      <c r="E9" s="28" t="s">
        <v>7</v>
      </c>
      <c r="F9" s="29">
        <f t="shared" si="0"/>
        <v>10.67</v>
      </c>
      <c r="G9" s="21" t="s">
        <v>176</v>
      </c>
      <c r="H9" s="21" t="str">
        <f t="shared" si="1"/>
        <v>41.403.240/0001-14</v>
      </c>
      <c r="I9" s="21">
        <v>12.99</v>
      </c>
      <c r="J9" s="21">
        <v>7.49</v>
      </c>
      <c r="K9" s="21" t="s">
        <v>217</v>
      </c>
      <c r="L9" s="21">
        <v>11.53</v>
      </c>
    </row>
    <row r="10" spans="1:12" s="1" customFormat="1" ht="13.5" x14ac:dyDescent="0.25">
      <c r="A10" s="2"/>
      <c r="B10" s="2" t="e">
        <f>D10=#REF!</f>
        <v>#REF!</v>
      </c>
      <c r="C10" s="30">
        <v>730</v>
      </c>
      <c r="D10" s="2" t="s">
        <v>8</v>
      </c>
      <c r="E10" s="2" t="s">
        <v>0</v>
      </c>
      <c r="F10" s="20">
        <f t="shared" si="0"/>
        <v>26.806666666666668</v>
      </c>
      <c r="G10" s="22" t="s">
        <v>187</v>
      </c>
      <c r="H10" s="22" t="str">
        <f t="shared" si="1"/>
        <v>32.575.287/0006-89</v>
      </c>
      <c r="I10" s="22">
        <v>24.99</v>
      </c>
      <c r="J10" s="3">
        <v>28.71</v>
      </c>
      <c r="K10" s="3" t="s">
        <v>216</v>
      </c>
      <c r="L10" s="3">
        <v>26.72</v>
      </c>
    </row>
    <row r="11" spans="1:12" s="1" customFormat="1" ht="13.5" x14ac:dyDescent="0.25">
      <c r="A11" s="2"/>
      <c r="B11" s="2" t="e">
        <f>D11=#REF!</f>
        <v>#REF!</v>
      </c>
      <c r="C11" s="31">
        <v>100</v>
      </c>
      <c r="D11" s="28" t="s">
        <v>9</v>
      </c>
      <c r="E11" s="28" t="s">
        <v>0</v>
      </c>
      <c r="F11" s="29">
        <f t="shared" si="0"/>
        <v>25.503333333333334</v>
      </c>
      <c r="G11" s="21" t="s">
        <v>176</v>
      </c>
      <c r="H11" s="21" t="str">
        <f t="shared" si="1"/>
        <v>41.403.240/0001-14</v>
      </c>
      <c r="I11" s="21">
        <v>24.99</v>
      </c>
      <c r="J11" s="21">
        <v>32.57</v>
      </c>
      <c r="K11" s="21" t="s">
        <v>216</v>
      </c>
      <c r="L11" s="21">
        <v>18.95</v>
      </c>
    </row>
    <row r="12" spans="1:12" s="1" customFormat="1" ht="13.5" x14ac:dyDescent="0.25">
      <c r="A12" s="2"/>
      <c r="B12" s="2" t="e">
        <f>D12=#REF!</f>
        <v>#REF!</v>
      </c>
      <c r="C12" s="30">
        <v>100</v>
      </c>
      <c r="D12" s="2" t="s">
        <v>10</v>
      </c>
      <c r="E12" s="2" t="s">
        <v>0</v>
      </c>
      <c r="F12" s="20">
        <f t="shared" si="0"/>
        <v>14.99</v>
      </c>
      <c r="G12" s="22" t="s">
        <v>187</v>
      </c>
      <c r="H12" s="22" t="str">
        <f t="shared" si="1"/>
        <v>32.575.287/0006-89</v>
      </c>
      <c r="I12" s="22">
        <v>15.99</v>
      </c>
      <c r="J12" s="3">
        <v>12.01</v>
      </c>
      <c r="K12" s="3" t="s">
        <v>216</v>
      </c>
      <c r="L12" s="3">
        <v>16.97</v>
      </c>
    </row>
    <row r="13" spans="1:12" s="1" customFormat="1" ht="13.5" x14ac:dyDescent="0.25">
      <c r="A13" s="2"/>
      <c r="B13" s="2" t="e">
        <f>D13=#REF!</f>
        <v>#REF!</v>
      </c>
      <c r="C13" s="31">
        <v>100</v>
      </c>
      <c r="D13" s="28" t="s">
        <v>11</v>
      </c>
      <c r="E13" s="28" t="s">
        <v>0</v>
      </c>
      <c r="F13" s="29">
        <f t="shared" si="0"/>
        <v>22.986666666666665</v>
      </c>
      <c r="G13" s="21" t="s">
        <v>187</v>
      </c>
      <c r="H13" s="21" t="str">
        <f t="shared" si="1"/>
        <v>32.575.287/0006-89</v>
      </c>
      <c r="I13" s="21">
        <v>27.99</v>
      </c>
      <c r="J13" s="21">
        <v>19.64</v>
      </c>
      <c r="K13" s="21" t="s">
        <v>216</v>
      </c>
      <c r="L13" s="21">
        <v>21.33</v>
      </c>
    </row>
    <row r="14" spans="1:12" s="1" customFormat="1" ht="13.5" x14ac:dyDescent="0.25">
      <c r="A14" s="2"/>
      <c r="B14" s="2" t="e">
        <f>D14=#REF!</f>
        <v>#REF!</v>
      </c>
      <c r="C14" s="30">
        <v>711</v>
      </c>
      <c r="D14" s="2" t="s">
        <v>12</v>
      </c>
      <c r="E14" s="2" t="s">
        <v>0</v>
      </c>
      <c r="F14" s="20">
        <f t="shared" si="0"/>
        <v>26.736666666666668</v>
      </c>
      <c r="G14" s="22" t="s">
        <v>176</v>
      </c>
      <c r="H14" s="22" t="str">
        <f t="shared" si="1"/>
        <v>41.403.240/0001-14</v>
      </c>
      <c r="I14" s="22">
        <v>25.99</v>
      </c>
      <c r="J14" s="3">
        <v>32.6</v>
      </c>
      <c r="K14" s="3" t="s">
        <v>216</v>
      </c>
      <c r="L14" s="3">
        <v>21.62</v>
      </c>
    </row>
    <row r="15" spans="1:12" s="1" customFormat="1" ht="13.5" x14ac:dyDescent="0.25">
      <c r="A15" s="2"/>
      <c r="B15" s="2" t="e">
        <f>D15=#REF!</f>
        <v>#REF!</v>
      </c>
      <c r="C15" s="31">
        <v>100</v>
      </c>
      <c r="D15" s="28" t="s">
        <v>13</v>
      </c>
      <c r="E15" s="28" t="s">
        <v>0</v>
      </c>
      <c r="F15" s="29">
        <f t="shared" si="0"/>
        <v>25.139999999999997</v>
      </c>
      <c r="G15" s="21" t="s">
        <v>187</v>
      </c>
      <c r="H15" s="21" t="str">
        <f t="shared" si="1"/>
        <v>32.575.287/0006-89</v>
      </c>
      <c r="I15" s="21">
        <v>26.99</v>
      </c>
      <c r="J15" s="21">
        <v>28.22</v>
      </c>
      <c r="K15" s="21" t="s">
        <v>216</v>
      </c>
      <c r="L15" s="21">
        <v>20.21</v>
      </c>
    </row>
    <row r="16" spans="1:12" s="1" customFormat="1" ht="13.5" x14ac:dyDescent="0.25">
      <c r="A16" s="2"/>
      <c r="B16" s="2" t="e">
        <f>D16=#REF!</f>
        <v>#REF!</v>
      </c>
      <c r="C16" s="30"/>
      <c r="D16" s="2" t="s">
        <v>14</v>
      </c>
      <c r="E16" s="2" t="s">
        <v>0</v>
      </c>
      <c r="F16" s="20">
        <f t="shared" si="0"/>
        <v>24.55</v>
      </c>
      <c r="G16" s="22" t="s">
        <v>386</v>
      </c>
      <c r="H16" s="22" t="s">
        <v>387</v>
      </c>
      <c r="I16" s="22">
        <v>33.9</v>
      </c>
      <c r="J16" s="3">
        <v>8.4</v>
      </c>
      <c r="K16" s="3" t="s">
        <v>217</v>
      </c>
      <c r="L16" s="3">
        <v>31.35</v>
      </c>
    </row>
    <row r="17" spans="1:12" x14ac:dyDescent="0.25">
      <c r="F17" s="5"/>
      <c r="G17" s="5"/>
      <c r="H17" s="5"/>
      <c r="I17" s="5"/>
      <c r="J17" s="5"/>
      <c r="K17" s="5"/>
      <c r="L17" s="5"/>
    </row>
    <row r="18" spans="1:12" s="7" customFormat="1" ht="45" x14ac:dyDescent="0.25">
      <c r="A18" s="4"/>
      <c r="B18" s="4"/>
      <c r="C18" s="4"/>
      <c r="D18" s="4" t="s">
        <v>16</v>
      </c>
      <c r="E18" s="4" t="s">
        <v>17</v>
      </c>
      <c r="F18" s="19" t="s">
        <v>129</v>
      </c>
      <c r="G18" s="6"/>
      <c r="H18" s="6"/>
      <c r="I18" s="6" t="s">
        <v>176</v>
      </c>
      <c r="J18" s="6" t="s">
        <v>171</v>
      </c>
      <c r="K18" s="6"/>
      <c r="L18" s="6" t="s">
        <v>178</v>
      </c>
    </row>
    <row r="19" spans="1:12" s="1" customFormat="1" ht="13.5" x14ac:dyDescent="0.25">
      <c r="A19" s="2"/>
      <c r="B19" s="2" t="s">
        <v>234</v>
      </c>
      <c r="C19" s="30"/>
      <c r="D19" s="2" t="s">
        <v>18</v>
      </c>
      <c r="E19" s="2" t="s">
        <v>0</v>
      </c>
      <c r="F19" s="20">
        <f>(SUM(I19,J19,L19)/3)</f>
        <v>40.756666666666668</v>
      </c>
      <c r="G19" s="22" t="s">
        <v>187</v>
      </c>
      <c r="H19" s="22" t="str">
        <f t="shared" ref="H19:H42" si="2">IF(G19=G$167,H$167,H$166)</f>
        <v>32.575.287/0006-89</v>
      </c>
      <c r="I19" s="22">
        <v>49.99</v>
      </c>
      <c r="J19" s="3">
        <v>33.46</v>
      </c>
      <c r="K19" s="3" t="s">
        <v>217</v>
      </c>
      <c r="L19" s="3">
        <v>38.82</v>
      </c>
    </row>
    <row r="20" spans="1:12" s="1" customFormat="1" ht="13.5" x14ac:dyDescent="0.25">
      <c r="A20" s="2"/>
      <c r="B20" s="28" t="s">
        <v>221</v>
      </c>
      <c r="C20" s="31"/>
      <c r="D20" s="28" t="s">
        <v>19</v>
      </c>
      <c r="E20" s="28" t="s">
        <v>0</v>
      </c>
      <c r="F20" s="29">
        <f>(SUM(I20,J20,L20)/3)</f>
        <v>38.126666666666672</v>
      </c>
      <c r="G20" s="21" t="s">
        <v>187</v>
      </c>
      <c r="H20" s="21" t="str">
        <f t="shared" si="2"/>
        <v>32.575.287/0006-89</v>
      </c>
      <c r="I20" s="21">
        <v>39.99</v>
      </c>
      <c r="J20" s="21">
        <v>39.22</v>
      </c>
      <c r="K20" s="21" t="s">
        <v>217</v>
      </c>
      <c r="L20" s="21">
        <v>35.17</v>
      </c>
    </row>
    <row r="21" spans="1:12" s="1" customFormat="1" ht="13.5" x14ac:dyDescent="0.25">
      <c r="A21" s="2"/>
      <c r="B21" s="2" t="s">
        <v>235</v>
      </c>
      <c r="C21" s="30"/>
      <c r="D21" s="2" t="s">
        <v>20</v>
      </c>
      <c r="E21" s="2" t="s">
        <v>0</v>
      </c>
      <c r="F21" s="20">
        <f t="shared" ref="F21:F42" si="3">(SUM(I21,J21,L21)/3)</f>
        <v>30.893333333333334</v>
      </c>
      <c r="G21" s="22" t="s">
        <v>187</v>
      </c>
      <c r="H21" s="22" t="str">
        <f t="shared" si="2"/>
        <v>32.575.287/0006-89</v>
      </c>
      <c r="I21" s="22">
        <v>30.99</v>
      </c>
      <c r="J21" s="3">
        <v>33.04</v>
      </c>
      <c r="K21" s="3" t="s">
        <v>217</v>
      </c>
      <c r="L21" s="3">
        <v>28.65</v>
      </c>
    </row>
    <row r="22" spans="1:12" s="1" customFormat="1" ht="13.5" x14ac:dyDescent="0.25">
      <c r="A22" s="2"/>
      <c r="B22" s="28" t="s">
        <v>236</v>
      </c>
      <c r="C22" s="31"/>
      <c r="D22" s="28" t="s">
        <v>21</v>
      </c>
      <c r="E22" s="28" t="s">
        <v>0</v>
      </c>
      <c r="F22" s="29">
        <f t="shared" si="3"/>
        <v>31.28</v>
      </c>
      <c r="G22" s="21" t="s">
        <v>187</v>
      </c>
      <c r="H22" s="21" t="str">
        <f t="shared" si="2"/>
        <v>32.575.287/0006-89</v>
      </c>
      <c r="I22" s="21">
        <v>34.99</v>
      </c>
      <c r="J22" s="21">
        <v>26.12</v>
      </c>
      <c r="K22" s="21" t="s">
        <v>217</v>
      </c>
      <c r="L22" s="21">
        <v>32.729999999999997</v>
      </c>
    </row>
    <row r="23" spans="1:12" s="1" customFormat="1" ht="27" x14ac:dyDescent="0.25">
      <c r="A23" s="2"/>
      <c r="B23" s="2" t="s">
        <v>237</v>
      </c>
      <c r="C23" s="30"/>
      <c r="D23" s="2" t="s">
        <v>22</v>
      </c>
      <c r="E23" s="2" t="s">
        <v>0</v>
      </c>
      <c r="F23" s="20">
        <f t="shared" si="3"/>
        <v>31.643333333333334</v>
      </c>
      <c r="G23" s="22" t="s">
        <v>187</v>
      </c>
      <c r="H23" s="22" t="str">
        <f t="shared" si="2"/>
        <v>32.575.287/0006-89</v>
      </c>
      <c r="I23" s="22">
        <v>33.99</v>
      </c>
      <c r="J23" s="3">
        <v>32.31</v>
      </c>
      <c r="K23" s="3" t="s">
        <v>217</v>
      </c>
      <c r="L23" s="3">
        <v>28.63</v>
      </c>
    </row>
    <row r="24" spans="1:12" s="1" customFormat="1" ht="13.5" x14ac:dyDescent="0.25">
      <c r="A24" s="2"/>
      <c r="B24" s="28" t="s">
        <v>238</v>
      </c>
      <c r="C24" s="31"/>
      <c r="D24" s="28" t="s">
        <v>23</v>
      </c>
      <c r="E24" s="28" t="s">
        <v>0</v>
      </c>
      <c r="F24" s="29">
        <f t="shared" si="3"/>
        <v>36.24666666666667</v>
      </c>
      <c r="G24" s="21" t="s">
        <v>187</v>
      </c>
      <c r="H24" s="21" t="str">
        <f t="shared" si="2"/>
        <v>32.575.287/0006-89</v>
      </c>
      <c r="I24" s="21">
        <v>31.99</v>
      </c>
      <c r="J24" s="21">
        <v>44.02</v>
      </c>
      <c r="K24" s="21" t="s">
        <v>217</v>
      </c>
      <c r="L24" s="21">
        <v>32.729999999999997</v>
      </c>
    </row>
    <row r="25" spans="1:12" s="1" customFormat="1" ht="13.5" x14ac:dyDescent="0.25">
      <c r="A25" s="2"/>
      <c r="B25" s="2" t="s">
        <v>239</v>
      </c>
      <c r="C25" s="30"/>
      <c r="D25" s="2" t="s">
        <v>24</v>
      </c>
      <c r="E25" s="2" t="s">
        <v>0</v>
      </c>
      <c r="F25" s="20">
        <f t="shared" si="3"/>
        <v>36.576666666666661</v>
      </c>
      <c r="G25" s="22" t="s">
        <v>187</v>
      </c>
      <c r="H25" s="22" t="str">
        <f t="shared" si="2"/>
        <v>32.575.287/0006-89</v>
      </c>
      <c r="I25" s="22">
        <v>33.99</v>
      </c>
      <c r="J25" s="3">
        <v>43.37</v>
      </c>
      <c r="K25" s="3" t="s">
        <v>217</v>
      </c>
      <c r="L25" s="3">
        <v>32.369999999999997</v>
      </c>
    </row>
    <row r="26" spans="1:12" s="1" customFormat="1" ht="13.5" x14ac:dyDescent="0.25">
      <c r="A26" s="2"/>
      <c r="B26" s="28" t="s">
        <v>240</v>
      </c>
      <c r="C26" s="31"/>
      <c r="D26" s="28" t="s">
        <v>25</v>
      </c>
      <c r="E26" s="28" t="s">
        <v>0</v>
      </c>
      <c r="F26" s="29">
        <f t="shared" si="3"/>
        <v>34.870000000000005</v>
      </c>
      <c r="G26" s="21" t="s">
        <v>187</v>
      </c>
      <c r="H26" s="21" t="str">
        <f t="shared" si="2"/>
        <v>32.575.287/0006-89</v>
      </c>
      <c r="I26" s="21">
        <v>34.99</v>
      </c>
      <c r="J26" s="21">
        <v>40.19</v>
      </c>
      <c r="K26" s="21" t="s">
        <v>217</v>
      </c>
      <c r="L26" s="21">
        <v>29.43</v>
      </c>
    </row>
    <row r="27" spans="1:12" s="1" customFormat="1" ht="13.5" x14ac:dyDescent="0.25">
      <c r="A27" s="2"/>
      <c r="B27" s="2" t="s">
        <v>241</v>
      </c>
      <c r="C27" s="30"/>
      <c r="D27" s="2" t="s">
        <v>26</v>
      </c>
      <c r="E27" s="2" t="s">
        <v>0</v>
      </c>
      <c r="F27" s="20">
        <f t="shared" si="3"/>
        <v>27.209999999999997</v>
      </c>
      <c r="G27" s="22" t="s">
        <v>187</v>
      </c>
      <c r="H27" s="22" t="str">
        <f t="shared" si="2"/>
        <v>32.575.287/0006-89</v>
      </c>
      <c r="I27" s="22">
        <v>27.99</v>
      </c>
      <c r="J27" s="3">
        <v>27.42</v>
      </c>
      <c r="K27" s="3" t="s">
        <v>217</v>
      </c>
      <c r="L27" s="3">
        <v>26.22</v>
      </c>
    </row>
    <row r="28" spans="1:12" s="1" customFormat="1" ht="13.5" x14ac:dyDescent="0.25">
      <c r="A28" s="2"/>
      <c r="B28" s="28" t="s">
        <v>242</v>
      </c>
      <c r="C28" s="31"/>
      <c r="D28" s="28" t="s">
        <v>27</v>
      </c>
      <c r="E28" s="28" t="s">
        <v>7</v>
      </c>
      <c r="F28" s="29">
        <f t="shared" si="3"/>
        <v>19.116666666666667</v>
      </c>
      <c r="G28" s="21" t="s">
        <v>187</v>
      </c>
      <c r="H28" s="21" t="str">
        <f t="shared" si="2"/>
        <v>32.575.287/0006-89</v>
      </c>
      <c r="I28" s="21">
        <v>16.989999999999998</v>
      </c>
      <c r="J28" s="21">
        <v>20.07</v>
      </c>
      <c r="K28" s="21" t="s">
        <v>217</v>
      </c>
      <c r="L28" s="21">
        <v>20.29</v>
      </c>
    </row>
    <row r="29" spans="1:12" s="1" customFormat="1" ht="13.5" x14ac:dyDescent="0.25">
      <c r="A29" s="2"/>
      <c r="B29" s="2" t="s">
        <v>243</v>
      </c>
      <c r="C29" s="30"/>
      <c r="D29" s="2" t="s">
        <v>28</v>
      </c>
      <c r="E29" s="2" t="s">
        <v>0</v>
      </c>
      <c r="F29" s="20">
        <f t="shared" si="3"/>
        <v>19.746666666666666</v>
      </c>
      <c r="G29" s="22" t="s">
        <v>187</v>
      </c>
      <c r="H29" s="22" t="str">
        <f t="shared" si="2"/>
        <v>32.575.287/0006-89</v>
      </c>
      <c r="I29" s="22">
        <v>19.989999999999998</v>
      </c>
      <c r="J29" s="3">
        <v>17.93</v>
      </c>
      <c r="K29" s="3" t="s">
        <v>217</v>
      </c>
      <c r="L29" s="3">
        <v>21.32</v>
      </c>
    </row>
    <row r="30" spans="1:12" s="1" customFormat="1" ht="13.5" x14ac:dyDescent="0.25">
      <c r="A30" s="2"/>
      <c r="B30" s="28" t="s">
        <v>244</v>
      </c>
      <c r="C30" s="31"/>
      <c r="D30" s="28" t="s">
        <v>29</v>
      </c>
      <c r="E30" s="28" t="s">
        <v>0</v>
      </c>
      <c r="F30" s="29">
        <f t="shared" si="3"/>
        <v>43.696666666666665</v>
      </c>
      <c r="G30" s="21" t="s">
        <v>187</v>
      </c>
      <c r="H30" s="21" t="str">
        <f t="shared" si="2"/>
        <v>32.575.287/0006-89</v>
      </c>
      <c r="I30" s="21">
        <v>45.99</v>
      </c>
      <c r="J30" s="21">
        <v>46.07</v>
      </c>
      <c r="K30" s="21" t="s">
        <v>217</v>
      </c>
      <c r="L30" s="21">
        <v>39.03</v>
      </c>
    </row>
    <row r="31" spans="1:12" s="1" customFormat="1" ht="13.5" x14ac:dyDescent="0.25">
      <c r="A31" s="2"/>
      <c r="B31" s="2" t="s">
        <v>245</v>
      </c>
      <c r="C31" s="30"/>
      <c r="D31" s="2" t="s">
        <v>30</v>
      </c>
      <c r="E31" s="2" t="s">
        <v>0</v>
      </c>
      <c r="F31" s="20">
        <f t="shared" si="3"/>
        <v>15.703333333333333</v>
      </c>
      <c r="G31" s="22" t="s">
        <v>187</v>
      </c>
      <c r="H31" s="22" t="str">
        <f t="shared" si="2"/>
        <v>32.575.287/0006-89</v>
      </c>
      <c r="I31" s="22">
        <v>20.99</v>
      </c>
      <c r="J31" s="3">
        <v>12.48</v>
      </c>
      <c r="K31" s="3" t="s">
        <v>217</v>
      </c>
      <c r="L31" s="3">
        <v>13.64</v>
      </c>
    </row>
    <row r="32" spans="1:12" s="1" customFormat="1" ht="13.5" x14ac:dyDescent="0.25">
      <c r="A32" s="2"/>
      <c r="B32" s="28" t="s">
        <v>246</v>
      </c>
      <c r="C32" s="31"/>
      <c r="D32" s="28" t="s">
        <v>194</v>
      </c>
      <c r="E32" s="28" t="s">
        <v>0</v>
      </c>
      <c r="F32" s="29">
        <f t="shared" si="3"/>
        <v>17.206666666666663</v>
      </c>
      <c r="G32" s="21" t="s">
        <v>176</v>
      </c>
      <c r="H32" s="21" t="str">
        <f t="shared" si="2"/>
        <v>41.403.240/0001-14</v>
      </c>
      <c r="I32" s="21">
        <v>21.99</v>
      </c>
      <c r="J32" s="21">
        <v>16.829999999999998</v>
      </c>
      <c r="K32" s="21" t="s">
        <v>372</v>
      </c>
      <c r="L32" s="21">
        <v>12.8</v>
      </c>
    </row>
    <row r="33" spans="1:12" s="1" customFormat="1" ht="13.5" x14ac:dyDescent="0.25">
      <c r="A33" s="2"/>
      <c r="B33" s="2" t="s">
        <v>247</v>
      </c>
      <c r="C33" s="30"/>
      <c r="D33" s="2" t="s">
        <v>31</v>
      </c>
      <c r="E33" s="2" t="s">
        <v>0</v>
      </c>
      <c r="F33" s="20">
        <f t="shared" si="3"/>
        <v>22.283333333333331</v>
      </c>
      <c r="G33" s="22" t="s">
        <v>187</v>
      </c>
      <c r="H33" s="22" t="str">
        <f t="shared" si="2"/>
        <v>32.575.287/0006-89</v>
      </c>
      <c r="I33" s="22">
        <v>26.99</v>
      </c>
      <c r="J33" s="3">
        <v>18.22</v>
      </c>
      <c r="K33" s="3" t="s">
        <v>217</v>
      </c>
      <c r="L33" s="3">
        <v>21.64</v>
      </c>
    </row>
    <row r="34" spans="1:12" s="1" customFormat="1" ht="13.5" x14ac:dyDescent="0.25">
      <c r="A34" s="2"/>
      <c r="B34" s="28" t="s">
        <v>248</v>
      </c>
      <c r="C34" s="31"/>
      <c r="D34" s="28" t="s">
        <v>32</v>
      </c>
      <c r="E34" s="28" t="s">
        <v>0</v>
      </c>
      <c r="F34" s="29">
        <f t="shared" si="3"/>
        <v>27.916666666666668</v>
      </c>
      <c r="G34" s="21" t="s">
        <v>187</v>
      </c>
      <c r="H34" s="21" t="str">
        <f t="shared" si="2"/>
        <v>32.575.287/0006-89</v>
      </c>
      <c r="I34" s="21">
        <v>32.99</v>
      </c>
      <c r="J34" s="21">
        <v>26.4</v>
      </c>
      <c r="K34" s="21" t="s">
        <v>217</v>
      </c>
      <c r="L34" s="21">
        <v>24.36</v>
      </c>
    </row>
    <row r="35" spans="1:12" s="1" customFormat="1" ht="13.5" x14ac:dyDescent="0.25">
      <c r="A35" s="2"/>
      <c r="B35" s="2" t="s">
        <v>249</v>
      </c>
      <c r="C35" s="30"/>
      <c r="D35" s="2" t="s">
        <v>33</v>
      </c>
      <c r="E35" s="2" t="s">
        <v>0</v>
      </c>
      <c r="F35" s="20">
        <f t="shared" si="3"/>
        <v>11.396666666666667</v>
      </c>
      <c r="G35" s="22" t="s">
        <v>187</v>
      </c>
      <c r="H35" s="22" t="str">
        <f t="shared" si="2"/>
        <v>32.575.287/0006-89</v>
      </c>
      <c r="I35" s="22">
        <v>9.98</v>
      </c>
      <c r="J35" s="3">
        <v>14.25</v>
      </c>
      <c r="K35" s="3" t="s">
        <v>217</v>
      </c>
      <c r="L35" s="3">
        <v>9.9600000000000009</v>
      </c>
    </row>
    <row r="36" spans="1:12" s="1" customFormat="1" ht="13.5" x14ac:dyDescent="0.25">
      <c r="A36" s="2"/>
      <c r="B36" s="28" t="s">
        <v>250</v>
      </c>
      <c r="C36" s="31"/>
      <c r="D36" s="28" t="s">
        <v>204</v>
      </c>
      <c r="E36" s="28" t="s">
        <v>0</v>
      </c>
      <c r="F36" s="29">
        <f t="shared" si="3"/>
        <v>30.686666666666667</v>
      </c>
      <c r="G36" s="21" t="s">
        <v>187</v>
      </c>
      <c r="H36" s="21" t="str">
        <f t="shared" si="2"/>
        <v>32.575.287/0006-89</v>
      </c>
      <c r="I36" s="21">
        <v>34.99</v>
      </c>
      <c r="J36" s="21">
        <v>28.02</v>
      </c>
      <c r="K36" s="21" t="s">
        <v>217</v>
      </c>
      <c r="L36" s="21">
        <v>29.05</v>
      </c>
    </row>
    <row r="37" spans="1:12" s="1" customFormat="1" ht="13.5" x14ac:dyDescent="0.25">
      <c r="A37" s="2"/>
      <c r="B37" s="2" t="s">
        <v>251</v>
      </c>
      <c r="C37" s="30"/>
      <c r="D37" s="2" t="s">
        <v>34</v>
      </c>
      <c r="E37" s="2" t="s">
        <v>0</v>
      </c>
      <c r="F37" s="20">
        <f t="shared" si="3"/>
        <v>21.833333333333332</v>
      </c>
      <c r="G37" s="22" t="s">
        <v>187</v>
      </c>
      <c r="H37" s="22" t="str">
        <f t="shared" si="2"/>
        <v>32.575.287/0006-89</v>
      </c>
      <c r="I37" s="22">
        <v>21.99</v>
      </c>
      <c r="J37" s="3">
        <v>23.46</v>
      </c>
      <c r="K37" s="3" t="s">
        <v>217</v>
      </c>
      <c r="L37" s="3">
        <v>20.05</v>
      </c>
    </row>
    <row r="38" spans="1:12" s="1" customFormat="1" ht="13.5" x14ac:dyDescent="0.25">
      <c r="A38" s="2"/>
      <c r="B38" s="28" t="s">
        <v>252</v>
      </c>
      <c r="C38" s="31"/>
      <c r="D38" s="28" t="s">
        <v>35</v>
      </c>
      <c r="E38" s="28" t="s">
        <v>0</v>
      </c>
      <c r="F38" s="29">
        <f t="shared" si="3"/>
        <v>19.02333333333333</v>
      </c>
      <c r="G38" s="21" t="s">
        <v>176</v>
      </c>
      <c r="H38" s="21" t="str">
        <f t="shared" si="2"/>
        <v>41.403.240/0001-14</v>
      </c>
      <c r="I38" s="21">
        <v>19.989999999999998</v>
      </c>
      <c r="J38" s="21">
        <v>17.739999999999998</v>
      </c>
      <c r="K38" s="21" t="s">
        <v>217</v>
      </c>
      <c r="L38" s="21">
        <v>19.34</v>
      </c>
    </row>
    <row r="39" spans="1:12" s="1" customFormat="1" ht="13.5" x14ac:dyDescent="0.25">
      <c r="A39" s="2"/>
      <c r="B39" s="2" t="s">
        <v>253</v>
      </c>
      <c r="C39" s="30"/>
      <c r="D39" s="2" t="s">
        <v>36</v>
      </c>
      <c r="E39" s="2" t="s">
        <v>0</v>
      </c>
      <c r="F39" s="20">
        <f t="shared" si="3"/>
        <v>17.763333333333332</v>
      </c>
      <c r="G39" s="22" t="s">
        <v>187</v>
      </c>
      <c r="H39" s="22" t="str">
        <f t="shared" si="2"/>
        <v>32.575.287/0006-89</v>
      </c>
      <c r="I39" s="22">
        <v>14.98</v>
      </c>
      <c r="J39" s="3">
        <v>19.239999999999998</v>
      </c>
      <c r="K39" s="3" t="s">
        <v>217</v>
      </c>
      <c r="L39" s="3">
        <v>19.07</v>
      </c>
    </row>
    <row r="40" spans="1:12" s="1" customFormat="1" ht="13.5" x14ac:dyDescent="0.25">
      <c r="A40" s="2"/>
      <c r="B40" s="28" t="s">
        <v>254</v>
      </c>
      <c r="C40" s="31"/>
      <c r="D40" s="28" t="s">
        <v>37</v>
      </c>
      <c r="E40" s="28" t="s">
        <v>0</v>
      </c>
      <c r="F40" s="29">
        <f t="shared" si="3"/>
        <v>18.456666666666667</v>
      </c>
      <c r="G40" s="21" t="s">
        <v>187</v>
      </c>
      <c r="H40" s="21" t="str">
        <f t="shared" si="2"/>
        <v>32.575.287/0006-89</v>
      </c>
      <c r="I40" s="21">
        <v>16.989999999999998</v>
      </c>
      <c r="J40" s="21">
        <v>17.29</v>
      </c>
      <c r="K40" s="21" t="s">
        <v>217</v>
      </c>
      <c r="L40" s="21">
        <v>21.09</v>
      </c>
    </row>
    <row r="41" spans="1:12" s="1" customFormat="1" ht="13.5" x14ac:dyDescent="0.25">
      <c r="A41" s="2"/>
      <c r="B41" s="2" t="s">
        <v>255</v>
      </c>
      <c r="C41" s="30"/>
      <c r="D41" s="2" t="s">
        <v>88</v>
      </c>
      <c r="E41" s="2" t="s">
        <v>0</v>
      </c>
      <c r="F41" s="20">
        <f t="shared" si="3"/>
        <v>12.346666666666666</v>
      </c>
      <c r="G41" s="22" t="s">
        <v>187</v>
      </c>
      <c r="H41" s="22" t="str">
        <f t="shared" si="2"/>
        <v>32.575.287/0006-89</v>
      </c>
      <c r="I41" s="22">
        <v>3.49</v>
      </c>
      <c r="J41" s="3">
        <v>21.19</v>
      </c>
      <c r="K41" s="3" t="s">
        <v>217</v>
      </c>
      <c r="L41" s="3">
        <v>12.36</v>
      </c>
    </row>
    <row r="42" spans="1:12" s="1" customFormat="1" ht="13.5" x14ac:dyDescent="0.25">
      <c r="A42" s="2"/>
      <c r="B42" s="28" t="s">
        <v>319</v>
      </c>
      <c r="C42" s="31"/>
      <c r="D42" s="28" t="s">
        <v>38</v>
      </c>
      <c r="E42" s="28" t="s">
        <v>0</v>
      </c>
      <c r="F42" s="29">
        <f t="shared" si="3"/>
        <v>19.833333333333332</v>
      </c>
      <c r="G42" s="21" t="s">
        <v>187</v>
      </c>
      <c r="H42" s="21" t="str">
        <f t="shared" si="2"/>
        <v>32.575.287/0006-89</v>
      </c>
      <c r="I42" s="21">
        <v>11.99</v>
      </c>
      <c r="J42" s="21">
        <v>27.62</v>
      </c>
      <c r="K42" s="21" t="s">
        <v>217</v>
      </c>
      <c r="L42" s="21">
        <v>19.89</v>
      </c>
    </row>
    <row r="44" spans="1:12" s="7" customFormat="1" ht="45" x14ac:dyDescent="0.25">
      <c r="A44" s="4"/>
      <c r="B44" s="4"/>
      <c r="C44" s="4"/>
      <c r="D44" s="4" t="s">
        <v>16</v>
      </c>
      <c r="E44" s="4" t="s">
        <v>17</v>
      </c>
      <c r="F44" s="19" t="s">
        <v>129</v>
      </c>
      <c r="G44" s="6"/>
      <c r="H44" s="6"/>
      <c r="I44" s="6" t="s">
        <v>176</v>
      </c>
      <c r="J44" s="6" t="s">
        <v>171</v>
      </c>
      <c r="K44" s="48" t="s">
        <v>178</v>
      </c>
      <c r="L44" s="50"/>
    </row>
    <row r="45" spans="1:12" s="1" customFormat="1" ht="13.5" x14ac:dyDescent="0.25">
      <c r="A45" s="2"/>
      <c r="B45" s="2" t="s">
        <v>256</v>
      </c>
      <c r="C45" s="30"/>
      <c r="D45" s="2" t="s">
        <v>39</v>
      </c>
      <c r="E45" s="2" t="s">
        <v>0</v>
      </c>
      <c r="F45" s="20">
        <f>(SUM(I45,J45,L45)/3)</f>
        <v>50.846666666666664</v>
      </c>
      <c r="G45" s="22" t="s">
        <v>176</v>
      </c>
      <c r="H45" s="22" t="str">
        <f>IF(G45=G$167,H$167,H$166)</f>
        <v>41.403.240/0001-14</v>
      </c>
      <c r="I45" s="22">
        <v>69.989999999999995</v>
      </c>
      <c r="J45" s="3">
        <v>40.89</v>
      </c>
      <c r="K45" s="3" t="s">
        <v>217</v>
      </c>
      <c r="L45" s="3">
        <v>41.66</v>
      </c>
    </row>
    <row r="47" spans="1:12" s="7" customFormat="1" ht="45" x14ac:dyDescent="0.25">
      <c r="A47" s="4"/>
      <c r="B47" s="4"/>
      <c r="C47" s="4" t="s">
        <v>181</v>
      </c>
      <c r="D47" s="4" t="s">
        <v>16</v>
      </c>
      <c r="E47" s="4" t="s">
        <v>17</v>
      </c>
      <c r="F47" s="19" t="s">
        <v>129</v>
      </c>
      <c r="G47" s="6"/>
      <c r="H47" s="6"/>
      <c r="I47" s="6" t="s">
        <v>176</v>
      </c>
      <c r="J47" s="6" t="s">
        <v>171</v>
      </c>
      <c r="K47" s="48" t="s">
        <v>178</v>
      </c>
      <c r="L47" s="50"/>
    </row>
    <row r="48" spans="1:12" s="1" customFormat="1" ht="13.5" x14ac:dyDescent="0.25">
      <c r="A48" s="2"/>
      <c r="B48" s="2" t="s">
        <v>257</v>
      </c>
      <c r="C48" s="30">
        <v>4120</v>
      </c>
      <c r="D48" s="2" t="s">
        <v>40</v>
      </c>
      <c r="E48" s="2" t="s">
        <v>0</v>
      </c>
      <c r="F48" s="20">
        <f t="shared" ref="F48:F53" si="4">(SUM(I48,J48,L48)/3)</f>
        <v>26.096666666666664</v>
      </c>
      <c r="G48" s="22" t="s">
        <v>176</v>
      </c>
      <c r="H48" s="22" t="str">
        <f t="shared" ref="H48:H79" si="5">IF(G48=G$167,H$167,H$166)</f>
        <v>41.403.240/0001-14</v>
      </c>
      <c r="I48" s="22">
        <v>39.979999999999997</v>
      </c>
      <c r="J48" s="3">
        <v>17.93</v>
      </c>
      <c r="K48" s="3" t="s">
        <v>217</v>
      </c>
      <c r="L48" s="3">
        <v>20.38</v>
      </c>
    </row>
    <row r="49" spans="1:12" s="1" customFormat="1" ht="13.5" x14ac:dyDescent="0.25">
      <c r="A49" s="2"/>
      <c r="B49" s="28" t="s">
        <v>258</v>
      </c>
      <c r="C49" s="31">
        <v>13</v>
      </c>
      <c r="D49" s="28" t="s">
        <v>41</v>
      </c>
      <c r="E49" s="28" t="s">
        <v>7</v>
      </c>
      <c r="F49" s="29">
        <f t="shared" si="4"/>
        <v>21.263333333333332</v>
      </c>
      <c r="G49" s="21" t="s">
        <v>176</v>
      </c>
      <c r="H49" s="21" t="str">
        <f t="shared" si="5"/>
        <v>41.403.240/0001-14</v>
      </c>
      <c r="I49" s="21">
        <v>26.99</v>
      </c>
      <c r="J49" s="21">
        <v>17</v>
      </c>
      <c r="K49" s="21" t="s">
        <v>217</v>
      </c>
      <c r="L49" s="21">
        <v>19.8</v>
      </c>
    </row>
    <row r="50" spans="1:12" s="1" customFormat="1" ht="13.5" x14ac:dyDescent="0.25">
      <c r="A50" s="2"/>
      <c r="B50" s="2" t="s">
        <v>259</v>
      </c>
      <c r="C50" s="30">
        <v>498</v>
      </c>
      <c r="D50" s="2" t="s">
        <v>42</v>
      </c>
      <c r="E50" s="2" t="s">
        <v>7</v>
      </c>
      <c r="F50" s="20">
        <f t="shared" si="4"/>
        <v>8.2899999999999991</v>
      </c>
      <c r="G50" s="22" t="s">
        <v>187</v>
      </c>
      <c r="H50" s="22" t="str">
        <f t="shared" si="5"/>
        <v>32.575.287/0006-89</v>
      </c>
      <c r="I50" s="22">
        <v>4.99</v>
      </c>
      <c r="J50" s="3">
        <v>10.53</v>
      </c>
      <c r="K50" s="3" t="s">
        <v>217</v>
      </c>
      <c r="L50" s="3">
        <v>9.35</v>
      </c>
    </row>
    <row r="51" spans="1:12" s="1" customFormat="1" ht="13.5" x14ac:dyDescent="0.25">
      <c r="A51" s="2"/>
      <c r="B51" s="28" t="s">
        <v>220</v>
      </c>
      <c r="C51" s="31">
        <v>693</v>
      </c>
      <c r="D51" s="28" t="s">
        <v>43</v>
      </c>
      <c r="E51" s="28" t="s">
        <v>7</v>
      </c>
      <c r="F51" s="29">
        <f t="shared" si="4"/>
        <v>25.08</v>
      </c>
      <c r="G51" s="21" t="s">
        <v>187</v>
      </c>
      <c r="H51" s="21" t="str">
        <f t="shared" si="5"/>
        <v>32.575.287/0006-89</v>
      </c>
      <c r="I51" s="21">
        <v>19.989999999999998</v>
      </c>
      <c r="J51" s="21">
        <v>26.8</v>
      </c>
      <c r="K51" s="21" t="s">
        <v>217</v>
      </c>
      <c r="L51" s="21">
        <v>28.45</v>
      </c>
    </row>
    <row r="52" spans="1:12" s="1" customFormat="1" ht="13.5" x14ac:dyDescent="0.25">
      <c r="A52" s="2"/>
      <c r="B52" s="2" t="s">
        <v>260</v>
      </c>
      <c r="C52" s="30"/>
      <c r="D52" s="2" t="s">
        <v>44</v>
      </c>
      <c r="E52" s="2" t="s">
        <v>7</v>
      </c>
      <c r="F52" s="20">
        <f t="shared" si="4"/>
        <v>13.75</v>
      </c>
      <c r="G52" s="22" t="s">
        <v>187</v>
      </c>
      <c r="H52" s="22" t="str">
        <f t="shared" si="5"/>
        <v>32.575.287/0006-89</v>
      </c>
      <c r="I52" s="22">
        <v>15.99</v>
      </c>
      <c r="J52" s="3">
        <v>12.97</v>
      </c>
      <c r="K52" s="3" t="s">
        <v>217</v>
      </c>
      <c r="L52" s="3">
        <v>12.29</v>
      </c>
    </row>
    <row r="53" spans="1:12" s="1" customFormat="1" ht="13.5" x14ac:dyDescent="0.25">
      <c r="A53" s="2"/>
      <c r="B53" s="28" t="s">
        <v>261</v>
      </c>
      <c r="C53" s="31">
        <v>755</v>
      </c>
      <c r="D53" s="28" t="s">
        <v>45</v>
      </c>
      <c r="E53" s="28" t="s">
        <v>46</v>
      </c>
      <c r="F53" s="29">
        <f t="shared" si="4"/>
        <v>41.330000000000005</v>
      </c>
      <c r="G53" s="21" t="s">
        <v>187</v>
      </c>
      <c r="H53" s="21" t="str">
        <f t="shared" si="5"/>
        <v>32.575.287/0006-89</v>
      </c>
      <c r="I53" s="21">
        <v>44.99</v>
      </c>
      <c r="J53" s="21">
        <v>38.22</v>
      </c>
      <c r="K53" s="21" t="s">
        <v>217</v>
      </c>
      <c r="L53" s="21">
        <v>40.78</v>
      </c>
    </row>
    <row r="54" spans="1:12" s="1" customFormat="1" ht="13.5" x14ac:dyDescent="0.25">
      <c r="A54" s="2"/>
      <c r="B54" s="2" t="s">
        <v>262</v>
      </c>
      <c r="C54" s="30">
        <v>749</v>
      </c>
      <c r="D54" s="2" t="s">
        <v>47</v>
      </c>
      <c r="E54" s="2" t="s">
        <v>17</v>
      </c>
      <c r="F54" s="20">
        <f t="shared" ref="F54:F110" si="6">(SUM(I54,J54,L54)/3)</f>
        <v>19.076666666666668</v>
      </c>
      <c r="G54" s="22" t="s">
        <v>176</v>
      </c>
      <c r="H54" s="22" t="str">
        <f t="shared" si="5"/>
        <v>41.403.240/0001-14</v>
      </c>
      <c r="I54" s="22">
        <v>22.99</v>
      </c>
      <c r="J54" s="3">
        <v>15.73</v>
      </c>
      <c r="K54" s="3" t="s">
        <v>372</v>
      </c>
      <c r="L54" s="3">
        <v>18.510000000000002</v>
      </c>
    </row>
    <row r="55" spans="1:12" s="1" customFormat="1" ht="13.5" x14ac:dyDescent="0.25">
      <c r="A55" s="2"/>
      <c r="B55" s="28" t="s">
        <v>263</v>
      </c>
      <c r="C55" s="31">
        <v>733</v>
      </c>
      <c r="D55" s="28" t="s">
        <v>192</v>
      </c>
      <c r="E55" s="28" t="s">
        <v>7</v>
      </c>
      <c r="F55" s="29">
        <f t="shared" si="6"/>
        <v>32.266666666666673</v>
      </c>
      <c r="G55" s="21" t="s">
        <v>176</v>
      </c>
      <c r="H55" s="21" t="str">
        <f t="shared" si="5"/>
        <v>41.403.240/0001-14</v>
      </c>
      <c r="I55" s="21">
        <v>36.99</v>
      </c>
      <c r="J55" s="21">
        <v>32.72</v>
      </c>
      <c r="K55" s="21" t="s">
        <v>217</v>
      </c>
      <c r="L55" s="21">
        <v>27.09</v>
      </c>
    </row>
    <row r="56" spans="1:12" s="1" customFormat="1" ht="13.5" x14ac:dyDescent="0.25">
      <c r="A56" s="2"/>
      <c r="B56" s="2" t="s">
        <v>264</v>
      </c>
      <c r="C56" s="30"/>
      <c r="D56" s="2" t="s">
        <v>48</v>
      </c>
      <c r="E56" s="2" t="s">
        <v>7</v>
      </c>
      <c r="F56" s="20">
        <f t="shared" si="6"/>
        <v>33.276666666666671</v>
      </c>
      <c r="G56" s="22" t="s">
        <v>187</v>
      </c>
      <c r="H56" s="22" t="str">
        <f t="shared" si="5"/>
        <v>32.575.287/0006-89</v>
      </c>
      <c r="I56" s="22">
        <v>34.99</v>
      </c>
      <c r="J56" s="3">
        <v>39.270000000000003</v>
      </c>
      <c r="K56" s="3" t="s">
        <v>217</v>
      </c>
      <c r="L56" s="3">
        <v>25.57</v>
      </c>
    </row>
    <row r="57" spans="1:12" s="1" customFormat="1" ht="13.5" x14ac:dyDescent="0.25">
      <c r="A57" s="2"/>
      <c r="B57" s="28" t="s">
        <v>265</v>
      </c>
      <c r="C57" s="31"/>
      <c r="D57" s="28" t="s">
        <v>49</v>
      </c>
      <c r="E57" s="28" t="s">
        <v>7</v>
      </c>
      <c r="F57" s="29">
        <f t="shared" si="6"/>
        <v>27.406666666666666</v>
      </c>
      <c r="G57" s="21" t="s">
        <v>176</v>
      </c>
      <c r="H57" s="21" t="str">
        <f t="shared" si="5"/>
        <v>41.403.240/0001-14</v>
      </c>
      <c r="I57" s="21">
        <v>29.99</v>
      </c>
      <c r="J57" s="21">
        <v>25.31</v>
      </c>
      <c r="K57" s="21" t="s">
        <v>217</v>
      </c>
      <c r="L57" s="21">
        <v>26.92</v>
      </c>
    </row>
    <row r="58" spans="1:12" s="1" customFormat="1" ht="13.5" x14ac:dyDescent="0.25">
      <c r="A58" s="2"/>
      <c r="B58" s="2" t="s">
        <v>266</v>
      </c>
      <c r="C58" s="30"/>
      <c r="D58" s="2" t="s">
        <v>195</v>
      </c>
      <c r="E58" s="2" t="s">
        <v>7</v>
      </c>
      <c r="F58" s="20">
        <f t="shared" si="6"/>
        <v>12.876666666666665</v>
      </c>
      <c r="G58" s="22" t="s">
        <v>176</v>
      </c>
      <c r="H58" s="22" t="str">
        <f t="shared" si="5"/>
        <v>41.403.240/0001-14</v>
      </c>
      <c r="I58" s="22">
        <v>18.989999999999998</v>
      </c>
      <c r="J58" s="3">
        <v>6.31</v>
      </c>
      <c r="K58" s="3" t="s">
        <v>217</v>
      </c>
      <c r="L58" s="3">
        <v>13.33</v>
      </c>
    </row>
    <row r="59" spans="1:12" s="1" customFormat="1" ht="13.5" x14ac:dyDescent="0.25">
      <c r="A59" s="2"/>
      <c r="B59" s="28" t="s">
        <v>267</v>
      </c>
      <c r="C59" s="31"/>
      <c r="D59" s="28" t="s">
        <v>51</v>
      </c>
      <c r="E59" s="28" t="s">
        <v>17</v>
      </c>
      <c r="F59" s="29">
        <f t="shared" si="6"/>
        <v>20.376666666666665</v>
      </c>
      <c r="G59" s="21" t="s">
        <v>176</v>
      </c>
      <c r="H59" s="21" t="str">
        <f t="shared" si="5"/>
        <v>41.403.240/0001-14</v>
      </c>
      <c r="I59" s="21">
        <v>28.99</v>
      </c>
      <c r="J59" s="21">
        <v>16.440000000000001</v>
      </c>
      <c r="K59" s="21" t="s">
        <v>217</v>
      </c>
      <c r="L59" s="21">
        <v>15.7</v>
      </c>
    </row>
    <row r="60" spans="1:12" s="1" customFormat="1" ht="13.5" x14ac:dyDescent="0.25">
      <c r="A60" s="2"/>
      <c r="B60" s="2" t="s">
        <v>268</v>
      </c>
      <c r="C60" s="30"/>
      <c r="D60" s="2" t="s">
        <v>52</v>
      </c>
      <c r="E60" s="2" t="s">
        <v>17</v>
      </c>
      <c r="F60" s="20">
        <f t="shared" si="6"/>
        <v>2.1733333333333333</v>
      </c>
      <c r="G60" s="22" t="s">
        <v>176</v>
      </c>
      <c r="H60" s="22" t="str">
        <f t="shared" si="5"/>
        <v>41.403.240/0001-14</v>
      </c>
      <c r="I60" s="22">
        <v>3.99</v>
      </c>
      <c r="J60" s="3">
        <v>0.51</v>
      </c>
      <c r="K60" s="3" t="s">
        <v>217</v>
      </c>
      <c r="L60" s="3">
        <v>2.02</v>
      </c>
    </row>
    <row r="61" spans="1:12" s="1" customFormat="1" ht="13.5" x14ac:dyDescent="0.25">
      <c r="A61" s="2"/>
      <c r="B61" s="28" t="s">
        <v>269</v>
      </c>
      <c r="C61" s="31"/>
      <c r="D61" s="28" t="s">
        <v>197</v>
      </c>
      <c r="E61" s="28" t="s">
        <v>17</v>
      </c>
      <c r="F61" s="29">
        <f t="shared" si="6"/>
        <v>5.9566666666666661</v>
      </c>
      <c r="G61" s="21" t="s">
        <v>176</v>
      </c>
      <c r="H61" s="21" t="str">
        <f t="shared" si="5"/>
        <v>41.403.240/0001-14</v>
      </c>
      <c r="I61" s="21">
        <v>6.8</v>
      </c>
      <c r="J61" s="21">
        <v>4.08</v>
      </c>
      <c r="K61" s="21" t="s">
        <v>374</v>
      </c>
      <c r="L61" s="21">
        <v>6.99</v>
      </c>
    </row>
    <row r="62" spans="1:12" s="1" customFormat="1" ht="13.5" x14ac:dyDescent="0.25">
      <c r="A62" s="2"/>
      <c r="B62" s="2" t="s">
        <v>270</v>
      </c>
      <c r="C62" s="30"/>
      <c r="D62" s="2" t="s">
        <v>53</v>
      </c>
      <c r="E62" s="2" t="s">
        <v>17</v>
      </c>
      <c r="F62" s="20">
        <f t="shared" si="6"/>
        <v>16.686666666666664</v>
      </c>
      <c r="G62" s="22" t="s">
        <v>187</v>
      </c>
      <c r="H62" s="22" t="str">
        <f t="shared" si="5"/>
        <v>32.575.287/0006-89</v>
      </c>
      <c r="I62" s="22">
        <v>19.989999999999998</v>
      </c>
      <c r="J62" s="3">
        <v>14.28</v>
      </c>
      <c r="K62" s="3" t="s">
        <v>217</v>
      </c>
      <c r="L62" s="3">
        <v>15.79</v>
      </c>
    </row>
    <row r="63" spans="1:12" s="1" customFormat="1" ht="13.5" x14ac:dyDescent="0.25">
      <c r="A63" s="2"/>
      <c r="B63" s="28" t="s">
        <v>271</v>
      </c>
      <c r="C63" s="31"/>
      <c r="D63" s="28" t="s">
        <v>198</v>
      </c>
      <c r="E63" s="28" t="s">
        <v>7</v>
      </c>
      <c r="F63" s="29">
        <f t="shared" si="6"/>
        <v>10.066666666666668</v>
      </c>
      <c r="G63" s="21" t="s">
        <v>176</v>
      </c>
      <c r="H63" s="21" t="str">
        <f t="shared" si="5"/>
        <v>41.403.240/0001-14</v>
      </c>
      <c r="I63" s="21">
        <v>12.9</v>
      </c>
      <c r="J63" s="21">
        <v>6.59</v>
      </c>
      <c r="K63" s="21" t="s">
        <v>371</v>
      </c>
      <c r="L63" s="21">
        <v>10.71</v>
      </c>
    </row>
    <row r="64" spans="1:12" s="1" customFormat="1" ht="13.5" x14ac:dyDescent="0.25">
      <c r="A64" s="2"/>
      <c r="B64" s="2" t="s">
        <v>272</v>
      </c>
      <c r="C64" s="30"/>
      <c r="D64" s="2" t="s">
        <v>54</v>
      </c>
      <c r="E64" s="2" t="s">
        <v>7</v>
      </c>
      <c r="F64" s="20">
        <f t="shared" si="6"/>
        <v>9.1233333333333348</v>
      </c>
      <c r="G64" s="22" t="s">
        <v>187</v>
      </c>
      <c r="H64" s="22" t="str">
        <f t="shared" si="5"/>
        <v>32.575.287/0006-89</v>
      </c>
      <c r="I64" s="22">
        <v>10.99</v>
      </c>
      <c r="J64" s="3">
        <v>6</v>
      </c>
      <c r="K64" s="3" t="s">
        <v>217</v>
      </c>
      <c r="L64" s="3">
        <v>10.38</v>
      </c>
    </row>
    <row r="65" spans="1:12" s="1" customFormat="1" ht="13.5" x14ac:dyDescent="0.25">
      <c r="A65" s="2"/>
      <c r="B65" s="28" t="s">
        <v>273</v>
      </c>
      <c r="C65" s="31"/>
      <c r="D65" s="28" t="s">
        <v>199</v>
      </c>
      <c r="E65" s="28" t="s">
        <v>7</v>
      </c>
      <c r="F65" s="29">
        <f t="shared" si="6"/>
        <v>4.6566666666666672</v>
      </c>
      <c r="G65" s="21" t="s">
        <v>176</v>
      </c>
      <c r="H65" s="21" t="str">
        <f t="shared" si="5"/>
        <v>41.403.240/0001-14</v>
      </c>
      <c r="I65" s="21">
        <v>6.9</v>
      </c>
      <c r="J65" s="21">
        <v>4.88</v>
      </c>
      <c r="K65" s="21" t="s">
        <v>375</v>
      </c>
      <c r="L65" s="21">
        <v>2.19</v>
      </c>
    </row>
    <row r="66" spans="1:12" s="1" customFormat="1" ht="13.5" x14ac:dyDescent="0.25">
      <c r="A66" s="2"/>
      <c r="B66" s="2" t="s">
        <v>274</v>
      </c>
      <c r="C66" s="30"/>
      <c r="D66" s="2" t="s">
        <v>200</v>
      </c>
      <c r="E66" s="2" t="s">
        <v>7</v>
      </c>
      <c r="F66" s="20">
        <f t="shared" si="6"/>
        <v>8.34</v>
      </c>
      <c r="G66" s="22" t="s">
        <v>176</v>
      </c>
      <c r="H66" s="22" t="str">
        <f t="shared" si="5"/>
        <v>41.403.240/0001-14</v>
      </c>
      <c r="I66" s="22">
        <v>10.5</v>
      </c>
      <c r="J66" s="3">
        <v>10.95</v>
      </c>
      <c r="K66" s="3" t="s">
        <v>376</v>
      </c>
      <c r="L66" s="3">
        <v>3.57</v>
      </c>
    </row>
    <row r="67" spans="1:12" s="1" customFormat="1" ht="13.5" x14ac:dyDescent="0.25">
      <c r="A67" s="2"/>
      <c r="B67" s="28" t="s">
        <v>275</v>
      </c>
      <c r="C67" s="31"/>
      <c r="D67" s="28" t="s">
        <v>55</v>
      </c>
      <c r="E67" s="28" t="s">
        <v>7</v>
      </c>
      <c r="F67" s="29">
        <f t="shared" si="6"/>
        <v>5.7633333333333328</v>
      </c>
      <c r="G67" s="21" t="s">
        <v>187</v>
      </c>
      <c r="H67" s="21" t="str">
        <f t="shared" si="5"/>
        <v>32.575.287/0006-89</v>
      </c>
      <c r="I67" s="21">
        <v>6.99</v>
      </c>
      <c r="J67" s="21">
        <v>5.22</v>
      </c>
      <c r="K67" s="21" t="s">
        <v>217</v>
      </c>
      <c r="L67" s="21">
        <v>5.08</v>
      </c>
    </row>
    <row r="68" spans="1:12" s="1" customFormat="1" ht="13.5" x14ac:dyDescent="0.25">
      <c r="A68" s="2"/>
      <c r="B68" s="2" t="s">
        <v>276</v>
      </c>
      <c r="C68" s="30"/>
      <c r="D68" s="2" t="s">
        <v>56</v>
      </c>
      <c r="E68" s="2" t="s">
        <v>7</v>
      </c>
      <c r="F68" s="20">
        <f t="shared" si="6"/>
        <v>7.4533333333333331</v>
      </c>
      <c r="G68" s="22" t="s">
        <v>187</v>
      </c>
      <c r="H68" s="22" t="str">
        <f t="shared" si="5"/>
        <v>32.575.287/0006-89</v>
      </c>
      <c r="I68" s="22">
        <v>6.99</v>
      </c>
      <c r="J68" s="3">
        <v>7.88</v>
      </c>
      <c r="K68" s="3" t="s">
        <v>217</v>
      </c>
      <c r="L68" s="3">
        <v>7.49</v>
      </c>
    </row>
    <row r="69" spans="1:12" s="1" customFormat="1" ht="13.5" x14ac:dyDescent="0.25">
      <c r="A69" s="2"/>
      <c r="B69" s="28" t="s">
        <v>277</v>
      </c>
      <c r="C69" s="31"/>
      <c r="D69" s="28" t="s">
        <v>57</v>
      </c>
      <c r="E69" s="28" t="s">
        <v>7</v>
      </c>
      <c r="F69" s="29">
        <f t="shared" si="6"/>
        <v>7.7766666666666664</v>
      </c>
      <c r="G69" s="21" t="s">
        <v>187</v>
      </c>
      <c r="H69" s="21" t="str">
        <f t="shared" si="5"/>
        <v>32.575.287/0006-89</v>
      </c>
      <c r="I69" s="21">
        <v>7.99</v>
      </c>
      <c r="J69" s="21">
        <v>6.87</v>
      </c>
      <c r="K69" s="21" t="s">
        <v>217</v>
      </c>
      <c r="L69" s="21">
        <v>8.4700000000000006</v>
      </c>
    </row>
    <row r="70" spans="1:12" s="1" customFormat="1" ht="13.5" x14ac:dyDescent="0.25">
      <c r="A70" s="2"/>
      <c r="B70" s="2" t="s">
        <v>278</v>
      </c>
      <c r="C70" s="30"/>
      <c r="D70" s="2" t="s">
        <v>58</v>
      </c>
      <c r="E70" s="2" t="s">
        <v>17</v>
      </c>
      <c r="F70" s="20">
        <f t="shared" si="6"/>
        <v>4.4800000000000004</v>
      </c>
      <c r="G70" s="22" t="s">
        <v>176</v>
      </c>
      <c r="H70" s="22" t="str">
        <f t="shared" si="5"/>
        <v>41.403.240/0001-14</v>
      </c>
      <c r="I70" s="22">
        <v>2.99</v>
      </c>
      <c r="J70" s="3">
        <v>2.98</v>
      </c>
      <c r="K70" s="3" t="s">
        <v>217</v>
      </c>
      <c r="L70" s="3">
        <v>7.47</v>
      </c>
    </row>
    <row r="71" spans="1:12" s="1" customFormat="1" ht="13.5" x14ac:dyDescent="0.25">
      <c r="A71" s="2"/>
      <c r="B71" s="28" t="s">
        <v>279</v>
      </c>
      <c r="C71" s="31"/>
      <c r="D71" s="28" t="s">
        <v>59</v>
      </c>
      <c r="E71" s="28" t="s">
        <v>17</v>
      </c>
      <c r="F71" s="29">
        <f t="shared" si="6"/>
        <v>5.4766666666666666</v>
      </c>
      <c r="G71" s="21" t="s">
        <v>187</v>
      </c>
      <c r="H71" s="21" t="str">
        <f t="shared" si="5"/>
        <v>32.575.287/0006-89</v>
      </c>
      <c r="I71" s="21">
        <v>4.99</v>
      </c>
      <c r="J71" s="21">
        <v>7.45</v>
      </c>
      <c r="K71" s="21" t="s">
        <v>217</v>
      </c>
      <c r="L71" s="21">
        <v>3.99</v>
      </c>
    </row>
    <row r="72" spans="1:12" s="1" customFormat="1" ht="13.5" x14ac:dyDescent="0.25">
      <c r="A72" s="2"/>
      <c r="B72" s="2" t="s">
        <v>280</v>
      </c>
      <c r="C72" s="30"/>
      <c r="D72" s="2" t="s">
        <v>60</v>
      </c>
      <c r="E72" s="2" t="s">
        <v>7</v>
      </c>
      <c r="F72" s="20">
        <f t="shared" si="6"/>
        <v>4.45</v>
      </c>
      <c r="G72" s="22" t="s">
        <v>187</v>
      </c>
      <c r="H72" s="22" t="str">
        <f t="shared" si="5"/>
        <v>32.575.287/0006-89</v>
      </c>
      <c r="I72" s="22">
        <v>3.79</v>
      </c>
      <c r="J72" s="3">
        <v>6.26</v>
      </c>
      <c r="K72" s="3" t="s">
        <v>217</v>
      </c>
      <c r="L72" s="3">
        <v>3.3</v>
      </c>
    </row>
    <row r="73" spans="1:12" s="1" customFormat="1" ht="13.5" x14ac:dyDescent="0.25">
      <c r="A73" s="2"/>
      <c r="B73" s="28" t="s">
        <v>281</v>
      </c>
      <c r="C73" s="31"/>
      <c r="D73" s="28" t="s">
        <v>61</v>
      </c>
      <c r="E73" s="28" t="s">
        <v>7</v>
      </c>
      <c r="F73" s="29">
        <f t="shared" si="6"/>
        <v>8.7333333333333325</v>
      </c>
      <c r="G73" s="21" t="s">
        <v>187</v>
      </c>
      <c r="H73" s="21" t="str">
        <f t="shared" si="5"/>
        <v>32.575.287/0006-89</v>
      </c>
      <c r="I73" s="21">
        <v>10.99</v>
      </c>
      <c r="J73" s="21">
        <v>10.49</v>
      </c>
      <c r="K73" s="21" t="s">
        <v>217</v>
      </c>
      <c r="L73" s="21">
        <v>4.72</v>
      </c>
    </row>
    <row r="74" spans="1:12" s="1" customFormat="1" ht="13.5" x14ac:dyDescent="0.25">
      <c r="A74" s="2"/>
      <c r="B74" s="2" t="s">
        <v>282</v>
      </c>
      <c r="C74" s="30"/>
      <c r="D74" s="2" t="s">
        <v>201</v>
      </c>
      <c r="E74" s="2" t="s">
        <v>17</v>
      </c>
      <c r="F74" s="20">
        <f t="shared" si="6"/>
        <v>17.833333333333332</v>
      </c>
      <c r="G74" s="22" t="s">
        <v>176</v>
      </c>
      <c r="H74" s="22" t="str">
        <f t="shared" si="5"/>
        <v>41.403.240/0001-14</v>
      </c>
      <c r="I74" s="22">
        <v>22</v>
      </c>
      <c r="J74" s="3">
        <v>11.56</v>
      </c>
      <c r="K74" s="3" t="s">
        <v>370</v>
      </c>
      <c r="L74" s="3">
        <v>19.940000000000001</v>
      </c>
    </row>
    <row r="75" spans="1:12" s="1" customFormat="1" ht="13.5" x14ac:dyDescent="0.25">
      <c r="A75" s="2"/>
      <c r="B75" s="28" t="s">
        <v>283</v>
      </c>
      <c r="C75" s="31"/>
      <c r="D75" s="28" t="s">
        <v>62</v>
      </c>
      <c r="E75" s="28" t="s">
        <v>7</v>
      </c>
      <c r="F75" s="29">
        <f t="shared" si="6"/>
        <v>34.396666666666668</v>
      </c>
      <c r="G75" s="21" t="s">
        <v>187</v>
      </c>
      <c r="H75" s="21" t="str">
        <f t="shared" si="5"/>
        <v>32.575.287/0006-89</v>
      </c>
      <c r="I75" s="21">
        <v>39.99</v>
      </c>
      <c r="J75" s="21">
        <v>34.83</v>
      </c>
      <c r="K75" s="21" t="s">
        <v>217</v>
      </c>
      <c r="L75" s="21">
        <v>28.37</v>
      </c>
    </row>
    <row r="76" spans="1:12" s="1" customFormat="1" ht="13.5" x14ac:dyDescent="0.25">
      <c r="A76" s="2"/>
      <c r="B76" s="2" t="s">
        <v>284</v>
      </c>
      <c r="C76" s="30"/>
      <c r="D76" s="2" t="s">
        <v>63</v>
      </c>
      <c r="E76" s="2" t="s">
        <v>17</v>
      </c>
      <c r="F76" s="20">
        <f t="shared" si="6"/>
        <v>3.6766666666666672</v>
      </c>
      <c r="G76" s="22" t="s">
        <v>187</v>
      </c>
      <c r="H76" s="22" t="str">
        <f t="shared" si="5"/>
        <v>32.575.287/0006-89</v>
      </c>
      <c r="I76" s="22">
        <v>3.49</v>
      </c>
      <c r="J76" s="3">
        <v>3.49</v>
      </c>
      <c r="K76" s="3" t="s">
        <v>217</v>
      </c>
      <c r="L76" s="3">
        <v>4.05</v>
      </c>
    </row>
    <row r="77" spans="1:12" s="1" customFormat="1" ht="13.5" x14ac:dyDescent="0.25">
      <c r="A77" s="2"/>
      <c r="B77" s="28" t="s">
        <v>285</v>
      </c>
      <c r="C77" s="31"/>
      <c r="D77" s="28" t="s">
        <v>64</v>
      </c>
      <c r="E77" s="28" t="s">
        <v>17</v>
      </c>
      <c r="F77" s="29">
        <f t="shared" si="6"/>
        <v>14.886666666666665</v>
      </c>
      <c r="G77" s="21" t="s">
        <v>187</v>
      </c>
      <c r="H77" s="21" t="str">
        <f t="shared" si="5"/>
        <v>32.575.287/0006-89</v>
      </c>
      <c r="I77" s="21">
        <v>9.99</v>
      </c>
      <c r="J77" s="21">
        <v>15.34</v>
      </c>
      <c r="K77" s="21" t="s">
        <v>217</v>
      </c>
      <c r="L77" s="21">
        <v>19.329999999999998</v>
      </c>
    </row>
    <row r="78" spans="1:12" s="1" customFormat="1" ht="13.5" x14ac:dyDescent="0.25">
      <c r="A78" s="2"/>
      <c r="B78" s="2" t="s">
        <v>286</v>
      </c>
      <c r="C78" s="30"/>
      <c r="D78" s="2" t="s">
        <v>65</v>
      </c>
      <c r="E78" s="2" t="s">
        <v>17</v>
      </c>
      <c r="F78" s="20">
        <f t="shared" si="6"/>
        <v>10.366666666666667</v>
      </c>
      <c r="G78" s="22" t="s">
        <v>176</v>
      </c>
      <c r="H78" s="22" t="str">
        <f t="shared" si="5"/>
        <v>41.403.240/0001-14</v>
      </c>
      <c r="I78" s="22">
        <v>12</v>
      </c>
      <c r="J78" s="3">
        <v>13.07</v>
      </c>
      <c r="K78" s="3" t="s">
        <v>376</v>
      </c>
      <c r="L78" s="3">
        <v>6.03</v>
      </c>
    </row>
    <row r="79" spans="1:12" s="1" customFormat="1" ht="13.5" x14ac:dyDescent="0.25">
      <c r="A79" s="2"/>
      <c r="B79" s="28" t="s">
        <v>287</v>
      </c>
      <c r="C79" s="31"/>
      <c r="D79" s="28" t="s">
        <v>67</v>
      </c>
      <c r="E79" s="28" t="s">
        <v>66</v>
      </c>
      <c r="F79" s="29">
        <f t="shared" si="6"/>
        <v>6.3666666666666671</v>
      </c>
      <c r="G79" s="21" t="s">
        <v>187</v>
      </c>
      <c r="H79" s="21" t="str">
        <f t="shared" si="5"/>
        <v>32.575.287/0006-89</v>
      </c>
      <c r="I79" s="21">
        <v>7.69</v>
      </c>
      <c r="J79" s="21">
        <v>5.8</v>
      </c>
      <c r="K79" s="21" t="s">
        <v>217</v>
      </c>
      <c r="L79" s="21">
        <v>5.61</v>
      </c>
    </row>
    <row r="80" spans="1:12" s="1" customFormat="1" ht="13.5" x14ac:dyDescent="0.25">
      <c r="A80" s="2"/>
      <c r="B80" s="2" t="s">
        <v>288</v>
      </c>
      <c r="C80" s="30"/>
      <c r="D80" s="2" t="s">
        <v>68</v>
      </c>
      <c r="E80" s="2" t="s">
        <v>66</v>
      </c>
      <c r="F80" s="20">
        <f t="shared" si="6"/>
        <v>7.6366666666666667</v>
      </c>
      <c r="G80" s="22" t="s">
        <v>187</v>
      </c>
      <c r="H80" s="22" t="str">
        <f t="shared" ref="H80:H111" si="7">IF(G80=G$167,H$167,H$166)</f>
        <v>32.575.287/0006-89</v>
      </c>
      <c r="I80" s="22">
        <v>7.99</v>
      </c>
      <c r="J80" s="3">
        <v>7.49</v>
      </c>
      <c r="K80" s="3" t="s">
        <v>217</v>
      </c>
      <c r="L80" s="3">
        <v>7.43</v>
      </c>
    </row>
    <row r="81" spans="1:12" s="1" customFormat="1" ht="13.5" x14ac:dyDescent="0.25">
      <c r="A81" s="2"/>
      <c r="B81" s="28" t="s">
        <v>289</v>
      </c>
      <c r="C81" s="31"/>
      <c r="D81" s="28" t="s">
        <v>406</v>
      </c>
      <c r="E81" s="28" t="s">
        <v>17</v>
      </c>
      <c r="F81" s="29">
        <f t="shared" si="6"/>
        <v>23.856666666666666</v>
      </c>
      <c r="G81" s="21" t="s">
        <v>176</v>
      </c>
      <c r="H81" s="21" t="str">
        <f t="shared" si="7"/>
        <v>41.403.240/0001-14</v>
      </c>
      <c r="I81" s="21">
        <v>29</v>
      </c>
      <c r="J81" s="21">
        <v>18.350000000000001</v>
      </c>
      <c r="K81" s="21" t="s">
        <v>370</v>
      </c>
      <c r="L81" s="21">
        <v>24.22</v>
      </c>
    </row>
    <row r="82" spans="1:12" s="1" customFormat="1" ht="13.5" x14ac:dyDescent="0.25">
      <c r="A82" s="2"/>
      <c r="B82" s="2" t="s">
        <v>290</v>
      </c>
      <c r="C82" s="30"/>
      <c r="D82" s="2" t="s">
        <v>203</v>
      </c>
      <c r="E82" s="2" t="s">
        <v>17</v>
      </c>
      <c r="F82" s="20">
        <f t="shared" si="6"/>
        <v>41.033333333333331</v>
      </c>
      <c r="G82" s="22" t="s">
        <v>187</v>
      </c>
      <c r="H82" s="22" t="str">
        <f t="shared" si="7"/>
        <v>32.575.287/0006-89</v>
      </c>
      <c r="I82" s="22">
        <v>49.99</v>
      </c>
      <c r="J82" s="3">
        <v>28.49</v>
      </c>
      <c r="K82" s="3" t="s">
        <v>217</v>
      </c>
      <c r="L82" s="3">
        <v>44.62</v>
      </c>
    </row>
    <row r="83" spans="1:12" s="1" customFormat="1" ht="13.5" x14ac:dyDescent="0.25">
      <c r="A83" s="2"/>
      <c r="B83" s="28" t="s">
        <v>291</v>
      </c>
      <c r="C83" s="31"/>
      <c r="D83" s="28" t="s">
        <v>69</v>
      </c>
      <c r="E83" s="28" t="s">
        <v>66</v>
      </c>
      <c r="F83" s="29">
        <f t="shared" si="6"/>
        <v>7.3333333333333348</v>
      </c>
      <c r="G83" s="21" t="s">
        <v>176</v>
      </c>
      <c r="H83" s="21" t="str">
        <f t="shared" si="7"/>
        <v>41.403.240/0001-14</v>
      </c>
      <c r="I83" s="21">
        <v>9.8000000000000007</v>
      </c>
      <c r="J83" s="21">
        <v>6.33</v>
      </c>
      <c r="K83" s="21" t="s">
        <v>376</v>
      </c>
      <c r="L83" s="21">
        <v>5.87</v>
      </c>
    </row>
    <row r="84" spans="1:12" s="1" customFormat="1" ht="13.5" x14ac:dyDescent="0.25">
      <c r="A84" s="2"/>
      <c r="B84" s="2" t="s">
        <v>292</v>
      </c>
      <c r="C84" s="30"/>
      <c r="D84" s="2" t="s">
        <v>205</v>
      </c>
      <c r="E84" s="2" t="s">
        <v>7</v>
      </c>
      <c r="F84" s="20">
        <f t="shared" si="6"/>
        <v>8.586666666666666</v>
      </c>
      <c r="G84" s="22" t="s">
        <v>176</v>
      </c>
      <c r="H84" s="22" t="str">
        <f t="shared" si="7"/>
        <v>41.403.240/0001-14</v>
      </c>
      <c r="I84" s="22">
        <v>12</v>
      </c>
      <c r="J84" s="3">
        <v>6.15</v>
      </c>
      <c r="K84" s="3" t="s">
        <v>377</v>
      </c>
      <c r="L84" s="3">
        <v>7.61</v>
      </c>
    </row>
    <row r="85" spans="1:12" s="1" customFormat="1" ht="13.5" x14ac:dyDescent="0.25">
      <c r="A85" s="2"/>
      <c r="B85" s="28" t="s">
        <v>293</v>
      </c>
      <c r="C85" s="31"/>
      <c r="D85" s="28" t="s">
        <v>70</v>
      </c>
      <c r="E85" s="28" t="s">
        <v>7</v>
      </c>
      <c r="F85" s="29">
        <f t="shared" si="6"/>
        <v>9.27</v>
      </c>
      <c r="G85" s="21" t="s">
        <v>187</v>
      </c>
      <c r="H85" s="21" t="str">
        <f t="shared" si="7"/>
        <v>32.575.287/0006-89</v>
      </c>
      <c r="I85" s="21">
        <v>11.8</v>
      </c>
      <c r="J85" s="21">
        <v>8.4499999999999993</v>
      </c>
      <c r="K85" s="21" t="s">
        <v>217</v>
      </c>
      <c r="L85" s="21">
        <v>7.56</v>
      </c>
    </row>
    <row r="86" spans="1:12" s="1" customFormat="1" ht="13.5" x14ac:dyDescent="0.25">
      <c r="A86" s="2"/>
      <c r="B86" s="2" t="s">
        <v>294</v>
      </c>
      <c r="C86" s="30"/>
      <c r="D86" s="2" t="s">
        <v>71</v>
      </c>
      <c r="E86" s="2" t="s">
        <v>7</v>
      </c>
      <c r="F86" s="20">
        <f t="shared" si="6"/>
        <v>8.83</v>
      </c>
      <c r="G86" s="22" t="s">
        <v>187</v>
      </c>
      <c r="H86" s="22" t="str">
        <f t="shared" si="7"/>
        <v>32.575.287/0006-89</v>
      </c>
      <c r="I86" s="22">
        <v>9.99</v>
      </c>
      <c r="J86" s="3">
        <v>8.11</v>
      </c>
      <c r="K86" s="3" t="s">
        <v>217</v>
      </c>
      <c r="L86" s="3">
        <v>8.39</v>
      </c>
    </row>
    <row r="87" spans="1:12" s="1" customFormat="1" ht="13.5" x14ac:dyDescent="0.25">
      <c r="A87" s="2"/>
      <c r="B87" s="28" t="s">
        <v>295</v>
      </c>
      <c r="C87" s="31"/>
      <c r="D87" s="28" t="s">
        <v>72</v>
      </c>
      <c r="E87" s="28" t="s">
        <v>7</v>
      </c>
      <c r="F87" s="29">
        <f t="shared" si="6"/>
        <v>9.663333333333334</v>
      </c>
      <c r="G87" s="21" t="s">
        <v>187</v>
      </c>
      <c r="H87" s="21" t="str">
        <f t="shared" si="7"/>
        <v>32.575.287/0006-89</v>
      </c>
      <c r="I87" s="21">
        <v>9.99</v>
      </c>
      <c r="J87" s="21">
        <v>11.63</v>
      </c>
      <c r="K87" s="21" t="s">
        <v>370</v>
      </c>
      <c r="L87" s="21">
        <v>7.37</v>
      </c>
    </row>
    <row r="88" spans="1:12" s="1" customFormat="1" ht="13.5" x14ac:dyDescent="0.25">
      <c r="A88" s="2"/>
      <c r="B88" s="2" t="s">
        <v>296</v>
      </c>
      <c r="C88" s="30"/>
      <c r="D88" s="2" t="s">
        <v>206</v>
      </c>
      <c r="E88" s="2" t="s">
        <v>7</v>
      </c>
      <c r="F88" s="20">
        <f t="shared" si="6"/>
        <v>5.13</v>
      </c>
      <c r="G88" s="22" t="s">
        <v>176</v>
      </c>
      <c r="H88" s="22" t="str">
        <f t="shared" si="7"/>
        <v>41.403.240/0001-14</v>
      </c>
      <c r="I88" s="22">
        <v>5.99</v>
      </c>
      <c r="J88" s="3">
        <v>5.85</v>
      </c>
      <c r="K88" s="3" t="s">
        <v>374</v>
      </c>
      <c r="L88" s="3">
        <v>3.55</v>
      </c>
    </row>
    <row r="89" spans="1:12" s="1" customFormat="1" ht="13.5" x14ac:dyDescent="0.25">
      <c r="A89" s="2"/>
      <c r="B89" s="28" t="s">
        <v>297</v>
      </c>
      <c r="C89" s="31"/>
      <c r="D89" s="28" t="s">
        <v>73</v>
      </c>
      <c r="E89" s="28" t="s">
        <v>7</v>
      </c>
      <c r="F89" s="29">
        <f t="shared" si="6"/>
        <v>8.423333333333332</v>
      </c>
      <c r="G89" s="21" t="s">
        <v>187</v>
      </c>
      <c r="H89" s="21" t="str">
        <f t="shared" si="7"/>
        <v>32.575.287/0006-89</v>
      </c>
      <c r="I89" s="21">
        <v>7.98</v>
      </c>
      <c r="J89" s="21">
        <v>8.1</v>
      </c>
      <c r="K89" s="21" t="s">
        <v>217</v>
      </c>
      <c r="L89" s="21">
        <v>9.19</v>
      </c>
    </row>
    <row r="90" spans="1:12" s="1" customFormat="1" ht="13.5" x14ac:dyDescent="0.25">
      <c r="A90" s="2"/>
      <c r="B90" s="2" t="s">
        <v>298</v>
      </c>
      <c r="C90" s="30"/>
      <c r="D90" s="2" t="s">
        <v>180</v>
      </c>
      <c r="E90" s="2" t="s">
        <v>17</v>
      </c>
      <c r="F90" s="20">
        <f t="shared" si="6"/>
        <v>32.363333333333337</v>
      </c>
      <c r="G90" s="22" t="s">
        <v>176</v>
      </c>
      <c r="H90" s="22" t="str">
        <f t="shared" si="7"/>
        <v>41.403.240/0001-14</v>
      </c>
      <c r="I90" s="22">
        <v>44.9</v>
      </c>
      <c r="J90" s="3">
        <v>18.920000000000002</v>
      </c>
      <c r="K90" s="3" t="s">
        <v>217</v>
      </c>
      <c r="L90" s="3">
        <v>33.270000000000003</v>
      </c>
    </row>
    <row r="91" spans="1:12" s="1" customFormat="1" ht="13.5" x14ac:dyDescent="0.25">
      <c r="A91" s="2"/>
      <c r="B91" s="28" t="s">
        <v>299</v>
      </c>
      <c r="C91" s="31"/>
      <c r="D91" s="28" t="s">
        <v>74</v>
      </c>
      <c r="E91" s="28" t="s">
        <v>17</v>
      </c>
      <c r="F91" s="29">
        <f t="shared" si="6"/>
        <v>17.156666666666666</v>
      </c>
      <c r="G91" s="21" t="s">
        <v>176</v>
      </c>
      <c r="H91" s="21" t="str">
        <f t="shared" si="7"/>
        <v>41.403.240/0001-14</v>
      </c>
      <c r="I91" s="21">
        <v>22</v>
      </c>
      <c r="J91" s="21">
        <v>13.28</v>
      </c>
      <c r="K91" s="21" t="s">
        <v>217</v>
      </c>
      <c r="L91" s="21">
        <v>16.190000000000001</v>
      </c>
    </row>
    <row r="92" spans="1:12" s="1" customFormat="1" ht="13.5" x14ac:dyDescent="0.25">
      <c r="A92" s="2"/>
      <c r="B92" s="2" t="s">
        <v>300</v>
      </c>
      <c r="C92" s="30"/>
      <c r="D92" s="2" t="s">
        <v>75</v>
      </c>
      <c r="E92" s="2" t="s">
        <v>7</v>
      </c>
      <c r="F92" s="20">
        <f t="shared" si="6"/>
        <v>5.6166666666666671</v>
      </c>
      <c r="G92" s="22" t="s">
        <v>187</v>
      </c>
      <c r="H92" s="22" t="str">
        <f t="shared" si="7"/>
        <v>32.575.287/0006-89</v>
      </c>
      <c r="I92" s="22">
        <v>5.49</v>
      </c>
      <c r="J92" s="3">
        <v>4.4800000000000004</v>
      </c>
      <c r="K92" s="3" t="s">
        <v>217</v>
      </c>
      <c r="L92" s="3">
        <v>6.88</v>
      </c>
    </row>
    <row r="93" spans="1:12" s="1" customFormat="1" ht="13.5" x14ac:dyDescent="0.25">
      <c r="A93" s="2"/>
      <c r="B93" s="28" t="s">
        <v>301</v>
      </c>
      <c r="C93" s="31"/>
      <c r="D93" s="28" t="s">
        <v>76</v>
      </c>
      <c r="E93" s="28" t="s">
        <v>7</v>
      </c>
      <c r="F93" s="29">
        <f t="shared" si="6"/>
        <v>3.66</v>
      </c>
      <c r="G93" s="21" t="s">
        <v>187</v>
      </c>
      <c r="H93" s="21" t="str">
        <f t="shared" si="7"/>
        <v>32.575.287/0006-89</v>
      </c>
      <c r="I93" s="21">
        <v>3.69</v>
      </c>
      <c r="J93" s="21">
        <v>3.59</v>
      </c>
      <c r="K93" s="21" t="s">
        <v>217</v>
      </c>
      <c r="L93" s="21">
        <v>3.7</v>
      </c>
    </row>
    <row r="94" spans="1:12" s="1" customFormat="1" ht="13.5" x14ac:dyDescent="0.25">
      <c r="A94" s="2"/>
      <c r="B94" s="2" t="s">
        <v>302</v>
      </c>
      <c r="C94" s="30"/>
      <c r="D94" s="2" t="s">
        <v>77</v>
      </c>
      <c r="E94" s="2" t="s">
        <v>7</v>
      </c>
      <c r="F94" s="20">
        <f t="shared" si="6"/>
        <v>5.1333333333333337</v>
      </c>
      <c r="G94" s="22" t="s">
        <v>176</v>
      </c>
      <c r="H94" s="22" t="str">
        <f t="shared" si="7"/>
        <v>41.403.240/0001-14</v>
      </c>
      <c r="I94" s="22">
        <v>6.2</v>
      </c>
      <c r="J94" s="3">
        <v>4.49</v>
      </c>
      <c r="K94" s="3" t="s">
        <v>217</v>
      </c>
      <c r="L94" s="3">
        <v>4.71</v>
      </c>
    </row>
    <row r="95" spans="1:12" s="1" customFormat="1" ht="13.5" x14ac:dyDescent="0.25">
      <c r="A95" s="2"/>
      <c r="B95" s="28" t="s">
        <v>303</v>
      </c>
      <c r="C95" s="31"/>
      <c r="D95" s="28" t="s">
        <v>218</v>
      </c>
      <c r="E95" s="28" t="s">
        <v>17</v>
      </c>
      <c r="F95" s="29">
        <f t="shared" si="6"/>
        <v>25.61</v>
      </c>
      <c r="G95" s="21" t="s">
        <v>187</v>
      </c>
      <c r="H95" s="21" t="str">
        <f t="shared" si="7"/>
        <v>32.575.287/0006-89</v>
      </c>
      <c r="I95" s="21">
        <v>27.45</v>
      </c>
      <c r="J95" s="21">
        <v>22.33</v>
      </c>
      <c r="K95" s="21" t="s">
        <v>217</v>
      </c>
      <c r="L95" s="21">
        <v>27.05</v>
      </c>
    </row>
    <row r="96" spans="1:12" s="1" customFormat="1" ht="13.5" x14ac:dyDescent="0.25">
      <c r="A96" s="2"/>
      <c r="B96" s="2" t="s">
        <v>304</v>
      </c>
      <c r="C96" s="30"/>
      <c r="D96" s="2" t="s">
        <v>78</v>
      </c>
      <c r="E96" s="2" t="s">
        <v>17</v>
      </c>
      <c r="F96" s="20">
        <f t="shared" si="6"/>
        <v>15.49</v>
      </c>
      <c r="G96" s="22" t="s">
        <v>176</v>
      </c>
      <c r="H96" s="22" t="str">
        <f t="shared" si="7"/>
        <v>41.403.240/0001-14</v>
      </c>
      <c r="I96" s="22">
        <v>19.989999999999998</v>
      </c>
      <c r="J96" s="3">
        <v>14.63</v>
      </c>
      <c r="K96" s="3" t="s">
        <v>217</v>
      </c>
      <c r="L96" s="3">
        <v>11.85</v>
      </c>
    </row>
    <row r="97" spans="1:17" s="1" customFormat="1" ht="13.5" x14ac:dyDescent="0.25">
      <c r="A97" s="2"/>
      <c r="B97" s="28" t="s">
        <v>305</v>
      </c>
      <c r="C97" s="31"/>
      <c r="D97" s="28" t="s">
        <v>79</v>
      </c>
      <c r="E97" s="28" t="s">
        <v>66</v>
      </c>
      <c r="F97" s="29">
        <f t="shared" si="6"/>
        <v>8.6766666666666676</v>
      </c>
      <c r="G97" s="21" t="s">
        <v>187</v>
      </c>
      <c r="H97" s="21" t="str">
        <f t="shared" si="7"/>
        <v>32.575.287/0006-89</v>
      </c>
      <c r="I97" s="21">
        <v>8.49</v>
      </c>
      <c r="J97" s="21">
        <v>9.7799999999999994</v>
      </c>
      <c r="K97" s="21" t="s">
        <v>217</v>
      </c>
      <c r="L97" s="21">
        <v>7.76</v>
      </c>
    </row>
    <row r="98" spans="1:17" s="1" customFormat="1" ht="13.5" x14ac:dyDescent="0.25">
      <c r="A98" s="2"/>
      <c r="B98" s="2" t="s">
        <v>306</v>
      </c>
      <c r="C98" s="30"/>
      <c r="D98" s="2" t="s">
        <v>80</v>
      </c>
      <c r="E98" s="2" t="s">
        <v>81</v>
      </c>
      <c r="F98" s="20">
        <f t="shared" si="6"/>
        <v>11.913333333333334</v>
      </c>
      <c r="G98" s="22" t="s">
        <v>187</v>
      </c>
      <c r="H98" s="22" t="str">
        <f t="shared" si="7"/>
        <v>32.575.287/0006-89</v>
      </c>
      <c r="I98" s="22">
        <v>12.99</v>
      </c>
      <c r="J98" s="3">
        <v>11.26</v>
      </c>
      <c r="K98" s="3" t="s">
        <v>217</v>
      </c>
      <c r="L98" s="3">
        <v>11.49</v>
      </c>
    </row>
    <row r="99" spans="1:17" s="1" customFormat="1" ht="13.5" x14ac:dyDescent="0.25">
      <c r="A99" s="2"/>
      <c r="B99" s="28" t="s">
        <v>307</v>
      </c>
      <c r="C99" s="31"/>
      <c r="D99" s="28" t="s">
        <v>82</v>
      </c>
      <c r="E99" s="28" t="s">
        <v>0</v>
      </c>
      <c r="F99" s="29">
        <f t="shared" si="6"/>
        <v>23.496666666666666</v>
      </c>
      <c r="G99" s="21" t="s">
        <v>176</v>
      </c>
      <c r="H99" s="21" t="str">
        <f t="shared" si="7"/>
        <v>41.403.240/0001-14</v>
      </c>
      <c r="I99" s="21">
        <v>25.99</v>
      </c>
      <c r="J99" s="21">
        <v>14.39</v>
      </c>
      <c r="K99" s="21" t="s">
        <v>217</v>
      </c>
      <c r="L99" s="21">
        <v>30.11</v>
      </c>
    </row>
    <row r="100" spans="1:17" s="1" customFormat="1" ht="13.5" x14ac:dyDescent="0.25">
      <c r="A100" s="2"/>
      <c r="B100" s="2" t="s">
        <v>308</v>
      </c>
      <c r="C100" s="30"/>
      <c r="D100" s="2" t="s">
        <v>321</v>
      </c>
      <c r="E100" s="2" t="s">
        <v>388</v>
      </c>
      <c r="F100" s="20">
        <f t="shared" si="6"/>
        <v>22.459999999999997</v>
      </c>
      <c r="G100" s="22" t="s">
        <v>176</v>
      </c>
      <c r="H100" s="22" t="str">
        <f t="shared" si="7"/>
        <v>41.403.240/0001-14</v>
      </c>
      <c r="I100" s="22">
        <v>31.99</v>
      </c>
      <c r="J100" s="3">
        <v>25.58</v>
      </c>
      <c r="K100" s="3" t="s">
        <v>380</v>
      </c>
      <c r="L100" s="3">
        <v>9.81</v>
      </c>
    </row>
    <row r="101" spans="1:17" s="1" customFormat="1" ht="13.5" x14ac:dyDescent="0.25">
      <c r="A101" s="2"/>
      <c r="B101" s="28" t="s">
        <v>309</v>
      </c>
      <c r="C101" s="31"/>
      <c r="D101" s="28" t="s">
        <v>83</v>
      </c>
      <c r="E101" s="28" t="s">
        <v>7</v>
      </c>
      <c r="F101" s="29">
        <f t="shared" si="6"/>
        <v>9.1566666666666681</v>
      </c>
      <c r="G101" s="21" t="s">
        <v>176</v>
      </c>
      <c r="H101" s="21" t="str">
        <f t="shared" si="7"/>
        <v>41.403.240/0001-14</v>
      </c>
      <c r="I101" s="21">
        <v>10.99</v>
      </c>
      <c r="J101" s="21">
        <v>9.7100000000000009</v>
      </c>
      <c r="K101" s="21" t="s">
        <v>217</v>
      </c>
      <c r="L101" s="21">
        <v>6.77</v>
      </c>
    </row>
    <row r="102" spans="1:17" s="1" customFormat="1" ht="13.5" x14ac:dyDescent="0.25">
      <c r="A102" s="2"/>
      <c r="B102" s="2" t="s">
        <v>310</v>
      </c>
      <c r="C102" s="30"/>
      <c r="D102" s="2" t="s">
        <v>84</v>
      </c>
      <c r="E102" s="2" t="s">
        <v>0</v>
      </c>
      <c r="F102" s="20">
        <f t="shared" si="6"/>
        <v>37.389999999999993</v>
      </c>
      <c r="G102" s="22" t="s">
        <v>176</v>
      </c>
      <c r="H102" s="22" t="str">
        <f t="shared" si="7"/>
        <v>41.403.240/0001-14</v>
      </c>
      <c r="I102" s="22">
        <v>38.99</v>
      </c>
      <c r="J102" s="3">
        <v>42.08</v>
      </c>
      <c r="K102" s="3" t="s">
        <v>217</v>
      </c>
      <c r="L102" s="3">
        <v>31.1</v>
      </c>
      <c r="O102" s="37"/>
      <c r="P102" s="37"/>
      <c r="Q102" s="37"/>
    </row>
    <row r="103" spans="1:17" s="1" customFormat="1" ht="13.5" x14ac:dyDescent="0.25">
      <c r="A103" s="2"/>
      <c r="B103" s="28" t="s">
        <v>311</v>
      </c>
      <c r="C103" s="31"/>
      <c r="D103" s="28" t="s">
        <v>85</v>
      </c>
      <c r="E103" s="28" t="s">
        <v>0</v>
      </c>
      <c r="F103" s="29">
        <f t="shared" si="6"/>
        <v>49.699999999999996</v>
      </c>
      <c r="G103" s="21" t="s">
        <v>176</v>
      </c>
      <c r="H103" s="21" t="str">
        <f t="shared" si="7"/>
        <v>41.403.240/0001-14</v>
      </c>
      <c r="I103" s="21">
        <v>55.99</v>
      </c>
      <c r="J103" s="21">
        <v>47.87</v>
      </c>
      <c r="K103" s="21" t="s">
        <v>217</v>
      </c>
      <c r="L103" s="21">
        <v>45.24</v>
      </c>
      <c r="O103" s="37"/>
      <c r="P103" s="37"/>
      <c r="Q103" s="37"/>
    </row>
    <row r="104" spans="1:17" s="1" customFormat="1" ht="13.5" x14ac:dyDescent="0.25">
      <c r="A104" s="2"/>
      <c r="B104" s="2" t="s">
        <v>312</v>
      </c>
      <c r="C104" s="30"/>
      <c r="D104" s="2" t="s">
        <v>128</v>
      </c>
      <c r="E104" s="2" t="s">
        <v>0</v>
      </c>
      <c r="F104" s="20">
        <f t="shared" si="6"/>
        <v>55.256666666666668</v>
      </c>
      <c r="G104" s="22" t="s">
        <v>176</v>
      </c>
      <c r="H104" s="22" t="str">
        <f t="shared" si="7"/>
        <v>41.403.240/0001-14</v>
      </c>
      <c r="I104" s="22">
        <v>65</v>
      </c>
      <c r="J104" s="3">
        <v>62.7</v>
      </c>
      <c r="K104" s="3" t="s">
        <v>217</v>
      </c>
      <c r="L104" s="3">
        <v>38.07</v>
      </c>
      <c r="Q104" s="37"/>
    </row>
    <row r="105" spans="1:17" s="1" customFormat="1" ht="13.5" x14ac:dyDescent="0.25">
      <c r="A105" s="2"/>
      <c r="B105" s="28" t="s">
        <v>313</v>
      </c>
      <c r="C105" s="31"/>
      <c r="D105" s="28" t="s">
        <v>86</v>
      </c>
      <c r="E105" s="28" t="s">
        <v>17</v>
      </c>
      <c r="F105" s="29">
        <f t="shared" si="6"/>
        <v>2.1966666666666668</v>
      </c>
      <c r="G105" s="21" t="s">
        <v>176</v>
      </c>
      <c r="H105" s="21" t="str">
        <f t="shared" si="7"/>
        <v>41.403.240/0001-14</v>
      </c>
      <c r="I105" s="21">
        <v>2.79</v>
      </c>
      <c r="J105" s="21">
        <v>1.31</v>
      </c>
      <c r="K105" s="21" t="s">
        <v>377</v>
      </c>
      <c r="L105" s="21">
        <v>2.4900000000000002</v>
      </c>
    </row>
    <row r="106" spans="1:17" s="1" customFormat="1" ht="13.5" x14ac:dyDescent="0.25">
      <c r="A106" s="2"/>
      <c r="B106" s="2" t="s">
        <v>314</v>
      </c>
      <c r="C106" s="30"/>
      <c r="D106" s="2" t="s">
        <v>213</v>
      </c>
      <c r="E106" s="2" t="s">
        <v>17</v>
      </c>
      <c r="F106" s="20">
        <f t="shared" si="6"/>
        <v>16.100000000000001</v>
      </c>
      <c r="G106" s="22" t="s">
        <v>187</v>
      </c>
      <c r="H106" s="22" t="str">
        <f t="shared" si="7"/>
        <v>32.575.287/0006-89</v>
      </c>
      <c r="I106" s="22">
        <v>11.99</v>
      </c>
      <c r="J106" s="3">
        <v>18.850000000000001</v>
      </c>
      <c r="K106" s="3" t="s">
        <v>217</v>
      </c>
      <c r="L106" s="3">
        <v>17.46</v>
      </c>
    </row>
    <row r="107" spans="1:17" s="1" customFormat="1" ht="13.5" x14ac:dyDescent="0.25">
      <c r="A107" s="2"/>
      <c r="B107" s="28" t="s">
        <v>315</v>
      </c>
      <c r="C107" s="31"/>
      <c r="D107" s="28" t="s">
        <v>87</v>
      </c>
      <c r="E107" s="28" t="s">
        <v>7</v>
      </c>
      <c r="F107" s="29">
        <f t="shared" si="6"/>
        <v>3.1066666666666669</v>
      </c>
      <c r="G107" s="21" t="s">
        <v>187</v>
      </c>
      <c r="H107" s="21" t="str">
        <f t="shared" si="7"/>
        <v>32.575.287/0006-89</v>
      </c>
      <c r="I107" s="21">
        <v>4.1500000000000004</v>
      </c>
      <c r="J107" s="21">
        <v>2.77</v>
      </c>
      <c r="K107" s="21" t="s">
        <v>217</v>
      </c>
      <c r="L107" s="21">
        <v>2.4</v>
      </c>
    </row>
    <row r="108" spans="1:17" s="1" customFormat="1" ht="27" x14ac:dyDescent="0.25">
      <c r="A108" s="2"/>
      <c r="B108" s="2" t="s">
        <v>316</v>
      </c>
      <c r="C108" s="30"/>
      <c r="D108" s="2" t="s">
        <v>50</v>
      </c>
      <c r="E108" s="2" t="s">
        <v>17</v>
      </c>
      <c r="F108" s="20">
        <f t="shared" si="6"/>
        <v>14.99</v>
      </c>
      <c r="G108" s="22" t="s">
        <v>176</v>
      </c>
      <c r="H108" s="22" t="str">
        <f t="shared" si="7"/>
        <v>41.403.240/0001-14</v>
      </c>
      <c r="I108" s="22">
        <v>21</v>
      </c>
      <c r="J108" s="3">
        <v>11.11</v>
      </c>
      <c r="K108" s="3" t="s">
        <v>217</v>
      </c>
      <c r="L108" s="3">
        <v>12.86</v>
      </c>
    </row>
    <row r="109" spans="1:17" s="1" customFormat="1" ht="13.5" x14ac:dyDescent="0.25">
      <c r="A109" s="2"/>
      <c r="B109" s="28" t="s">
        <v>317</v>
      </c>
      <c r="C109" s="31"/>
      <c r="D109" s="28" t="s">
        <v>214</v>
      </c>
      <c r="E109" s="28" t="s">
        <v>0</v>
      </c>
      <c r="F109" s="29">
        <f t="shared" si="6"/>
        <v>3.3566666666666669</v>
      </c>
      <c r="G109" s="21" t="s">
        <v>176</v>
      </c>
      <c r="H109" s="21" t="str">
        <f t="shared" si="7"/>
        <v>41.403.240/0001-14</v>
      </c>
      <c r="I109" s="21">
        <v>3.99</v>
      </c>
      <c r="J109" s="21">
        <v>1.8</v>
      </c>
      <c r="K109" s="21" t="s">
        <v>376</v>
      </c>
      <c r="L109" s="21">
        <v>4.28</v>
      </c>
    </row>
    <row r="110" spans="1:17" s="1" customFormat="1" ht="13.5" x14ac:dyDescent="0.25">
      <c r="A110" s="2"/>
      <c r="B110" s="2" t="s">
        <v>318</v>
      </c>
      <c r="C110" s="30"/>
      <c r="D110" s="2" t="s">
        <v>89</v>
      </c>
      <c r="E110" s="2" t="s">
        <v>7</v>
      </c>
      <c r="F110" s="20">
        <f t="shared" si="6"/>
        <v>8.06</v>
      </c>
      <c r="G110" s="22" t="s">
        <v>187</v>
      </c>
      <c r="H110" s="22" t="str">
        <f t="shared" si="7"/>
        <v>32.575.287/0006-89</v>
      </c>
      <c r="I110" s="22">
        <v>8.99</v>
      </c>
      <c r="J110" s="3">
        <v>7.11</v>
      </c>
      <c r="K110" s="3" t="s">
        <v>217</v>
      </c>
      <c r="L110" s="3">
        <v>8.08</v>
      </c>
    </row>
    <row r="111" spans="1:17" s="1" customFormat="1" ht="13.5" x14ac:dyDescent="0.25">
      <c r="A111" s="2"/>
      <c r="B111" s="28" t="s">
        <v>322</v>
      </c>
      <c r="C111" s="31"/>
      <c r="D111" s="28" t="s">
        <v>90</v>
      </c>
      <c r="E111" s="28" t="s">
        <v>17</v>
      </c>
      <c r="F111" s="29">
        <f>(SUM(I111,J111,L111)/3)</f>
        <v>5.9466666666666663</v>
      </c>
      <c r="G111" s="21" t="s">
        <v>187</v>
      </c>
      <c r="H111" s="21" t="str">
        <f t="shared" si="7"/>
        <v>32.575.287/0006-89</v>
      </c>
      <c r="I111" s="21">
        <v>6.99</v>
      </c>
      <c r="J111" s="21">
        <v>4.79</v>
      </c>
      <c r="K111" s="21" t="s">
        <v>217</v>
      </c>
      <c r="L111" s="21">
        <v>6.06</v>
      </c>
    </row>
    <row r="113" spans="1:12" s="7" customFormat="1" ht="45" x14ac:dyDescent="0.25">
      <c r="A113" s="4"/>
      <c r="B113" s="4"/>
      <c r="C113" s="4"/>
      <c r="D113" s="4" t="s">
        <v>16</v>
      </c>
      <c r="E113" s="4" t="s">
        <v>17</v>
      </c>
      <c r="F113" s="19" t="s">
        <v>129</v>
      </c>
      <c r="G113" s="6"/>
      <c r="H113" s="6"/>
      <c r="I113" s="6" t="s">
        <v>176</v>
      </c>
      <c r="J113" s="6" t="s">
        <v>171</v>
      </c>
      <c r="K113" s="48" t="s">
        <v>178</v>
      </c>
      <c r="L113" s="50"/>
    </row>
    <row r="114" spans="1:12" s="1" customFormat="1" ht="13.5" x14ac:dyDescent="0.25">
      <c r="A114" s="2"/>
      <c r="B114" s="2" t="s">
        <v>323</v>
      </c>
      <c r="C114" s="30"/>
      <c r="D114" s="2" t="s">
        <v>91</v>
      </c>
      <c r="E114" s="2" t="s">
        <v>0</v>
      </c>
      <c r="F114" s="20">
        <f>(SUM(I114,J114,L114)/3)</f>
        <v>9.0533333333333328</v>
      </c>
      <c r="G114" s="22" t="s">
        <v>176</v>
      </c>
      <c r="H114" s="22" t="str">
        <f t="shared" ref="H114:H141" si="8">IF(G114=G$167,H$167,H$166)</f>
        <v>41.403.240/0001-14</v>
      </c>
      <c r="I114" s="22">
        <v>9.99</v>
      </c>
      <c r="J114" s="3">
        <v>6.9</v>
      </c>
      <c r="K114" s="3" t="s">
        <v>217</v>
      </c>
      <c r="L114" s="3">
        <v>10.27</v>
      </c>
    </row>
    <row r="115" spans="1:12" s="1" customFormat="1" ht="13.5" x14ac:dyDescent="0.25">
      <c r="A115" s="2"/>
      <c r="B115" s="28" t="s">
        <v>324</v>
      </c>
      <c r="C115" s="31"/>
      <c r="D115" s="28" t="s">
        <v>92</v>
      </c>
      <c r="E115" s="28" t="s">
        <v>93</v>
      </c>
      <c r="F115" s="29">
        <f>(SUM(I115,J115,L115)/3)</f>
        <v>9.2799999999999994</v>
      </c>
      <c r="G115" s="21" t="s">
        <v>176</v>
      </c>
      <c r="H115" s="21" t="str">
        <f t="shared" si="8"/>
        <v>41.403.240/0001-14</v>
      </c>
      <c r="I115" s="21">
        <v>9.99</v>
      </c>
      <c r="J115" s="21">
        <v>10.26</v>
      </c>
      <c r="K115" s="21" t="s">
        <v>217</v>
      </c>
      <c r="L115" s="21">
        <v>7.59</v>
      </c>
    </row>
    <row r="116" spans="1:12" s="1" customFormat="1" ht="13.5" x14ac:dyDescent="0.25">
      <c r="A116" s="2"/>
      <c r="B116" s="2" t="s">
        <v>325</v>
      </c>
      <c r="C116" s="30"/>
      <c r="D116" s="2" t="s">
        <v>94</v>
      </c>
      <c r="E116" s="2" t="s">
        <v>0</v>
      </c>
      <c r="F116" s="20">
        <f t="shared" ref="F116:F158" si="9">(SUM(I116,J116,L116)/3)</f>
        <v>5.7666666666666657</v>
      </c>
      <c r="G116" s="22" t="s">
        <v>187</v>
      </c>
      <c r="H116" s="22" t="str">
        <f t="shared" si="8"/>
        <v>32.575.287/0006-89</v>
      </c>
      <c r="I116" s="22">
        <v>5.99</v>
      </c>
      <c r="J116" s="3">
        <v>5.21</v>
      </c>
      <c r="K116" s="3" t="s">
        <v>217</v>
      </c>
      <c r="L116" s="3">
        <v>6.1</v>
      </c>
    </row>
    <row r="117" spans="1:12" s="1" customFormat="1" ht="13.5" x14ac:dyDescent="0.25">
      <c r="A117" s="2"/>
      <c r="B117" s="2" t="s">
        <v>326</v>
      </c>
      <c r="C117" s="30"/>
      <c r="D117" s="2" t="s">
        <v>95</v>
      </c>
      <c r="E117" s="2" t="s">
        <v>0</v>
      </c>
      <c r="F117" s="29">
        <f t="shared" si="9"/>
        <v>6.4233333333333329</v>
      </c>
      <c r="G117" s="22" t="s">
        <v>176</v>
      </c>
      <c r="H117" s="22" t="str">
        <f t="shared" si="8"/>
        <v>41.403.240/0001-14</v>
      </c>
      <c r="I117" s="22">
        <v>7.89</v>
      </c>
      <c r="J117" s="3">
        <v>6.2</v>
      </c>
      <c r="K117" s="3" t="s">
        <v>216</v>
      </c>
      <c r="L117" s="3">
        <v>5.18</v>
      </c>
    </row>
    <row r="118" spans="1:12" s="1" customFormat="1" ht="13.5" x14ac:dyDescent="0.25">
      <c r="A118" s="2"/>
      <c r="B118" s="28" t="s">
        <v>327</v>
      </c>
      <c r="C118" s="31"/>
      <c r="D118" s="28" t="s">
        <v>96</v>
      </c>
      <c r="E118" s="28" t="s">
        <v>97</v>
      </c>
      <c r="F118" s="20">
        <f t="shared" si="9"/>
        <v>6.73</v>
      </c>
      <c r="G118" s="21" t="s">
        <v>187</v>
      </c>
      <c r="H118" s="21" t="str">
        <f t="shared" si="8"/>
        <v>32.575.287/0006-89</v>
      </c>
      <c r="I118" s="21">
        <v>5.99</v>
      </c>
      <c r="J118" s="21">
        <v>7.4</v>
      </c>
      <c r="K118" s="21" t="s">
        <v>217</v>
      </c>
      <c r="L118" s="21">
        <v>6.8</v>
      </c>
    </row>
    <row r="119" spans="1:12" s="1" customFormat="1" ht="13.5" x14ac:dyDescent="0.25">
      <c r="A119" s="2"/>
      <c r="B119" s="2" t="s">
        <v>328</v>
      </c>
      <c r="C119" s="30"/>
      <c r="D119" s="2" t="s">
        <v>98</v>
      </c>
      <c r="E119" s="2" t="s">
        <v>17</v>
      </c>
      <c r="F119" s="29">
        <f t="shared" si="9"/>
        <v>6.9233333333333347</v>
      </c>
      <c r="G119" s="22" t="s">
        <v>187</v>
      </c>
      <c r="H119" s="22" t="str">
        <f t="shared" si="8"/>
        <v>32.575.287/0006-89</v>
      </c>
      <c r="I119" s="22">
        <v>5.99</v>
      </c>
      <c r="J119" s="3">
        <v>7.79</v>
      </c>
      <c r="K119" s="3" t="s">
        <v>372</v>
      </c>
      <c r="L119" s="3">
        <v>6.99</v>
      </c>
    </row>
    <row r="120" spans="1:12" s="1" customFormat="1" ht="13.5" x14ac:dyDescent="0.25">
      <c r="A120" s="2"/>
      <c r="B120" s="28" t="s">
        <v>329</v>
      </c>
      <c r="C120" s="31"/>
      <c r="D120" s="28" t="s">
        <v>99</v>
      </c>
      <c r="E120" s="28" t="s">
        <v>17</v>
      </c>
      <c r="F120" s="20">
        <f t="shared" si="9"/>
        <v>6.3299999999999992</v>
      </c>
      <c r="G120" s="21" t="s">
        <v>187</v>
      </c>
      <c r="H120" s="21" t="str">
        <f t="shared" si="8"/>
        <v>32.575.287/0006-89</v>
      </c>
      <c r="I120" s="21">
        <v>4.99</v>
      </c>
      <c r="J120" s="21">
        <v>7.53</v>
      </c>
      <c r="K120" s="21" t="s">
        <v>217</v>
      </c>
      <c r="L120" s="21">
        <v>6.47</v>
      </c>
    </row>
    <row r="121" spans="1:12" s="1" customFormat="1" ht="13.5" x14ac:dyDescent="0.25">
      <c r="A121" s="2"/>
      <c r="B121" s="2" t="s">
        <v>330</v>
      </c>
      <c r="C121" s="30"/>
      <c r="D121" s="2" t="s">
        <v>100</v>
      </c>
      <c r="E121" s="2" t="s">
        <v>17</v>
      </c>
      <c r="F121" s="29">
        <f t="shared" si="9"/>
        <v>6.09</v>
      </c>
      <c r="G121" s="22" t="s">
        <v>176</v>
      </c>
      <c r="H121" s="22" t="str">
        <f t="shared" si="8"/>
        <v>41.403.240/0001-14</v>
      </c>
      <c r="I121" s="22">
        <v>5.99</v>
      </c>
      <c r="J121" s="3">
        <v>6.51</v>
      </c>
      <c r="K121" s="3" t="s">
        <v>371</v>
      </c>
      <c r="L121" s="3">
        <v>5.77</v>
      </c>
    </row>
    <row r="122" spans="1:12" s="1" customFormat="1" ht="13.5" x14ac:dyDescent="0.25">
      <c r="A122" s="2"/>
      <c r="B122" s="28" t="s">
        <v>331</v>
      </c>
      <c r="C122" s="31"/>
      <c r="D122" s="28" t="s">
        <v>189</v>
      </c>
      <c r="E122" s="28" t="s">
        <v>0</v>
      </c>
      <c r="F122" s="20">
        <f t="shared" si="9"/>
        <v>34.173333333333332</v>
      </c>
      <c r="G122" s="21" t="s">
        <v>187</v>
      </c>
      <c r="H122" s="21" t="str">
        <f t="shared" si="8"/>
        <v>32.575.287/0006-89</v>
      </c>
      <c r="I122" s="21">
        <v>39.99</v>
      </c>
      <c r="J122" s="21">
        <v>28.37</v>
      </c>
      <c r="K122" s="21" t="s">
        <v>217</v>
      </c>
      <c r="L122" s="21">
        <v>34.159999999999997</v>
      </c>
    </row>
    <row r="123" spans="1:12" s="1" customFormat="1" ht="13.5" x14ac:dyDescent="0.25">
      <c r="A123" s="2"/>
      <c r="B123" s="2" t="s">
        <v>332</v>
      </c>
      <c r="C123" s="30"/>
      <c r="D123" s="2" t="s">
        <v>190</v>
      </c>
      <c r="E123" s="2" t="s">
        <v>0</v>
      </c>
      <c r="F123" s="29">
        <f t="shared" si="9"/>
        <v>31.959999999999997</v>
      </c>
      <c r="G123" s="22" t="s">
        <v>187</v>
      </c>
      <c r="H123" s="22" t="str">
        <f t="shared" si="8"/>
        <v>32.575.287/0006-89</v>
      </c>
      <c r="I123" s="22">
        <v>40.99</v>
      </c>
      <c r="J123" s="3">
        <v>25.48</v>
      </c>
      <c r="K123" s="3" t="s">
        <v>373</v>
      </c>
      <c r="L123" s="3">
        <v>29.41</v>
      </c>
    </row>
    <row r="124" spans="1:12" s="1" customFormat="1" ht="13.5" x14ac:dyDescent="0.25">
      <c r="A124" s="2"/>
      <c r="B124" s="28" t="s">
        <v>333</v>
      </c>
      <c r="C124" s="31"/>
      <c r="D124" s="28" t="s">
        <v>191</v>
      </c>
      <c r="E124" s="28" t="s">
        <v>0</v>
      </c>
      <c r="F124" s="20">
        <f t="shared" si="9"/>
        <v>6.833333333333333</v>
      </c>
      <c r="G124" s="21" t="s">
        <v>187</v>
      </c>
      <c r="H124" s="21" t="str">
        <f t="shared" si="8"/>
        <v>32.575.287/0006-89</v>
      </c>
      <c r="I124" s="21">
        <v>6.99</v>
      </c>
      <c r="J124" s="21">
        <v>8.82</v>
      </c>
      <c r="K124" s="21" t="s">
        <v>373</v>
      </c>
      <c r="L124" s="21">
        <v>4.6900000000000004</v>
      </c>
    </row>
    <row r="125" spans="1:12" s="1" customFormat="1" ht="13.5" x14ac:dyDescent="0.25">
      <c r="A125" s="2"/>
      <c r="B125" s="2" t="s">
        <v>334</v>
      </c>
      <c r="C125" s="30"/>
      <c r="D125" s="2" t="s">
        <v>101</v>
      </c>
      <c r="E125" s="2" t="s">
        <v>0</v>
      </c>
      <c r="F125" s="29">
        <f t="shared" si="9"/>
        <v>7.55</v>
      </c>
      <c r="G125" s="22" t="s">
        <v>187</v>
      </c>
      <c r="H125" s="22" t="str">
        <f t="shared" si="8"/>
        <v>32.575.287/0006-89</v>
      </c>
      <c r="I125" s="22">
        <v>7.99</v>
      </c>
      <c r="J125" s="3">
        <v>9.3699999999999992</v>
      </c>
      <c r="K125" s="3" t="s">
        <v>217</v>
      </c>
      <c r="L125" s="3">
        <v>5.29</v>
      </c>
    </row>
    <row r="126" spans="1:12" s="1" customFormat="1" ht="13.5" x14ac:dyDescent="0.25">
      <c r="A126" s="2"/>
      <c r="B126" s="2" t="s">
        <v>335</v>
      </c>
      <c r="C126" s="30"/>
      <c r="D126" s="2" t="s">
        <v>102</v>
      </c>
      <c r="E126" s="2" t="s">
        <v>0</v>
      </c>
      <c r="F126" s="20">
        <f t="shared" si="9"/>
        <v>7.1533333333333333</v>
      </c>
      <c r="G126" s="22" t="s">
        <v>187</v>
      </c>
      <c r="H126" s="22" t="str">
        <f t="shared" si="8"/>
        <v>32.575.287/0006-89</v>
      </c>
      <c r="I126" s="22">
        <v>6.99</v>
      </c>
      <c r="J126" s="3">
        <v>8.8800000000000008</v>
      </c>
      <c r="K126" s="3" t="s">
        <v>217</v>
      </c>
      <c r="L126" s="3">
        <v>5.59</v>
      </c>
    </row>
    <row r="127" spans="1:12" s="1" customFormat="1" ht="13.5" x14ac:dyDescent="0.25">
      <c r="A127" s="2"/>
      <c r="B127" s="28" t="s">
        <v>336</v>
      </c>
      <c r="C127" s="31"/>
      <c r="D127" s="28" t="s">
        <v>103</v>
      </c>
      <c r="E127" s="28" t="s">
        <v>0</v>
      </c>
      <c r="F127" s="29">
        <f t="shared" si="9"/>
        <v>5.57</v>
      </c>
      <c r="G127" s="21" t="s">
        <v>187</v>
      </c>
      <c r="H127" s="21" t="str">
        <f t="shared" si="8"/>
        <v>32.575.287/0006-89</v>
      </c>
      <c r="I127" s="21">
        <v>5.99</v>
      </c>
      <c r="J127" s="21">
        <v>4.6500000000000004</v>
      </c>
      <c r="K127" s="21" t="s">
        <v>217</v>
      </c>
      <c r="L127" s="21">
        <v>6.07</v>
      </c>
    </row>
    <row r="128" spans="1:12" s="1" customFormat="1" ht="13.5" x14ac:dyDescent="0.25">
      <c r="A128" s="2"/>
      <c r="B128" s="2" t="s">
        <v>337</v>
      </c>
      <c r="C128" s="30"/>
      <c r="D128" s="2" t="s">
        <v>193</v>
      </c>
      <c r="E128" s="2" t="s">
        <v>0</v>
      </c>
      <c r="F128" s="20">
        <f t="shared" si="9"/>
        <v>6.080000000000001</v>
      </c>
      <c r="G128" s="22" t="s">
        <v>176</v>
      </c>
      <c r="H128" s="22" t="str">
        <f t="shared" si="8"/>
        <v>41.403.240/0001-14</v>
      </c>
      <c r="I128" s="22">
        <v>7.9</v>
      </c>
      <c r="J128" s="3">
        <v>7.34</v>
      </c>
      <c r="K128" s="3" t="s">
        <v>378</v>
      </c>
      <c r="L128" s="3">
        <v>3</v>
      </c>
    </row>
    <row r="129" spans="1:12" s="1" customFormat="1" ht="13.5" x14ac:dyDescent="0.25">
      <c r="A129" s="2"/>
      <c r="B129" s="28" t="s">
        <v>338</v>
      </c>
      <c r="C129" s="31"/>
      <c r="D129" s="28" t="s">
        <v>104</v>
      </c>
      <c r="E129" s="28" t="s">
        <v>0</v>
      </c>
      <c r="F129" s="29">
        <f t="shared" si="9"/>
        <v>5.6066666666666665</v>
      </c>
      <c r="G129" s="21" t="s">
        <v>187</v>
      </c>
      <c r="H129" s="21" t="str">
        <f t="shared" si="8"/>
        <v>32.575.287/0006-89</v>
      </c>
      <c r="I129" s="21">
        <v>6.99</v>
      </c>
      <c r="J129" s="21">
        <v>4.59</v>
      </c>
      <c r="K129" s="21" t="s">
        <v>217</v>
      </c>
      <c r="L129" s="21">
        <v>5.24</v>
      </c>
    </row>
    <row r="130" spans="1:12" s="1" customFormat="1" ht="13.5" x14ac:dyDescent="0.25">
      <c r="A130" s="2"/>
      <c r="B130" s="2" t="s">
        <v>339</v>
      </c>
      <c r="C130" s="30"/>
      <c r="D130" s="2" t="s">
        <v>105</v>
      </c>
      <c r="E130" s="2" t="s">
        <v>17</v>
      </c>
      <c r="F130" s="20">
        <f t="shared" si="9"/>
        <v>9.2800000000000011</v>
      </c>
      <c r="G130" s="22" t="s">
        <v>187</v>
      </c>
      <c r="H130" s="22" t="str">
        <f t="shared" si="8"/>
        <v>32.575.287/0006-89</v>
      </c>
      <c r="I130" s="22">
        <v>8.89</v>
      </c>
      <c r="J130" s="3">
        <v>10.88</v>
      </c>
      <c r="K130" s="3" t="s">
        <v>217</v>
      </c>
      <c r="L130" s="3">
        <v>8.07</v>
      </c>
    </row>
    <row r="131" spans="1:12" s="1" customFormat="1" ht="13.5" x14ac:dyDescent="0.25">
      <c r="A131" s="2"/>
      <c r="B131" s="28" t="s">
        <v>340</v>
      </c>
      <c r="C131" s="31"/>
      <c r="D131" s="28" t="s">
        <v>106</v>
      </c>
      <c r="E131" s="28" t="s">
        <v>0</v>
      </c>
      <c r="F131" s="29">
        <f t="shared" si="9"/>
        <v>8.1466666666666665</v>
      </c>
      <c r="G131" s="21" t="s">
        <v>176</v>
      </c>
      <c r="H131" s="21" t="str">
        <f t="shared" si="8"/>
        <v>41.403.240/0001-14</v>
      </c>
      <c r="I131" s="21">
        <v>12.99</v>
      </c>
      <c r="J131" s="21">
        <v>8.4499999999999993</v>
      </c>
      <c r="K131" s="21" t="s">
        <v>377</v>
      </c>
      <c r="L131" s="21">
        <v>3</v>
      </c>
    </row>
    <row r="132" spans="1:12" s="1" customFormat="1" ht="13.5" x14ac:dyDescent="0.25">
      <c r="A132" s="2"/>
      <c r="B132" s="2" t="s">
        <v>341</v>
      </c>
      <c r="C132" s="30"/>
      <c r="D132" s="2" t="s">
        <v>107</v>
      </c>
      <c r="E132" s="2" t="s">
        <v>0</v>
      </c>
      <c r="F132" s="20">
        <f t="shared" si="9"/>
        <v>4.5133333333333336</v>
      </c>
      <c r="G132" s="22" t="s">
        <v>187</v>
      </c>
      <c r="H132" s="22" t="str">
        <f t="shared" si="8"/>
        <v>32.575.287/0006-89</v>
      </c>
      <c r="I132" s="22">
        <v>3.99</v>
      </c>
      <c r="J132" s="3">
        <v>4.04</v>
      </c>
      <c r="K132" s="3" t="s">
        <v>217</v>
      </c>
      <c r="L132" s="3">
        <v>5.51</v>
      </c>
    </row>
    <row r="133" spans="1:12" s="1" customFormat="1" ht="13.5" x14ac:dyDescent="0.25">
      <c r="A133" s="2"/>
      <c r="B133" s="28" t="s">
        <v>342</v>
      </c>
      <c r="C133" s="31"/>
      <c r="D133" s="28" t="s">
        <v>108</v>
      </c>
      <c r="E133" s="28" t="s">
        <v>0</v>
      </c>
      <c r="F133" s="29">
        <f t="shared" si="9"/>
        <v>5.93</v>
      </c>
      <c r="G133" s="21" t="s">
        <v>187</v>
      </c>
      <c r="H133" s="21" t="str">
        <f t="shared" si="8"/>
        <v>32.575.287/0006-89</v>
      </c>
      <c r="I133" s="21">
        <v>6.99</v>
      </c>
      <c r="J133" s="21">
        <v>5.52</v>
      </c>
      <c r="K133" s="21" t="s">
        <v>217</v>
      </c>
      <c r="L133" s="21">
        <v>5.28</v>
      </c>
    </row>
    <row r="134" spans="1:12" s="1" customFormat="1" ht="13.5" x14ac:dyDescent="0.25">
      <c r="A134" s="2"/>
      <c r="B134" s="2" t="s">
        <v>343</v>
      </c>
      <c r="C134" s="30"/>
      <c r="D134" s="2" t="s">
        <v>109</v>
      </c>
      <c r="E134" s="2" t="s">
        <v>0</v>
      </c>
      <c r="F134" s="20">
        <f t="shared" si="9"/>
        <v>6.81</v>
      </c>
      <c r="G134" s="22" t="s">
        <v>176</v>
      </c>
      <c r="H134" s="22" t="str">
        <f t="shared" si="8"/>
        <v>41.403.240/0001-14</v>
      </c>
      <c r="I134" s="22">
        <v>9.99</v>
      </c>
      <c r="J134" s="3">
        <v>4.67</v>
      </c>
      <c r="K134" s="3" t="s">
        <v>217</v>
      </c>
      <c r="L134" s="3">
        <v>5.77</v>
      </c>
    </row>
    <row r="135" spans="1:12" s="1" customFormat="1" ht="13.5" x14ac:dyDescent="0.25">
      <c r="A135" s="2"/>
      <c r="B135" s="28" t="s">
        <v>344</v>
      </c>
      <c r="C135" s="31"/>
      <c r="D135" s="28" t="s">
        <v>110</v>
      </c>
      <c r="E135" s="28" t="s">
        <v>0</v>
      </c>
      <c r="F135" s="29">
        <f t="shared" si="9"/>
        <v>5.5233333333333334</v>
      </c>
      <c r="G135" s="21" t="s">
        <v>176</v>
      </c>
      <c r="H135" s="21" t="str">
        <f t="shared" si="8"/>
        <v>41.403.240/0001-14</v>
      </c>
      <c r="I135" s="21">
        <v>5.99</v>
      </c>
      <c r="J135" s="21">
        <v>4.01</v>
      </c>
      <c r="K135" s="21" t="s">
        <v>217</v>
      </c>
      <c r="L135" s="21">
        <v>6.57</v>
      </c>
    </row>
    <row r="136" spans="1:12" s="1" customFormat="1" ht="13.5" x14ac:dyDescent="0.25">
      <c r="A136" s="2"/>
      <c r="B136" s="2" t="s">
        <v>345</v>
      </c>
      <c r="C136" s="30"/>
      <c r="D136" s="2" t="s">
        <v>196</v>
      </c>
      <c r="E136" s="2" t="s">
        <v>0</v>
      </c>
      <c r="F136" s="20">
        <f t="shared" si="9"/>
        <v>7.7033333333333331</v>
      </c>
      <c r="G136" s="22" t="s">
        <v>187</v>
      </c>
      <c r="H136" s="22" t="str">
        <f t="shared" si="8"/>
        <v>32.575.287/0006-89</v>
      </c>
      <c r="I136" s="22">
        <v>8.99</v>
      </c>
      <c r="J136" s="3">
        <v>11.62</v>
      </c>
      <c r="K136" s="3" t="s">
        <v>377</v>
      </c>
      <c r="L136" s="3">
        <v>2.5</v>
      </c>
    </row>
    <row r="137" spans="1:12" s="1" customFormat="1" ht="13.5" x14ac:dyDescent="0.25">
      <c r="A137" s="2"/>
      <c r="B137" s="28" t="s">
        <v>346</v>
      </c>
      <c r="C137" s="31"/>
      <c r="D137" s="28" t="s">
        <v>111</v>
      </c>
      <c r="E137" s="28" t="s">
        <v>0</v>
      </c>
      <c r="F137" s="29">
        <f t="shared" si="9"/>
        <v>10.1</v>
      </c>
      <c r="G137" s="21" t="s">
        <v>176</v>
      </c>
      <c r="H137" s="21" t="str">
        <f t="shared" si="8"/>
        <v>41.403.240/0001-14</v>
      </c>
      <c r="I137" s="21">
        <v>11.99</v>
      </c>
      <c r="J137" s="21">
        <v>8.31</v>
      </c>
      <c r="K137" s="21" t="s">
        <v>371</v>
      </c>
      <c r="L137" s="21">
        <v>10</v>
      </c>
    </row>
    <row r="138" spans="1:12" s="1" customFormat="1" ht="13.5" x14ac:dyDescent="0.25">
      <c r="A138" s="2"/>
      <c r="B138" s="2" t="s">
        <v>347</v>
      </c>
      <c r="C138" s="30"/>
      <c r="D138" s="2" t="s">
        <v>112</v>
      </c>
      <c r="E138" s="2" t="s">
        <v>0</v>
      </c>
      <c r="F138" s="20">
        <f t="shared" si="9"/>
        <v>8.5366666666666671</v>
      </c>
      <c r="G138" s="22" t="s">
        <v>176</v>
      </c>
      <c r="H138" s="22" t="str">
        <f t="shared" si="8"/>
        <v>41.403.240/0001-14</v>
      </c>
      <c r="I138" s="22">
        <v>12.99</v>
      </c>
      <c r="J138" s="3">
        <v>8.6199999999999992</v>
      </c>
      <c r="K138" s="3" t="s">
        <v>377</v>
      </c>
      <c r="L138" s="3">
        <v>4</v>
      </c>
    </row>
    <row r="139" spans="1:12" s="1" customFormat="1" ht="13.5" x14ac:dyDescent="0.25">
      <c r="A139" s="2"/>
      <c r="B139" s="28" t="s">
        <v>348</v>
      </c>
      <c r="C139" s="31"/>
      <c r="D139" s="28" t="s">
        <v>202</v>
      </c>
      <c r="E139" s="28" t="s">
        <v>0</v>
      </c>
      <c r="F139" s="29">
        <f t="shared" si="9"/>
        <v>9.6066666666666674</v>
      </c>
      <c r="G139" s="21" t="s">
        <v>176</v>
      </c>
      <c r="H139" s="21" t="str">
        <f t="shared" si="8"/>
        <v>41.403.240/0001-14</v>
      </c>
      <c r="I139" s="21">
        <v>11.7</v>
      </c>
      <c r="J139" s="21">
        <v>9.9</v>
      </c>
      <c r="K139" s="21" t="s">
        <v>379</v>
      </c>
      <c r="L139" s="21">
        <v>7.22</v>
      </c>
    </row>
    <row r="140" spans="1:12" s="1" customFormat="1" ht="13.5" x14ac:dyDescent="0.25">
      <c r="A140" s="2"/>
      <c r="B140" s="2" t="s">
        <v>349</v>
      </c>
      <c r="C140" s="30"/>
      <c r="D140" s="2" t="s">
        <v>113</v>
      </c>
      <c r="E140" s="2" t="s">
        <v>0</v>
      </c>
      <c r="F140" s="20">
        <f t="shared" si="9"/>
        <v>5.98</v>
      </c>
      <c r="G140" s="22" t="s">
        <v>187</v>
      </c>
      <c r="H140" s="22" t="str">
        <f t="shared" si="8"/>
        <v>32.575.287/0006-89</v>
      </c>
      <c r="I140" s="22">
        <v>5.99</v>
      </c>
      <c r="J140" s="3">
        <v>6.31</v>
      </c>
      <c r="K140" s="3" t="s">
        <v>217</v>
      </c>
      <c r="L140" s="3">
        <v>5.64</v>
      </c>
    </row>
    <row r="141" spans="1:12" s="1" customFormat="1" ht="13.5" x14ac:dyDescent="0.25">
      <c r="A141" s="2"/>
      <c r="B141" s="28" t="s">
        <v>350</v>
      </c>
      <c r="C141" s="31"/>
      <c r="D141" s="28" t="s">
        <v>114</v>
      </c>
      <c r="E141" s="28" t="s">
        <v>0</v>
      </c>
      <c r="F141" s="29">
        <f t="shared" si="9"/>
        <v>10.106666666666667</v>
      </c>
      <c r="G141" s="21" t="s">
        <v>187</v>
      </c>
      <c r="H141" s="21" t="str">
        <f t="shared" si="8"/>
        <v>32.575.287/0006-89</v>
      </c>
      <c r="I141" s="21">
        <v>9.99</v>
      </c>
      <c r="J141" s="21">
        <v>12.44</v>
      </c>
      <c r="K141" s="21" t="s">
        <v>217</v>
      </c>
      <c r="L141" s="21">
        <v>7.89</v>
      </c>
    </row>
    <row r="142" spans="1:12" s="1" customFormat="1" ht="13.5" x14ac:dyDescent="0.25">
      <c r="A142" s="2"/>
      <c r="B142" s="2" t="s">
        <v>351</v>
      </c>
      <c r="C142" s="30"/>
      <c r="D142" s="2" t="s">
        <v>115</v>
      </c>
      <c r="E142" s="2" t="s">
        <v>0</v>
      </c>
      <c r="F142" s="20">
        <f t="shared" si="9"/>
        <v>13.593333333333334</v>
      </c>
      <c r="G142" s="22" t="s">
        <v>187</v>
      </c>
      <c r="H142" s="22" t="str">
        <f t="shared" ref="H142:H160" si="10">IF(G142=G$167,H$167,H$166)</f>
        <v>32.575.287/0006-89</v>
      </c>
      <c r="I142" s="22">
        <v>13.99</v>
      </c>
      <c r="J142" s="3">
        <v>16.38</v>
      </c>
      <c r="K142" s="3" t="s">
        <v>217</v>
      </c>
      <c r="L142" s="3">
        <v>10.41</v>
      </c>
    </row>
    <row r="143" spans="1:12" s="1" customFormat="1" ht="13.5" x14ac:dyDescent="0.25">
      <c r="A143" s="2"/>
      <c r="B143" s="28" t="s">
        <v>352</v>
      </c>
      <c r="C143" s="31"/>
      <c r="D143" s="28" t="s">
        <v>116</v>
      </c>
      <c r="E143" s="28" t="s">
        <v>0</v>
      </c>
      <c r="F143" s="29">
        <f t="shared" si="9"/>
        <v>10.250000000000002</v>
      </c>
      <c r="G143" s="21" t="s">
        <v>187</v>
      </c>
      <c r="H143" s="21" t="str">
        <f t="shared" si="10"/>
        <v>32.575.287/0006-89</v>
      </c>
      <c r="I143" s="21">
        <v>10.99</v>
      </c>
      <c r="J143" s="21">
        <v>10.96</v>
      </c>
      <c r="K143" s="21" t="s">
        <v>217</v>
      </c>
      <c r="L143" s="21">
        <v>8.8000000000000007</v>
      </c>
    </row>
    <row r="144" spans="1:12" s="1" customFormat="1" ht="13.5" x14ac:dyDescent="0.25">
      <c r="A144" s="2"/>
      <c r="B144" s="2" t="s">
        <v>353</v>
      </c>
      <c r="C144" s="30"/>
      <c r="D144" s="2" t="s">
        <v>117</v>
      </c>
      <c r="E144" s="2" t="s">
        <v>0</v>
      </c>
      <c r="F144" s="20">
        <f t="shared" si="9"/>
        <v>5.7266666666666666</v>
      </c>
      <c r="G144" s="22" t="s">
        <v>187</v>
      </c>
      <c r="H144" s="22" t="str">
        <f t="shared" si="10"/>
        <v>32.575.287/0006-89</v>
      </c>
      <c r="I144" s="22">
        <v>5.49</v>
      </c>
      <c r="J144" s="3">
        <v>6.15</v>
      </c>
      <c r="K144" s="3" t="s">
        <v>217</v>
      </c>
      <c r="L144" s="3">
        <v>5.54</v>
      </c>
    </row>
    <row r="145" spans="1:12" s="1" customFormat="1" ht="13.5" x14ac:dyDescent="0.25">
      <c r="A145" s="2"/>
      <c r="B145" s="28" t="s">
        <v>354</v>
      </c>
      <c r="C145" s="31"/>
      <c r="D145" s="28" t="s">
        <v>207</v>
      </c>
      <c r="E145" s="28" t="s">
        <v>0</v>
      </c>
      <c r="F145" s="29">
        <f t="shared" si="9"/>
        <v>8.32</v>
      </c>
      <c r="G145" s="21" t="s">
        <v>187</v>
      </c>
      <c r="H145" s="21" t="str">
        <f t="shared" si="10"/>
        <v>32.575.287/0006-89</v>
      </c>
      <c r="I145" s="21">
        <v>9.99</v>
      </c>
      <c r="J145" s="21">
        <v>7.14</v>
      </c>
      <c r="K145" s="21" t="s">
        <v>217</v>
      </c>
      <c r="L145" s="21">
        <v>7.83</v>
      </c>
    </row>
    <row r="146" spans="1:12" s="1" customFormat="1" ht="13.5" x14ac:dyDescent="0.25">
      <c r="A146" s="2"/>
      <c r="B146" s="2" t="s">
        <v>355</v>
      </c>
      <c r="C146" s="30"/>
      <c r="D146" s="2" t="s">
        <v>208</v>
      </c>
      <c r="E146" s="2" t="s">
        <v>0</v>
      </c>
      <c r="F146" s="20">
        <f t="shared" si="9"/>
        <v>8.5233333333333334</v>
      </c>
      <c r="G146" s="22" t="s">
        <v>187</v>
      </c>
      <c r="H146" s="22" t="str">
        <f t="shared" si="10"/>
        <v>32.575.287/0006-89</v>
      </c>
      <c r="I146" s="22">
        <v>8.99</v>
      </c>
      <c r="J146" s="3">
        <v>8.75</v>
      </c>
      <c r="K146" s="3" t="s">
        <v>217</v>
      </c>
      <c r="L146" s="3">
        <v>7.83</v>
      </c>
    </row>
    <row r="147" spans="1:12" s="1" customFormat="1" ht="13.5" x14ac:dyDescent="0.25">
      <c r="A147" s="2"/>
      <c r="B147" s="28" t="s">
        <v>356</v>
      </c>
      <c r="C147" s="31"/>
      <c r="D147" s="28" t="s">
        <v>118</v>
      </c>
      <c r="E147" s="28" t="s">
        <v>0</v>
      </c>
      <c r="F147" s="29">
        <f t="shared" si="9"/>
        <v>13.183333333333332</v>
      </c>
      <c r="G147" s="21" t="s">
        <v>176</v>
      </c>
      <c r="H147" s="21" t="str">
        <f t="shared" si="10"/>
        <v>41.403.240/0001-14</v>
      </c>
      <c r="I147" s="21">
        <v>15.99</v>
      </c>
      <c r="J147" s="21">
        <v>14.73</v>
      </c>
      <c r="K147" s="21" t="s">
        <v>217</v>
      </c>
      <c r="L147" s="21">
        <v>8.83</v>
      </c>
    </row>
    <row r="148" spans="1:12" s="1" customFormat="1" ht="13.5" x14ac:dyDescent="0.25">
      <c r="A148" s="2"/>
      <c r="B148" s="2" t="s">
        <v>357</v>
      </c>
      <c r="C148" s="30"/>
      <c r="D148" s="2" t="s">
        <v>119</v>
      </c>
      <c r="E148" s="2" t="s">
        <v>0</v>
      </c>
      <c r="F148" s="20">
        <f t="shared" si="9"/>
        <v>3.8733333333333335</v>
      </c>
      <c r="G148" s="22" t="s">
        <v>176</v>
      </c>
      <c r="H148" s="22" t="str">
        <f t="shared" si="10"/>
        <v>41.403.240/0001-14</v>
      </c>
      <c r="I148" s="22">
        <v>4.99</v>
      </c>
      <c r="J148" s="3">
        <v>2.95</v>
      </c>
      <c r="K148" s="3" t="s">
        <v>217</v>
      </c>
      <c r="L148" s="3">
        <v>3.68</v>
      </c>
    </row>
    <row r="149" spans="1:12" s="1" customFormat="1" ht="13.5" x14ac:dyDescent="0.25">
      <c r="A149" s="2"/>
      <c r="B149" s="28" t="s">
        <v>358</v>
      </c>
      <c r="C149" s="31"/>
      <c r="D149" s="28" t="s">
        <v>120</v>
      </c>
      <c r="E149" s="28" t="s">
        <v>0</v>
      </c>
      <c r="F149" s="29">
        <f t="shared" si="9"/>
        <v>9.2433333333333341</v>
      </c>
      <c r="G149" s="21" t="s">
        <v>187</v>
      </c>
      <c r="H149" s="21" t="str">
        <f t="shared" si="10"/>
        <v>32.575.287/0006-89</v>
      </c>
      <c r="I149" s="21">
        <v>6.99</v>
      </c>
      <c r="J149" s="21">
        <v>12.06</v>
      </c>
      <c r="K149" s="21" t="s">
        <v>217</v>
      </c>
      <c r="L149" s="21">
        <v>8.68</v>
      </c>
    </row>
    <row r="150" spans="1:12" s="1" customFormat="1" ht="13.5" x14ac:dyDescent="0.25">
      <c r="A150" s="2"/>
      <c r="B150" s="2" t="s">
        <v>359</v>
      </c>
      <c r="C150" s="30"/>
      <c r="D150" s="2" t="s">
        <v>121</v>
      </c>
      <c r="E150" s="2" t="s">
        <v>122</v>
      </c>
      <c r="F150" s="20">
        <f t="shared" si="9"/>
        <v>9.7266666666666683</v>
      </c>
      <c r="G150" s="22" t="s">
        <v>187</v>
      </c>
      <c r="H150" s="22" t="str">
        <f t="shared" si="10"/>
        <v>32.575.287/0006-89</v>
      </c>
      <c r="I150" s="22">
        <v>7.99</v>
      </c>
      <c r="J150" s="3">
        <v>12.14</v>
      </c>
      <c r="K150" s="3" t="s">
        <v>217</v>
      </c>
      <c r="L150" s="3">
        <v>9.0500000000000007</v>
      </c>
    </row>
    <row r="151" spans="1:12" s="1" customFormat="1" ht="13.5" x14ac:dyDescent="0.25">
      <c r="A151" s="2"/>
      <c r="B151" s="28" t="s">
        <v>360</v>
      </c>
      <c r="C151" s="31"/>
      <c r="D151" s="28" t="s">
        <v>123</v>
      </c>
      <c r="E151" s="28" t="s">
        <v>0</v>
      </c>
      <c r="F151" s="29">
        <f t="shared" si="9"/>
        <v>7.98</v>
      </c>
      <c r="G151" s="21" t="s">
        <v>176</v>
      </c>
      <c r="H151" s="21" t="str">
        <f t="shared" si="10"/>
        <v>41.403.240/0001-14</v>
      </c>
      <c r="I151" s="21">
        <v>9.9</v>
      </c>
      <c r="J151" s="21">
        <v>7.86</v>
      </c>
      <c r="K151" s="21" t="s">
        <v>217</v>
      </c>
      <c r="L151" s="21">
        <v>6.18</v>
      </c>
    </row>
    <row r="152" spans="1:12" s="1" customFormat="1" ht="13.5" x14ac:dyDescent="0.25">
      <c r="A152" s="2"/>
      <c r="B152" s="2" t="s">
        <v>361</v>
      </c>
      <c r="C152" s="30"/>
      <c r="D152" s="2" t="s">
        <v>209</v>
      </c>
      <c r="E152" s="2" t="s">
        <v>0</v>
      </c>
      <c r="F152" s="20">
        <f t="shared" si="9"/>
        <v>14.806666666666667</v>
      </c>
      <c r="G152" s="22" t="s">
        <v>176</v>
      </c>
      <c r="H152" s="22" t="str">
        <f t="shared" si="10"/>
        <v>41.403.240/0001-14</v>
      </c>
      <c r="I152" s="22">
        <v>15.99</v>
      </c>
      <c r="J152" s="3">
        <v>17.29</v>
      </c>
      <c r="K152" s="3" t="s">
        <v>217</v>
      </c>
      <c r="L152" s="3">
        <v>11.14</v>
      </c>
    </row>
    <row r="153" spans="1:12" s="1" customFormat="1" ht="13.5" x14ac:dyDescent="0.25">
      <c r="A153" s="2"/>
      <c r="B153" s="28" t="s">
        <v>362</v>
      </c>
      <c r="C153" s="31"/>
      <c r="D153" s="28" t="s">
        <v>210</v>
      </c>
      <c r="E153" s="28" t="s">
        <v>0</v>
      </c>
      <c r="F153" s="29">
        <f t="shared" si="9"/>
        <v>16.82</v>
      </c>
      <c r="G153" s="21" t="s">
        <v>187</v>
      </c>
      <c r="H153" s="21" t="str">
        <f t="shared" si="10"/>
        <v>32.575.287/0006-89</v>
      </c>
      <c r="I153" s="21">
        <v>23.9</v>
      </c>
      <c r="J153" s="21">
        <v>15.42</v>
      </c>
      <c r="K153" s="21" t="s">
        <v>217</v>
      </c>
      <c r="L153" s="21">
        <v>11.14</v>
      </c>
    </row>
    <row r="154" spans="1:12" s="1" customFormat="1" ht="13.5" x14ac:dyDescent="0.25">
      <c r="A154" s="2"/>
      <c r="B154" s="2" t="s">
        <v>363</v>
      </c>
      <c r="C154" s="30"/>
      <c r="D154" s="2" t="s">
        <v>211</v>
      </c>
      <c r="E154" s="2" t="s">
        <v>0</v>
      </c>
      <c r="F154" s="20">
        <f t="shared" si="9"/>
        <v>20.349999999999998</v>
      </c>
      <c r="G154" s="22" t="s">
        <v>187</v>
      </c>
      <c r="H154" s="22" t="str">
        <f t="shared" si="10"/>
        <v>32.575.287/0006-89</v>
      </c>
      <c r="I154" s="22">
        <v>24.9</v>
      </c>
      <c r="J154" s="3">
        <v>25.01</v>
      </c>
      <c r="K154" s="3" t="s">
        <v>217</v>
      </c>
      <c r="L154" s="3">
        <v>11.14</v>
      </c>
    </row>
    <row r="155" spans="1:12" s="1" customFormat="1" ht="13.5" x14ac:dyDescent="0.25">
      <c r="A155" s="2"/>
      <c r="B155" s="28" t="s">
        <v>364</v>
      </c>
      <c r="C155" s="31"/>
      <c r="D155" s="28" t="s">
        <v>212</v>
      </c>
      <c r="E155" s="28" t="s">
        <v>0</v>
      </c>
      <c r="F155" s="29">
        <f t="shared" si="9"/>
        <v>5.2</v>
      </c>
      <c r="G155" s="21" t="s">
        <v>187</v>
      </c>
      <c r="H155" s="21" t="str">
        <f t="shared" si="10"/>
        <v>32.575.287/0006-89</v>
      </c>
      <c r="I155" s="21">
        <v>5.99</v>
      </c>
      <c r="J155" s="21">
        <v>4.46</v>
      </c>
      <c r="K155" s="21" t="s">
        <v>217</v>
      </c>
      <c r="L155" s="21">
        <v>5.15</v>
      </c>
    </row>
    <row r="156" spans="1:12" s="1" customFormat="1" ht="13.5" x14ac:dyDescent="0.25">
      <c r="A156" s="2"/>
      <c r="B156" s="2" t="s">
        <v>365</v>
      </c>
      <c r="C156" s="30"/>
      <c r="D156" s="2" t="s">
        <v>124</v>
      </c>
      <c r="E156" s="2" t="s">
        <v>0</v>
      </c>
      <c r="F156" s="20">
        <f t="shared" si="9"/>
        <v>7.5466666666666669</v>
      </c>
      <c r="G156" s="22" t="s">
        <v>176</v>
      </c>
      <c r="H156" s="22" t="str">
        <f t="shared" si="10"/>
        <v>41.403.240/0001-14</v>
      </c>
      <c r="I156" s="22">
        <v>11</v>
      </c>
      <c r="J156" s="3">
        <v>8.64</v>
      </c>
      <c r="K156" s="3" t="s">
        <v>377</v>
      </c>
      <c r="L156" s="3">
        <v>3</v>
      </c>
    </row>
    <row r="157" spans="1:12" s="1" customFormat="1" ht="13.5" x14ac:dyDescent="0.25">
      <c r="A157" s="2"/>
      <c r="B157" s="28" t="s">
        <v>366</v>
      </c>
      <c r="C157" s="31"/>
      <c r="D157" s="28" t="s">
        <v>125</v>
      </c>
      <c r="E157" s="28" t="s">
        <v>97</v>
      </c>
      <c r="F157" s="29">
        <f t="shared" si="9"/>
        <v>4.916666666666667</v>
      </c>
      <c r="G157" s="21" t="s">
        <v>176</v>
      </c>
      <c r="H157" s="21" t="str">
        <f t="shared" si="10"/>
        <v>41.403.240/0001-14</v>
      </c>
      <c r="I157" s="21">
        <v>5.99</v>
      </c>
      <c r="J157" s="21">
        <v>5.76</v>
      </c>
      <c r="K157" s="21" t="s">
        <v>378</v>
      </c>
      <c r="L157" s="21">
        <v>3</v>
      </c>
    </row>
    <row r="158" spans="1:12" s="1" customFormat="1" ht="13.5" x14ac:dyDescent="0.25">
      <c r="A158" s="2"/>
      <c r="B158" s="2" t="s">
        <v>367</v>
      </c>
      <c r="C158" s="30"/>
      <c r="D158" s="2" t="s">
        <v>126</v>
      </c>
      <c r="E158" s="2" t="s">
        <v>0</v>
      </c>
      <c r="F158" s="20">
        <f t="shared" si="9"/>
        <v>7.53</v>
      </c>
      <c r="G158" s="22" t="s">
        <v>187</v>
      </c>
      <c r="H158" s="22" t="str">
        <f t="shared" si="10"/>
        <v>32.575.287/0006-89</v>
      </c>
      <c r="I158" s="22">
        <v>6.99</v>
      </c>
      <c r="J158" s="3">
        <v>9.17</v>
      </c>
      <c r="K158" s="3" t="s">
        <v>217</v>
      </c>
      <c r="L158" s="3">
        <v>6.43</v>
      </c>
    </row>
    <row r="159" spans="1:12" s="1" customFormat="1" ht="13.5" x14ac:dyDescent="0.25">
      <c r="A159" s="2"/>
      <c r="B159" s="28" t="s">
        <v>368</v>
      </c>
      <c r="C159" s="31"/>
      <c r="D159" s="28" t="s">
        <v>215</v>
      </c>
      <c r="E159" s="28" t="s">
        <v>0</v>
      </c>
      <c r="F159" s="29">
        <f>(SUM(I159,J159,L159)/3)</f>
        <v>23.623333333333335</v>
      </c>
      <c r="G159" s="21" t="s">
        <v>176</v>
      </c>
      <c r="H159" s="21" t="str">
        <f t="shared" si="10"/>
        <v>41.403.240/0001-14</v>
      </c>
      <c r="I159" s="21">
        <v>27.99</v>
      </c>
      <c r="J159" s="21">
        <v>29.77</v>
      </c>
      <c r="K159" s="21" t="s">
        <v>375</v>
      </c>
      <c r="L159" s="21">
        <v>13.11</v>
      </c>
    </row>
    <row r="160" spans="1:12" s="1" customFormat="1" ht="13.5" x14ac:dyDescent="0.25">
      <c r="A160" s="2"/>
      <c r="B160" s="2" t="s">
        <v>369</v>
      </c>
      <c r="C160" s="30"/>
      <c r="D160" s="2" t="s">
        <v>127</v>
      </c>
      <c r="E160" s="2" t="s">
        <v>0</v>
      </c>
      <c r="F160" s="20">
        <f>(SUM(I160,J160,L160)/3)</f>
        <v>15.686666666666667</v>
      </c>
      <c r="G160" s="22" t="s">
        <v>176</v>
      </c>
      <c r="H160" s="22" t="str">
        <f t="shared" si="10"/>
        <v>41.403.240/0001-14</v>
      </c>
      <c r="I160" s="22">
        <v>11.99</v>
      </c>
      <c r="J160" s="3">
        <v>25.01</v>
      </c>
      <c r="K160" s="3" t="s">
        <v>217</v>
      </c>
      <c r="L160" s="3">
        <v>10.06</v>
      </c>
    </row>
    <row r="161" spans="4:8" x14ac:dyDescent="0.25">
      <c r="D161">
        <f>COUNTA(D114:D160)</f>
        <v>47</v>
      </c>
    </row>
    <row r="166" spans="4:8" x14ac:dyDescent="0.25">
      <c r="G166" s="23" t="s">
        <v>187</v>
      </c>
      <c r="H166" s="23" t="s">
        <v>188</v>
      </c>
    </row>
    <row r="167" spans="4:8" x14ac:dyDescent="0.25">
      <c r="G167" s="22" t="s">
        <v>176</v>
      </c>
      <c r="H167" s="22" t="s">
        <v>186</v>
      </c>
    </row>
  </sheetData>
  <autoFilter ref="A18:L18" xr:uid="{0077468D-170B-43B4-A416-3E670B911C8F}"/>
  <mergeCells count="9">
    <mergeCell ref="D2:D3"/>
    <mergeCell ref="E2:E3"/>
    <mergeCell ref="F2:F3"/>
    <mergeCell ref="K113:L113"/>
    <mergeCell ref="G2:I2"/>
    <mergeCell ref="J2:J3"/>
    <mergeCell ref="K2:L2"/>
    <mergeCell ref="K44:L44"/>
    <mergeCell ref="K47:L47"/>
  </mergeCells>
  <phoneticPr fontId="7" type="noConversion"/>
  <pageMargins left="0.39370078740157483" right="0.39370078740157483" top="0.39370078740157483" bottom="0.39370078740157483" header="0.31496062992125984" footer="0.31496062992125984"/>
  <pageSetup paperSize="9"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6EB97-6C4A-4CDA-995D-86DDACE4C9D2}">
  <dimension ref="A1:G35"/>
  <sheetViews>
    <sheetView workbookViewId="0">
      <selection activeCell="I21" sqref="I21"/>
    </sheetView>
  </sheetViews>
  <sheetFormatPr defaultRowHeight="15" x14ac:dyDescent="0.25"/>
  <cols>
    <col min="1" max="1" width="17.7109375" customWidth="1"/>
    <col min="2" max="4" width="9.7109375" customWidth="1"/>
    <col min="5" max="5" width="46.42578125" bestFit="1" customWidth="1"/>
    <col min="6" max="7" width="28.5703125" customWidth="1"/>
  </cols>
  <sheetData>
    <row r="1" spans="1:7" ht="15.75" thickBot="1" x14ac:dyDescent="0.3">
      <c r="A1" s="9" t="s">
        <v>170</v>
      </c>
      <c r="B1" s="9" t="s">
        <v>130</v>
      </c>
      <c r="C1" s="9" t="s">
        <v>131</v>
      </c>
      <c r="D1" s="9" t="s">
        <v>133</v>
      </c>
      <c r="E1" s="9" t="s">
        <v>132</v>
      </c>
      <c r="F1" s="9" t="s">
        <v>381</v>
      </c>
      <c r="G1" s="9" t="s">
        <v>175</v>
      </c>
    </row>
    <row r="2" spans="1:7" x14ac:dyDescent="0.25">
      <c r="A2" s="61" t="s">
        <v>172</v>
      </c>
      <c r="B2" s="10">
        <v>1</v>
      </c>
      <c r="C2" s="10" t="s">
        <v>134</v>
      </c>
      <c r="D2" s="10">
        <v>52045617</v>
      </c>
      <c r="E2" s="11" t="s">
        <v>135</v>
      </c>
      <c r="F2" s="58">
        <v>202500006133864</v>
      </c>
      <c r="G2" s="55"/>
    </row>
    <row r="3" spans="1:7" x14ac:dyDescent="0.25">
      <c r="A3" s="62"/>
      <c r="B3" s="8">
        <v>2</v>
      </c>
      <c r="C3" s="8" t="s">
        <v>134</v>
      </c>
      <c r="D3" s="8">
        <v>52092143</v>
      </c>
      <c r="E3" s="12" t="s">
        <v>136</v>
      </c>
      <c r="F3" s="59"/>
      <c r="G3" s="56"/>
    </row>
    <row r="4" spans="1:7" x14ac:dyDescent="0.25">
      <c r="A4" s="62"/>
      <c r="B4" s="8">
        <v>3</v>
      </c>
      <c r="C4" s="8" t="s">
        <v>134</v>
      </c>
      <c r="D4" s="8">
        <v>52045641</v>
      </c>
      <c r="E4" s="13" t="s">
        <v>137</v>
      </c>
      <c r="F4" s="59"/>
      <c r="G4" s="56"/>
    </row>
    <row r="5" spans="1:7" x14ac:dyDescent="0.25">
      <c r="A5" s="62"/>
      <c r="B5" s="8">
        <v>4</v>
      </c>
      <c r="C5" s="8" t="s">
        <v>134</v>
      </c>
      <c r="D5" s="8">
        <v>52045595</v>
      </c>
      <c r="E5" s="12" t="s">
        <v>138</v>
      </c>
      <c r="F5" s="59"/>
      <c r="G5" s="56"/>
    </row>
    <row r="6" spans="1:7" x14ac:dyDescent="0.25">
      <c r="A6" s="62"/>
      <c r="B6" s="8">
        <v>5</v>
      </c>
      <c r="C6" s="8" t="s">
        <v>134</v>
      </c>
      <c r="D6" s="8">
        <v>52045633</v>
      </c>
      <c r="E6" s="13" t="s">
        <v>139</v>
      </c>
      <c r="F6" s="59"/>
      <c r="G6" s="56"/>
    </row>
    <row r="7" spans="1:7" ht="15.75" thickBot="1" x14ac:dyDescent="0.3">
      <c r="A7" s="62"/>
      <c r="B7" s="16">
        <v>6</v>
      </c>
      <c r="C7" s="16" t="s">
        <v>134</v>
      </c>
      <c r="D7" s="16">
        <v>52082202</v>
      </c>
      <c r="E7" s="17" t="s">
        <v>140</v>
      </c>
      <c r="F7" s="60"/>
      <c r="G7" s="57"/>
    </row>
    <row r="8" spans="1:7" ht="15" customHeight="1" x14ac:dyDescent="0.25">
      <c r="A8" s="61" t="s">
        <v>173</v>
      </c>
      <c r="B8" s="10">
        <v>7</v>
      </c>
      <c r="C8" s="10" t="s">
        <v>141</v>
      </c>
      <c r="D8" s="10">
        <v>52047431</v>
      </c>
      <c r="E8" s="11" t="s">
        <v>142</v>
      </c>
      <c r="F8" s="58">
        <v>202500006133865</v>
      </c>
      <c r="G8" s="55"/>
    </row>
    <row r="9" spans="1:7" x14ac:dyDescent="0.25">
      <c r="A9" s="62"/>
      <c r="B9" s="8">
        <v>8</v>
      </c>
      <c r="C9" s="8" t="s">
        <v>141</v>
      </c>
      <c r="D9" s="8">
        <v>52047458</v>
      </c>
      <c r="E9" s="12" t="s">
        <v>143</v>
      </c>
      <c r="F9" s="59"/>
      <c r="G9" s="56"/>
    </row>
    <row r="10" spans="1:7" x14ac:dyDescent="0.25">
      <c r="A10" s="62"/>
      <c r="B10" s="8">
        <v>9</v>
      </c>
      <c r="C10" s="8" t="s">
        <v>141</v>
      </c>
      <c r="D10" s="8">
        <v>52092186</v>
      </c>
      <c r="E10" s="12" t="s">
        <v>145</v>
      </c>
      <c r="F10" s="59"/>
      <c r="G10" s="56"/>
    </row>
    <row r="11" spans="1:7" x14ac:dyDescent="0.25">
      <c r="A11" s="62"/>
      <c r="B11" s="8">
        <v>10</v>
      </c>
      <c r="C11" s="8" t="s">
        <v>141</v>
      </c>
      <c r="D11" s="8">
        <v>52047474</v>
      </c>
      <c r="E11" s="13" t="s">
        <v>146</v>
      </c>
      <c r="F11" s="59"/>
      <c r="G11" s="56"/>
    </row>
    <row r="12" spans="1:7" x14ac:dyDescent="0.25">
      <c r="A12" s="62"/>
      <c r="B12" s="8">
        <v>11</v>
      </c>
      <c r="C12" s="8" t="s">
        <v>141</v>
      </c>
      <c r="D12" s="8">
        <v>52047210</v>
      </c>
      <c r="E12" s="12" t="s">
        <v>156</v>
      </c>
      <c r="F12" s="59"/>
      <c r="G12" s="56"/>
    </row>
    <row r="13" spans="1:7" x14ac:dyDescent="0.25">
      <c r="A13" s="62"/>
      <c r="B13" s="8">
        <v>12</v>
      </c>
      <c r="C13" s="8" t="s">
        <v>141</v>
      </c>
      <c r="D13" s="8">
        <v>52047520</v>
      </c>
      <c r="E13" s="12" t="s">
        <v>158</v>
      </c>
      <c r="F13" s="59"/>
      <c r="G13" s="56"/>
    </row>
    <row r="14" spans="1:7" x14ac:dyDescent="0.25">
      <c r="A14" s="62"/>
      <c r="B14" s="8">
        <v>13</v>
      </c>
      <c r="C14" s="8" t="s">
        <v>141</v>
      </c>
      <c r="D14" s="8">
        <v>52116409</v>
      </c>
      <c r="E14" s="12" t="s">
        <v>165</v>
      </c>
      <c r="F14" s="59"/>
      <c r="G14" s="56"/>
    </row>
    <row r="15" spans="1:7" x14ac:dyDescent="0.25">
      <c r="A15" s="62"/>
      <c r="B15" s="8">
        <v>14</v>
      </c>
      <c r="C15" s="8" t="s">
        <v>141</v>
      </c>
      <c r="D15" s="8">
        <v>52076822</v>
      </c>
      <c r="E15" s="12" t="s">
        <v>163</v>
      </c>
      <c r="F15" s="59"/>
      <c r="G15" s="56"/>
    </row>
    <row r="16" spans="1:7" x14ac:dyDescent="0.25">
      <c r="A16" s="62"/>
      <c r="B16" s="8">
        <v>15</v>
      </c>
      <c r="C16" s="8" t="s">
        <v>141</v>
      </c>
      <c r="D16" s="8">
        <v>52076849</v>
      </c>
      <c r="E16" s="12" t="s">
        <v>151</v>
      </c>
      <c r="F16" s="59"/>
      <c r="G16" s="56"/>
    </row>
    <row r="17" spans="1:7" x14ac:dyDescent="0.25">
      <c r="A17" s="62"/>
      <c r="B17" s="8">
        <v>16</v>
      </c>
      <c r="C17" s="8" t="s">
        <v>141</v>
      </c>
      <c r="D17" s="8">
        <v>52103110</v>
      </c>
      <c r="E17" s="12" t="s">
        <v>166</v>
      </c>
      <c r="F17" s="59"/>
      <c r="G17" s="56"/>
    </row>
    <row r="18" spans="1:7" x14ac:dyDescent="0.25">
      <c r="A18" s="62"/>
      <c r="B18" s="8">
        <v>17</v>
      </c>
      <c r="C18" s="8" t="s">
        <v>141</v>
      </c>
      <c r="D18" s="8">
        <v>52047547</v>
      </c>
      <c r="E18" s="13" t="s">
        <v>159</v>
      </c>
      <c r="F18" s="59"/>
      <c r="G18" s="56"/>
    </row>
    <row r="19" spans="1:7" x14ac:dyDescent="0.25">
      <c r="A19" s="62"/>
      <c r="B19" s="8">
        <v>18</v>
      </c>
      <c r="C19" s="8" t="s">
        <v>141</v>
      </c>
      <c r="D19" s="8">
        <v>52047504</v>
      </c>
      <c r="E19" s="12" t="s">
        <v>153</v>
      </c>
      <c r="F19" s="59"/>
      <c r="G19" s="56"/>
    </row>
    <row r="20" spans="1:7" x14ac:dyDescent="0.25">
      <c r="A20" s="62"/>
      <c r="B20" s="8">
        <v>19</v>
      </c>
      <c r="C20" s="8" t="s">
        <v>141</v>
      </c>
      <c r="D20" s="8">
        <v>52047270</v>
      </c>
      <c r="E20" s="13" t="s">
        <v>155</v>
      </c>
      <c r="F20" s="59"/>
      <c r="G20" s="56"/>
    </row>
    <row r="21" spans="1:7" x14ac:dyDescent="0.25">
      <c r="A21" s="62"/>
      <c r="B21" s="8">
        <v>20</v>
      </c>
      <c r="C21" s="8" t="s">
        <v>141</v>
      </c>
      <c r="D21" s="8">
        <v>52073513</v>
      </c>
      <c r="E21" s="12" t="s">
        <v>161</v>
      </c>
      <c r="F21" s="59"/>
      <c r="G21" s="56"/>
    </row>
    <row r="22" spans="1:7" x14ac:dyDescent="0.25">
      <c r="A22" s="62"/>
      <c r="B22" s="8">
        <v>21</v>
      </c>
      <c r="C22" s="8" t="s">
        <v>141</v>
      </c>
      <c r="D22" s="8">
        <v>52082458</v>
      </c>
      <c r="E22" s="12" t="s">
        <v>167</v>
      </c>
      <c r="F22" s="59"/>
      <c r="G22" s="56"/>
    </row>
    <row r="23" spans="1:7" x14ac:dyDescent="0.25">
      <c r="A23" s="62"/>
      <c r="B23" s="8">
        <v>22</v>
      </c>
      <c r="C23" s="8" t="s">
        <v>141</v>
      </c>
      <c r="D23" s="8">
        <v>52104095</v>
      </c>
      <c r="E23" s="13" t="s">
        <v>168</v>
      </c>
      <c r="F23" s="59"/>
      <c r="G23" s="56"/>
    </row>
    <row r="24" spans="1:7" ht="15.75" thickBot="1" x14ac:dyDescent="0.3">
      <c r="A24" s="63"/>
      <c r="B24" s="14">
        <v>23</v>
      </c>
      <c r="C24" s="14" t="s">
        <v>141</v>
      </c>
      <c r="D24" s="14">
        <v>52047482</v>
      </c>
      <c r="E24" s="18" t="s">
        <v>149</v>
      </c>
      <c r="F24" s="60"/>
      <c r="G24" s="57"/>
    </row>
    <row r="25" spans="1:7" ht="15" customHeight="1" x14ac:dyDescent="0.25">
      <c r="A25" s="61" t="s">
        <v>174</v>
      </c>
      <c r="B25" s="10">
        <v>24</v>
      </c>
      <c r="C25" s="10" t="s">
        <v>141</v>
      </c>
      <c r="D25" s="10">
        <v>52076857</v>
      </c>
      <c r="E25" s="11" t="s">
        <v>152</v>
      </c>
      <c r="F25" s="58">
        <v>202500006133866</v>
      </c>
      <c r="G25" s="55"/>
    </row>
    <row r="26" spans="1:7" ht="15" customHeight="1" x14ac:dyDescent="0.25">
      <c r="A26" s="62"/>
      <c r="B26" s="25">
        <v>25</v>
      </c>
      <c r="C26" s="25" t="s">
        <v>141</v>
      </c>
      <c r="D26" s="25">
        <v>52103099</v>
      </c>
      <c r="E26" s="26" t="s">
        <v>144</v>
      </c>
      <c r="F26" s="59"/>
      <c r="G26" s="56"/>
    </row>
    <row r="27" spans="1:7" x14ac:dyDescent="0.25">
      <c r="A27" s="62"/>
      <c r="B27" s="8">
        <v>26</v>
      </c>
      <c r="C27" s="8" t="s">
        <v>141</v>
      </c>
      <c r="D27" s="8">
        <v>52069095</v>
      </c>
      <c r="E27" s="12" t="s">
        <v>147</v>
      </c>
      <c r="F27" s="59"/>
      <c r="G27" s="56"/>
    </row>
    <row r="28" spans="1:7" x14ac:dyDescent="0.25">
      <c r="A28" s="62"/>
      <c r="B28" s="8">
        <v>27</v>
      </c>
      <c r="C28" s="8" t="s">
        <v>141</v>
      </c>
      <c r="D28" s="8">
        <v>52109321</v>
      </c>
      <c r="E28" s="13" t="s">
        <v>148</v>
      </c>
      <c r="F28" s="59"/>
      <c r="G28" s="56"/>
    </row>
    <row r="29" spans="1:7" x14ac:dyDescent="0.25">
      <c r="A29" s="62"/>
      <c r="B29" s="8">
        <v>28</v>
      </c>
      <c r="C29" s="8" t="s">
        <v>141</v>
      </c>
      <c r="D29" s="8">
        <v>52048730</v>
      </c>
      <c r="E29" s="13" t="s">
        <v>150</v>
      </c>
      <c r="F29" s="59"/>
      <c r="G29" s="56"/>
    </row>
    <row r="30" spans="1:7" x14ac:dyDescent="0.25">
      <c r="A30" s="62"/>
      <c r="B30" s="8">
        <v>29</v>
      </c>
      <c r="C30" s="8" t="s">
        <v>141</v>
      </c>
      <c r="D30" s="8">
        <v>52047512</v>
      </c>
      <c r="E30" s="12" t="s">
        <v>154</v>
      </c>
      <c r="F30" s="59"/>
      <c r="G30" s="56"/>
    </row>
    <row r="31" spans="1:7" x14ac:dyDescent="0.25">
      <c r="A31" s="62"/>
      <c r="B31" s="8">
        <v>30</v>
      </c>
      <c r="C31" s="8" t="s">
        <v>141</v>
      </c>
      <c r="D31" s="8">
        <v>52047539</v>
      </c>
      <c r="E31" s="13" t="s">
        <v>157</v>
      </c>
      <c r="F31" s="59"/>
      <c r="G31" s="56"/>
    </row>
    <row r="32" spans="1:7" x14ac:dyDescent="0.25">
      <c r="A32" s="62"/>
      <c r="B32" s="8">
        <v>31</v>
      </c>
      <c r="C32" s="8" t="s">
        <v>141</v>
      </c>
      <c r="D32" s="8">
        <v>52047318</v>
      </c>
      <c r="E32" s="13" t="s">
        <v>160</v>
      </c>
      <c r="F32" s="59"/>
      <c r="G32" s="56"/>
    </row>
    <row r="33" spans="1:7" x14ac:dyDescent="0.25">
      <c r="A33" s="62"/>
      <c r="B33" s="8">
        <v>32</v>
      </c>
      <c r="C33" s="8" t="s">
        <v>141</v>
      </c>
      <c r="D33" s="8">
        <v>52076830</v>
      </c>
      <c r="E33" s="13" t="s">
        <v>162</v>
      </c>
      <c r="F33" s="59"/>
      <c r="G33" s="56"/>
    </row>
    <row r="34" spans="1:7" x14ac:dyDescent="0.25">
      <c r="A34" s="62"/>
      <c r="B34" s="8">
        <v>33</v>
      </c>
      <c r="C34" s="8" t="s">
        <v>141</v>
      </c>
      <c r="D34" s="8">
        <v>52103102</v>
      </c>
      <c r="E34" s="13" t="s">
        <v>164</v>
      </c>
      <c r="F34" s="59"/>
      <c r="G34" s="56"/>
    </row>
    <row r="35" spans="1:7" ht="15.75" thickBot="1" x14ac:dyDescent="0.3">
      <c r="A35" s="63"/>
      <c r="B35" s="14">
        <v>34</v>
      </c>
      <c r="C35" s="14" t="s">
        <v>141</v>
      </c>
      <c r="D35" s="14">
        <v>52088731</v>
      </c>
      <c r="E35" s="15" t="s">
        <v>169</v>
      </c>
      <c r="F35" s="60"/>
      <c r="G35" s="57"/>
    </row>
  </sheetData>
  <mergeCells count="9">
    <mergeCell ref="G2:G7"/>
    <mergeCell ref="G8:G24"/>
    <mergeCell ref="G25:G35"/>
    <mergeCell ref="F2:F7"/>
    <mergeCell ref="A2:A7"/>
    <mergeCell ref="F25:F35"/>
    <mergeCell ref="F8:F24"/>
    <mergeCell ref="A8:A24"/>
    <mergeCell ref="A25:A3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06517-6BE7-404D-9C83-B5EDD648B937}">
  <dimension ref="A2:Z168"/>
  <sheetViews>
    <sheetView showGridLines="0" zoomScale="120" zoomScaleNormal="120" workbookViewId="0">
      <pane xSplit="2" ySplit="2" topLeftCell="F60" activePane="bottomRight" state="frozen"/>
      <selection pane="topRight" activeCell="C1" sqref="C1"/>
      <selection pane="bottomLeft" activeCell="A3" sqref="A3"/>
      <selection pane="bottomRight" activeCell="Y72" sqref="Y72"/>
    </sheetView>
  </sheetViews>
  <sheetFormatPr defaultRowHeight="15" x14ac:dyDescent="0.25"/>
  <cols>
    <col min="1" max="1" width="4.42578125" bestFit="1" customWidth="1"/>
    <col min="2" max="2" width="54.28515625" customWidth="1"/>
    <col min="3" max="3" width="25.85546875" customWidth="1"/>
    <col min="4" max="4" width="18.85546875" customWidth="1"/>
    <col min="5" max="19" width="5.7109375" customWidth="1"/>
    <col min="20" max="20" width="7" customWidth="1"/>
    <col min="21" max="21" width="5.7109375" customWidth="1"/>
    <col min="22" max="23" width="12.28515625" bestFit="1" customWidth="1"/>
    <col min="24" max="25" width="12.28515625" customWidth="1"/>
    <col min="26" max="26" width="12.28515625" bestFit="1" customWidth="1"/>
  </cols>
  <sheetData>
    <row r="2" spans="1:26" s="7" customFormat="1" ht="101.25" customHeight="1" x14ac:dyDescent="0.25">
      <c r="A2" s="4"/>
      <c r="B2" s="35" t="s">
        <v>16</v>
      </c>
      <c r="C2" s="35" t="s">
        <v>17</v>
      </c>
      <c r="D2" s="36" t="s">
        <v>129</v>
      </c>
      <c r="E2" s="24" t="s">
        <v>389</v>
      </c>
      <c r="F2" s="24" t="s">
        <v>390</v>
      </c>
      <c r="G2" s="24" t="s">
        <v>391</v>
      </c>
      <c r="H2" s="24" t="s">
        <v>392</v>
      </c>
      <c r="I2" s="24" t="s">
        <v>393</v>
      </c>
      <c r="J2" s="24" t="s">
        <v>395</v>
      </c>
      <c r="K2" s="24" t="s">
        <v>394</v>
      </c>
      <c r="L2" s="24" t="s">
        <v>396</v>
      </c>
      <c r="M2" s="24" t="s">
        <v>397</v>
      </c>
      <c r="N2" s="24" t="s">
        <v>398</v>
      </c>
      <c r="O2" s="24" t="s">
        <v>399</v>
      </c>
      <c r="P2" s="24" t="s">
        <v>400</v>
      </c>
      <c r="Q2" s="24" t="s">
        <v>401</v>
      </c>
      <c r="R2" s="24" t="s">
        <v>402</v>
      </c>
      <c r="S2" s="24" t="s">
        <v>403</v>
      </c>
      <c r="T2" s="24" t="s">
        <v>404</v>
      </c>
      <c r="U2" s="24" t="s">
        <v>405</v>
      </c>
      <c r="V2" s="19" t="s">
        <v>383</v>
      </c>
      <c r="W2" s="19" t="s">
        <v>382</v>
      </c>
      <c r="X2" s="19" t="s">
        <v>179</v>
      </c>
      <c r="Y2" s="19" t="s">
        <v>385</v>
      </c>
      <c r="Z2" s="19" t="s">
        <v>384</v>
      </c>
    </row>
    <row r="3" spans="1:26" s="1" customFormat="1" ht="13.5" x14ac:dyDescent="0.25">
      <c r="A3" s="2" t="s">
        <v>219</v>
      </c>
      <c r="B3" s="2" t="s">
        <v>1</v>
      </c>
      <c r="C3" s="2" t="s">
        <v>0</v>
      </c>
      <c r="D3" s="20">
        <f>'Composição de Preço'!F4</f>
        <v>31.76</v>
      </c>
      <c r="E3" s="33">
        <v>40</v>
      </c>
      <c r="F3" s="33">
        <v>0</v>
      </c>
      <c r="G3" s="33">
        <v>0</v>
      </c>
      <c r="H3" s="33">
        <v>0</v>
      </c>
      <c r="I3" s="33">
        <v>0</v>
      </c>
      <c r="J3" s="33">
        <v>0</v>
      </c>
      <c r="K3" s="33">
        <v>0</v>
      </c>
      <c r="L3" s="33">
        <v>0</v>
      </c>
      <c r="M3" s="33">
        <v>0</v>
      </c>
      <c r="N3" s="33">
        <v>0</v>
      </c>
      <c r="O3" s="33">
        <v>0</v>
      </c>
      <c r="P3" s="33">
        <v>70</v>
      </c>
      <c r="Q3" s="33">
        <v>0</v>
      </c>
      <c r="R3" s="33">
        <v>0</v>
      </c>
      <c r="S3" s="33">
        <v>600</v>
      </c>
      <c r="T3" s="33">
        <v>0</v>
      </c>
      <c r="U3" s="33">
        <v>0</v>
      </c>
      <c r="V3" s="33">
        <f>SUM(E3:U3)</f>
        <v>710</v>
      </c>
      <c r="W3" s="33">
        <f>V3*0.5</f>
        <v>355</v>
      </c>
      <c r="X3" s="33">
        <f>SUM(V3:W3)</f>
        <v>1065</v>
      </c>
      <c r="Y3" s="33">
        <v>1068</v>
      </c>
      <c r="Z3" s="34">
        <f>Y3/4</f>
        <v>267</v>
      </c>
    </row>
    <row r="4" spans="1:26" s="1" customFormat="1" ht="13.5" x14ac:dyDescent="0.25">
      <c r="A4" s="28" t="s">
        <v>222</v>
      </c>
      <c r="B4" s="28" t="s">
        <v>2</v>
      </c>
      <c r="C4" s="28" t="s">
        <v>0</v>
      </c>
      <c r="D4" s="29">
        <f>'Composição de Preço'!F5</f>
        <v>28.97666666666667</v>
      </c>
      <c r="E4" s="38">
        <v>160</v>
      </c>
      <c r="F4" s="38">
        <v>300</v>
      </c>
      <c r="G4" s="38">
        <v>0</v>
      </c>
      <c r="H4" s="38">
        <v>500</v>
      </c>
      <c r="I4" s="38">
        <v>0</v>
      </c>
      <c r="J4" s="38">
        <v>960</v>
      </c>
      <c r="K4" s="38">
        <v>1250</v>
      </c>
      <c r="L4" s="38">
        <v>388</v>
      </c>
      <c r="M4" s="38">
        <v>320</v>
      </c>
      <c r="N4" s="38">
        <v>0</v>
      </c>
      <c r="O4" s="38">
        <v>0</v>
      </c>
      <c r="P4" s="38">
        <v>120</v>
      </c>
      <c r="Q4" s="38">
        <v>100</v>
      </c>
      <c r="R4" s="38">
        <v>720</v>
      </c>
      <c r="S4" s="33">
        <v>800</v>
      </c>
      <c r="T4" s="33">
        <v>1300</v>
      </c>
      <c r="U4" s="38">
        <v>800</v>
      </c>
      <c r="V4" s="38">
        <f t="shared" ref="V4:V34" si="0">SUM(E4:U4)</f>
        <v>7718</v>
      </c>
      <c r="W4" s="38">
        <f>V4*0.5</f>
        <v>3859</v>
      </c>
      <c r="X4" s="38">
        <f>SUM(V4:W4)</f>
        <v>11577</v>
      </c>
      <c r="Y4" s="38">
        <v>11580</v>
      </c>
      <c r="Z4" s="39">
        <f t="shared" ref="Z4:Z67" si="1">Y4/4</f>
        <v>2895</v>
      </c>
    </row>
    <row r="5" spans="1:26" s="1" customFormat="1" ht="13.5" x14ac:dyDescent="0.25">
      <c r="A5" s="2" t="s">
        <v>223</v>
      </c>
      <c r="B5" s="2" t="s">
        <v>3</v>
      </c>
      <c r="C5" s="2" t="s">
        <v>0</v>
      </c>
      <c r="D5" s="20">
        <f>'Composição de Preço'!F6</f>
        <v>22.97666666666667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70</v>
      </c>
      <c r="R5" s="33">
        <v>0</v>
      </c>
      <c r="S5" s="33">
        <v>800</v>
      </c>
      <c r="T5" s="33">
        <v>0</v>
      </c>
      <c r="U5" s="33">
        <v>0</v>
      </c>
      <c r="V5" s="33">
        <f t="shared" si="0"/>
        <v>870</v>
      </c>
      <c r="W5" s="33">
        <f t="shared" ref="W5:W68" si="2">V5*0.5</f>
        <v>435</v>
      </c>
      <c r="X5" s="33">
        <f t="shared" ref="X5:X67" si="3">SUM(V5:W5)</f>
        <v>1305</v>
      </c>
      <c r="Y5" s="33">
        <v>1308</v>
      </c>
      <c r="Z5" s="34">
        <f t="shared" si="1"/>
        <v>327</v>
      </c>
    </row>
    <row r="6" spans="1:26" s="1" customFormat="1" ht="13.5" x14ac:dyDescent="0.25">
      <c r="A6" s="28" t="s">
        <v>224</v>
      </c>
      <c r="B6" s="28" t="s">
        <v>4</v>
      </c>
      <c r="C6" s="28" t="s">
        <v>0</v>
      </c>
      <c r="D6" s="29">
        <f>'Composição de Preço'!F7</f>
        <v>20.593333333333334</v>
      </c>
      <c r="E6" s="38">
        <v>0</v>
      </c>
      <c r="F6" s="38">
        <v>0</v>
      </c>
      <c r="G6" s="38">
        <v>0</v>
      </c>
      <c r="H6" s="38">
        <v>0</v>
      </c>
      <c r="I6" s="38">
        <v>0</v>
      </c>
      <c r="J6" s="38">
        <v>0</v>
      </c>
      <c r="K6" s="38">
        <v>0</v>
      </c>
      <c r="L6" s="38">
        <v>0</v>
      </c>
      <c r="M6" s="38">
        <v>0</v>
      </c>
      <c r="N6" s="38">
        <v>0</v>
      </c>
      <c r="O6" s="38">
        <v>0</v>
      </c>
      <c r="P6" s="38">
        <v>0</v>
      </c>
      <c r="Q6" s="38">
        <v>70</v>
      </c>
      <c r="R6" s="38">
        <v>196</v>
      </c>
      <c r="S6" s="33">
        <v>800</v>
      </c>
      <c r="T6" s="33">
        <v>550</v>
      </c>
      <c r="U6" s="38">
        <v>0</v>
      </c>
      <c r="V6" s="38">
        <f t="shared" si="0"/>
        <v>1616</v>
      </c>
      <c r="W6" s="38">
        <f t="shared" si="2"/>
        <v>808</v>
      </c>
      <c r="X6" s="38">
        <f t="shared" si="3"/>
        <v>2424</v>
      </c>
      <c r="Y6" s="38">
        <f>X6</f>
        <v>2424</v>
      </c>
      <c r="Z6" s="39">
        <f t="shared" si="1"/>
        <v>606</v>
      </c>
    </row>
    <row r="7" spans="1:26" s="1" customFormat="1" ht="13.5" x14ac:dyDescent="0.25">
      <c r="A7" s="2" t="s">
        <v>225</v>
      </c>
      <c r="B7" s="2" t="s">
        <v>5</v>
      </c>
      <c r="C7" s="2" t="s">
        <v>0</v>
      </c>
      <c r="D7" s="20">
        <f>'Composição de Preço'!F8</f>
        <v>22.2</v>
      </c>
      <c r="E7" s="33">
        <v>320</v>
      </c>
      <c r="F7" s="33">
        <v>303</v>
      </c>
      <c r="G7" s="33">
        <v>0</v>
      </c>
      <c r="H7" s="33">
        <v>0</v>
      </c>
      <c r="I7" s="33">
        <v>0</v>
      </c>
      <c r="J7" s="33">
        <v>960</v>
      </c>
      <c r="K7" s="33">
        <v>600</v>
      </c>
      <c r="L7" s="33">
        <v>424</v>
      </c>
      <c r="M7" s="33">
        <v>320</v>
      </c>
      <c r="N7" s="33">
        <v>0</v>
      </c>
      <c r="O7" s="33">
        <v>0</v>
      </c>
      <c r="P7" s="33">
        <v>80</v>
      </c>
      <c r="Q7" s="33">
        <v>150</v>
      </c>
      <c r="R7" s="33">
        <v>420</v>
      </c>
      <c r="S7" s="33">
        <v>0</v>
      </c>
      <c r="T7" s="33">
        <v>750</v>
      </c>
      <c r="U7" s="33">
        <v>0</v>
      </c>
      <c r="V7" s="33">
        <f t="shared" si="0"/>
        <v>4327</v>
      </c>
      <c r="W7" s="33">
        <f t="shared" si="2"/>
        <v>2163.5</v>
      </c>
      <c r="X7" s="33">
        <f t="shared" si="3"/>
        <v>6490.5</v>
      </c>
      <c r="Y7" s="33">
        <v>6492</v>
      </c>
      <c r="Z7" s="34">
        <f t="shared" si="1"/>
        <v>1623</v>
      </c>
    </row>
    <row r="8" spans="1:26" s="1" customFormat="1" ht="13.5" x14ac:dyDescent="0.25">
      <c r="A8" s="28" t="s">
        <v>226</v>
      </c>
      <c r="B8" s="28" t="s">
        <v>6</v>
      </c>
      <c r="C8" s="28" t="s">
        <v>7</v>
      </c>
      <c r="D8" s="29">
        <f>'Composição de Preço'!F9</f>
        <v>10.67</v>
      </c>
      <c r="E8" s="38">
        <v>0</v>
      </c>
      <c r="F8" s="38">
        <v>0</v>
      </c>
      <c r="G8" s="38">
        <v>0</v>
      </c>
      <c r="H8" s="38">
        <v>0</v>
      </c>
      <c r="I8" s="38">
        <v>0</v>
      </c>
      <c r="J8" s="38">
        <v>0</v>
      </c>
      <c r="K8" s="38">
        <v>0</v>
      </c>
      <c r="L8" s="38">
        <v>0</v>
      </c>
      <c r="M8" s="38">
        <v>0</v>
      </c>
      <c r="N8" s="38">
        <v>0</v>
      </c>
      <c r="O8" s="38">
        <v>0</v>
      </c>
      <c r="P8" s="38">
        <v>0</v>
      </c>
      <c r="Q8" s="38">
        <v>100</v>
      </c>
      <c r="R8" s="38">
        <v>0</v>
      </c>
      <c r="S8" s="33">
        <v>800</v>
      </c>
      <c r="T8" s="33">
        <v>0</v>
      </c>
      <c r="U8" s="38">
        <v>0</v>
      </c>
      <c r="V8" s="38">
        <f t="shared" si="0"/>
        <v>900</v>
      </c>
      <c r="W8" s="38">
        <f t="shared" si="2"/>
        <v>450</v>
      </c>
      <c r="X8" s="38">
        <f t="shared" si="3"/>
        <v>1350</v>
      </c>
      <c r="Y8" s="38">
        <v>1352</v>
      </c>
      <c r="Z8" s="39">
        <f t="shared" si="1"/>
        <v>338</v>
      </c>
    </row>
    <row r="9" spans="1:26" s="1" customFormat="1" ht="13.5" x14ac:dyDescent="0.25">
      <c r="A9" s="2" t="s">
        <v>227</v>
      </c>
      <c r="B9" s="2" t="s">
        <v>8</v>
      </c>
      <c r="C9" s="2" t="s">
        <v>0</v>
      </c>
      <c r="D9" s="20">
        <f>'Composição de Preço'!F10</f>
        <v>26.806666666666668</v>
      </c>
      <c r="E9" s="33">
        <v>60</v>
      </c>
      <c r="F9" s="33">
        <v>0</v>
      </c>
      <c r="G9" s="33">
        <v>180</v>
      </c>
      <c r="H9" s="33">
        <v>0</v>
      </c>
      <c r="I9" s="33">
        <v>0</v>
      </c>
      <c r="J9" s="33">
        <v>140</v>
      </c>
      <c r="K9" s="33">
        <v>600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>
        <v>200</v>
      </c>
      <c r="R9" s="33">
        <v>464</v>
      </c>
      <c r="S9" s="33">
        <v>1000</v>
      </c>
      <c r="T9" s="33">
        <v>1000</v>
      </c>
      <c r="U9" s="33">
        <v>0</v>
      </c>
      <c r="V9" s="33">
        <f t="shared" si="0"/>
        <v>3644</v>
      </c>
      <c r="W9" s="33">
        <f t="shared" si="2"/>
        <v>1822</v>
      </c>
      <c r="X9" s="33">
        <f t="shared" si="3"/>
        <v>5466</v>
      </c>
      <c r="Y9" s="33">
        <v>5468</v>
      </c>
      <c r="Z9" s="34">
        <f t="shared" si="1"/>
        <v>1367</v>
      </c>
    </row>
    <row r="10" spans="1:26" s="1" customFormat="1" ht="13.5" x14ac:dyDescent="0.25">
      <c r="A10" s="28" t="s">
        <v>228</v>
      </c>
      <c r="B10" s="28" t="s">
        <v>9</v>
      </c>
      <c r="C10" s="28" t="s">
        <v>0</v>
      </c>
      <c r="D10" s="29">
        <f>'Composição de Preço'!F11</f>
        <v>25.503333333333334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  <c r="Q10" s="38">
        <v>200</v>
      </c>
      <c r="R10" s="38">
        <v>60</v>
      </c>
      <c r="S10" s="33">
        <v>1000</v>
      </c>
      <c r="T10" s="33">
        <v>1000</v>
      </c>
      <c r="U10" s="38">
        <v>0</v>
      </c>
      <c r="V10" s="38">
        <f t="shared" si="0"/>
        <v>2260</v>
      </c>
      <c r="W10" s="38">
        <f t="shared" si="2"/>
        <v>1130</v>
      </c>
      <c r="X10" s="38">
        <f t="shared" si="3"/>
        <v>3390</v>
      </c>
      <c r="Y10" s="38">
        <v>3392</v>
      </c>
      <c r="Z10" s="39">
        <f t="shared" si="1"/>
        <v>848</v>
      </c>
    </row>
    <row r="11" spans="1:26" s="1" customFormat="1" ht="13.5" x14ac:dyDescent="0.25">
      <c r="A11" s="2" t="s">
        <v>229</v>
      </c>
      <c r="B11" s="2" t="s">
        <v>10</v>
      </c>
      <c r="C11" s="2" t="s">
        <v>0</v>
      </c>
      <c r="D11" s="20">
        <f>'Composição de Preço'!F12</f>
        <v>14.99</v>
      </c>
      <c r="E11" s="33">
        <v>600</v>
      </c>
      <c r="F11" s="33">
        <v>300</v>
      </c>
      <c r="G11" s="33">
        <v>240</v>
      </c>
      <c r="H11" s="33">
        <v>350</v>
      </c>
      <c r="I11" s="33">
        <v>880</v>
      </c>
      <c r="J11" s="33">
        <v>960</v>
      </c>
      <c r="K11" s="33">
        <v>1200</v>
      </c>
      <c r="L11" s="33">
        <v>834</v>
      </c>
      <c r="M11" s="33">
        <v>320</v>
      </c>
      <c r="N11" s="33">
        <v>167</v>
      </c>
      <c r="O11" s="33">
        <v>300</v>
      </c>
      <c r="P11" s="33">
        <v>150</v>
      </c>
      <c r="Q11" s="33">
        <v>250</v>
      </c>
      <c r="R11" s="33">
        <v>576</v>
      </c>
      <c r="S11" s="33">
        <v>1880</v>
      </c>
      <c r="T11" s="33">
        <v>1350</v>
      </c>
      <c r="U11" s="33">
        <v>800</v>
      </c>
      <c r="V11" s="33">
        <f t="shared" si="0"/>
        <v>11157</v>
      </c>
      <c r="W11" s="33">
        <f t="shared" si="2"/>
        <v>5578.5</v>
      </c>
      <c r="X11" s="33">
        <f t="shared" si="3"/>
        <v>16735.5</v>
      </c>
      <c r="Y11" s="33">
        <v>16736</v>
      </c>
      <c r="Z11" s="34">
        <f t="shared" si="1"/>
        <v>4184</v>
      </c>
    </row>
    <row r="12" spans="1:26" s="1" customFormat="1" ht="13.5" x14ac:dyDescent="0.25">
      <c r="A12" s="28" t="s">
        <v>230</v>
      </c>
      <c r="B12" s="28" t="s">
        <v>11</v>
      </c>
      <c r="C12" s="28" t="s">
        <v>0</v>
      </c>
      <c r="D12" s="29">
        <f>'Composição de Preço'!F13</f>
        <v>22.986666666666665</v>
      </c>
      <c r="E12" s="38">
        <v>0</v>
      </c>
      <c r="F12" s="38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8">
        <v>0</v>
      </c>
      <c r="Q12" s="38">
        <v>250</v>
      </c>
      <c r="R12" s="38">
        <v>312</v>
      </c>
      <c r="S12" s="33">
        <v>0</v>
      </c>
      <c r="T12" s="33">
        <v>0</v>
      </c>
      <c r="U12" s="38">
        <v>0</v>
      </c>
      <c r="V12" s="38">
        <f t="shared" si="0"/>
        <v>562</v>
      </c>
      <c r="W12" s="38">
        <f t="shared" si="2"/>
        <v>281</v>
      </c>
      <c r="X12" s="38">
        <f t="shared" si="3"/>
        <v>843</v>
      </c>
      <c r="Y12" s="38">
        <v>844</v>
      </c>
      <c r="Z12" s="39">
        <f t="shared" si="1"/>
        <v>211</v>
      </c>
    </row>
    <row r="13" spans="1:26" s="1" customFormat="1" ht="13.5" x14ac:dyDescent="0.25">
      <c r="A13" s="2" t="s">
        <v>231</v>
      </c>
      <c r="B13" s="2" t="s">
        <v>12</v>
      </c>
      <c r="C13" s="2" t="s">
        <v>0</v>
      </c>
      <c r="D13" s="20">
        <f>'Composição de Preço'!F14</f>
        <v>26.736666666666668</v>
      </c>
      <c r="E13" s="33">
        <v>600</v>
      </c>
      <c r="F13" s="33">
        <v>300</v>
      </c>
      <c r="G13" s="33">
        <v>260</v>
      </c>
      <c r="H13" s="33">
        <v>500</v>
      </c>
      <c r="I13" s="33">
        <v>260</v>
      </c>
      <c r="J13" s="33">
        <v>960</v>
      </c>
      <c r="K13" s="33">
        <v>800</v>
      </c>
      <c r="L13" s="33">
        <v>1200</v>
      </c>
      <c r="M13" s="33">
        <v>320</v>
      </c>
      <c r="N13" s="33">
        <v>0</v>
      </c>
      <c r="O13" s="33">
        <v>300</v>
      </c>
      <c r="P13" s="33">
        <v>120</v>
      </c>
      <c r="Q13" s="33">
        <v>250</v>
      </c>
      <c r="R13" s="33">
        <v>650</v>
      </c>
      <c r="S13" s="33">
        <v>900</v>
      </c>
      <c r="T13" s="33">
        <v>1200</v>
      </c>
      <c r="U13" s="33">
        <v>800</v>
      </c>
      <c r="V13" s="33">
        <f t="shared" si="0"/>
        <v>9420</v>
      </c>
      <c r="W13" s="33">
        <f t="shared" si="2"/>
        <v>4710</v>
      </c>
      <c r="X13" s="33">
        <f t="shared" si="3"/>
        <v>14130</v>
      </c>
      <c r="Y13" s="33">
        <v>14132</v>
      </c>
      <c r="Z13" s="34">
        <f t="shared" si="1"/>
        <v>3533</v>
      </c>
    </row>
    <row r="14" spans="1:26" s="1" customFormat="1" ht="13.5" x14ac:dyDescent="0.25">
      <c r="A14" s="28" t="s">
        <v>232</v>
      </c>
      <c r="B14" s="28" t="s">
        <v>13</v>
      </c>
      <c r="C14" s="28" t="s">
        <v>0</v>
      </c>
      <c r="D14" s="29">
        <f>'Composição de Preço'!F15</f>
        <v>25.139999999999997</v>
      </c>
      <c r="E14" s="38">
        <v>20</v>
      </c>
      <c r="F14" s="38">
        <v>0</v>
      </c>
      <c r="G14" s="38">
        <v>0</v>
      </c>
      <c r="H14" s="38">
        <v>0</v>
      </c>
      <c r="I14" s="38">
        <v>0</v>
      </c>
      <c r="J14" s="38">
        <v>0</v>
      </c>
      <c r="K14" s="38">
        <v>0</v>
      </c>
      <c r="L14" s="38">
        <v>0</v>
      </c>
      <c r="M14" s="38">
        <v>0</v>
      </c>
      <c r="N14" s="38">
        <v>0</v>
      </c>
      <c r="O14" s="38">
        <v>0</v>
      </c>
      <c r="P14" s="38">
        <v>0</v>
      </c>
      <c r="Q14" s="38">
        <v>200</v>
      </c>
      <c r="R14" s="38">
        <v>123</v>
      </c>
      <c r="S14" s="33">
        <v>0</v>
      </c>
      <c r="T14" s="33">
        <v>0</v>
      </c>
      <c r="U14" s="38">
        <v>0</v>
      </c>
      <c r="V14" s="38">
        <f t="shared" si="0"/>
        <v>343</v>
      </c>
      <c r="W14" s="38">
        <f t="shared" si="2"/>
        <v>171.5</v>
      </c>
      <c r="X14" s="38">
        <f t="shared" si="3"/>
        <v>514.5</v>
      </c>
      <c r="Y14" s="38">
        <v>516</v>
      </c>
      <c r="Z14" s="39">
        <f t="shared" si="1"/>
        <v>129</v>
      </c>
    </row>
    <row r="15" spans="1:26" s="1" customFormat="1" ht="13.5" x14ac:dyDescent="0.25">
      <c r="A15" s="2" t="s">
        <v>233</v>
      </c>
      <c r="B15" s="2" t="s">
        <v>14</v>
      </c>
      <c r="C15" s="2" t="s">
        <v>0</v>
      </c>
      <c r="D15" s="20">
        <f>'Composição de Preço'!F16</f>
        <v>24.55</v>
      </c>
      <c r="E15" s="33">
        <v>40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3">
        <v>100</v>
      </c>
      <c r="Q15" s="33">
        <v>150</v>
      </c>
      <c r="R15" s="33">
        <v>0</v>
      </c>
      <c r="S15" s="33">
        <v>400</v>
      </c>
      <c r="T15" s="33">
        <v>350</v>
      </c>
      <c r="U15" s="33">
        <v>0</v>
      </c>
      <c r="V15" s="33">
        <f t="shared" si="0"/>
        <v>1040</v>
      </c>
      <c r="W15" s="33">
        <f t="shared" si="2"/>
        <v>520</v>
      </c>
      <c r="X15" s="33">
        <f t="shared" si="3"/>
        <v>1560</v>
      </c>
      <c r="Y15" s="33">
        <f>X15</f>
        <v>1560</v>
      </c>
      <c r="Z15" s="34">
        <f t="shared" si="1"/>
        <v>390</v>
      </c>
    </row>
    <row r="16" spans="1:26" s="1" customFormat="1" ht="13.5" x14ac:dyDescent="0.25">
      <c r="A16" s="28" t="s">
        <v>235</v>
      </c>
      <c r="B16" s="28" t="s">
        <v>18</v>
      </c>
      <c r="C16" s="28" t="s">
        <v>0</v>
      </c>
      <c r="D16" s="29">
        <f>'Composição de Preço'!F19</f>
        <v>40.756666666666668</v>
      </c>
      <c r="E16" s="38">
        <v>36</v>
      </c>
      <c r="F16" s="38">
        <v>100</v>
      </c>
      <c r="G16" s="38">
        <v>5</v>
      </c>
      <c r="H16" s="38">
        <v>60</v>
      </c>
      <c r="I16" s="38">
        <v>94</v>
      </c>
      <c r="J16" s="38">
        <v>144</v>
      </c>
      <c r="K16" s="38">
        <v>279</v>
      </c>
      <c r="L16" s="38">
        <v>300</v>
      </c>
      <c r="M16" s="38">
        <v>48</v>
      </c>
      <c r="N16" s="38">
        <v>0</v>
      </c>
      <c r="O16" s="38">
        <v>30</v>
      </c>
      <c r="P16" s="38">
        <v>15</v>
      </c>
      <c r="Q16" s="38">
        <v>100</v>
      </c>
      <c r="R16" s="38">
        <v>80</v>
      </c>
      <c r="S16" s="33">
        <v>300</v>
      </c>
      <c r="T16" s="33">
        <v>400</v>
      </c>
      <c r="U16" s="38">
        <v>250</v>
      </c>
      <c r="V16" s="38">
        <f t="shared" si="0"/>
        <v>2241</v>
      </c>
      <c r="W16" s="38">
        <f t="shared" si="2"/>
        <v>1120.5</v>
      </c>
      <c r="X16" s="38">
        <f t="shared" si="3"/>
        <v>3361.5</v>
      </c>
      <c r="Y16" s="38">
        <v>3364</v>
      </c>
      <c r="Z16" s="39">
        <f t="shared" si="1"/>
        <v>841</v>
      </c>
    </row>
    <row r="17" spans="1:26" s="1" customFormat="1" ht="13.5" x14ac:dyDescent="0.25">
      <c r="A17" s="2" t="s">
        <v>236</v>
      </c>
      <c r="B17" s="2" t="s">
        <v>19</v>
      </c>
      <c r="C17" s="2" t="s">
        <v>0</v>
      </c>
      <c r="D17" s="20">
        <f>'Composição de Preço'!F20</f>
        <v>38.126666666666672</v>
      </c>
      <c r="E17" s="33">
        <v>0</v>
      </c>
      <c r="F17" s="33">
        <v>0</v>
      </c>
      <c r="G17" s="33">
        <v>0</v>
      </c>
      <c r="H17" s="33">
        <v>750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100</v>
      </c>
      <c r="O17" s="33">
        <v>0</v>
      </c>
      <c r="P17" s="33">
        <v>0</v>
      </c>
      <c r="Q17" s="33">
        <v>150</v>
      </c>
      <c r="R17" s="33">
        <v>0</v>
      </c>
      <c r="S17" s="33">
        <v>0</v>
      </c>
      <c r="T17" s="33">
        <v>500</v>
      </c>
      <c r="U17" s="33">
        <v>0</v>
      </c>
      <c r="V17" s="33">
        <f t="shared" si="0"/>
        <v>1500</v>
      </c>
      <c r="W17" s="33">
        <f t="shared" si="2"/>
        <v>750</v>
      </c>
      <c r="X17" s="33">
        <f t="shared" si="3"/>
        <v>2250</v>
      </c>
      <c r="Y17" s="33">
        <v>2252</v>
      </c>
      <c r="Z17" s="34">
        <f t="shared" si="1"/>
        <v>563</v>
      </c>
    </row>
    <row r="18" spans="1:26" s="1" customFormat="1" ht="13.5" x14ac:dyDescent="0.25">
      <c r="A18" s="28" t="s">
        <v>237</v>
      </c>
      <c r="B18" s="28" t="s">
        <v>20</v>
      </c>
      <c r="C18" s="28" t="s">
        <v>0</v>
      </c>
      <c r="D18" s="29">
        <f>'Composição de Preço'!F21</f>
        <v>30.893333333333334</v>
      </c>
      <c r="E18" s="38">
        <v>760</v>
      </c>
      <c r="F18" s="38">
        <v>900</v>
      </c>
      <c r="G18" s="38">
        <v>890</v>
      </c>
      <c r="H18" s="38">
        <v>600</v>
      </c>
      <c r="I18" s="38">
        <v>965</v>
      </c>
      <c r="J18" s="38">
        <v>2900</v>
      </c>
      <c r="K18" s="38">
        <v>1100</v>
      </c>
      <c r="L18" s="38">
        <v>2480</v>
      </c>
      <c r="M18" s="38">
        <v>560</v>
      </c>
      <c r="N18" s="38">
        <v>260</v>
      </c>
      <c r="O18" s="38">
        <v>90</v>
      </c>
      <c r="P18" s="38">
        <v>0</v>
      </c>
      <c r="Q18" s="38">
        <v>200</v>
      </c>
      <c r="R18" s="38">
        <v>420</v>
      </c>
      <c r="S18" s="33">
        <v>1200</v>
      </c>
      <c r="T18" s="33">
        <v>1000</v>
      </c>
      <c r="U18" s="38">
        <v>1200</v>
      </c>
      <c r="V18" s="38">
        <f t="shared" si="0"/>
        <v>15525</v>
      </c>
      <c r="W18" s="38">
        <f t="shared" si="2"/>
        <v>7762.5</v>
      </c>
      <c r="X18" s="38">
        <f t="shared" si="3"/>
        <v>23287.5</v>
      </c>
      <c r="Y18" s="38">
        <v>23288</v>
      </c>
      <c r="Z18" s="39">
        <f t="shared" si="1"/>
        <v>5822</v>
      </c>
    </row>
    <row r="19" spans="1:26" s="1" customFormat="1" ht="13.5" x14ac:dyDescent="0.25">
      <c r="A19" s="2" t="s">
        <v>238</v>
      </c>
      <c r="B19" s="2" t="s">
        <v>21</v>
      </c>
      <c r="C19" s="2" t="s">
        <v>0</v>
      </c>
      <c r="D19" s="20">
        <f>'Composição de Preço'!F22</f>
        <v>31.28</v>
      </c>
      <c r="E19" s="33">
        <v>80</v>
      </c>
      <c r="F19" s="33">
        <v>0</v>
      </c>
      <c r="G19" s="33">
        <v>0</v>
      </c>
      <c r="H19" s="33">
        <v>0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400</v>
      </c>
      <c r="R19" s="33">
        <v>0</v>
      </c>
      <c r="S19" s="33">
        <v>0</v>
      </c>
      <c r="T19" s="33">
        <v>650</v>
      </c>
      <c r="U19" s="33">
        <v>0</v>
      </c>
      <c r="V19" s="33">
        <f t="shared" si="0"/>
        <v>1130</v>
      </c>
      <c r="W19" s="33">
        <f t="shared" si="2"/>
        <v>565</v>
      </c>
      <c r="X19" s="33">
        <f t="shared" si="3"/>
        <v>1695</v>
      </c>
      <c r="Y19" s="33">
        <v>1696</v>
      </c>
      <c r="Z19" s="34">
        <f t="shared" si="1"/>
        <v>424</v>
      </c>
    </row>
    <row r="20" spans="1:26" s="1" customFormat="1" ht="13.5" x14ac:dyDescent="0.25">
      <c r="A20" s="28" t="s">
        <v>239</v>
      </c>
      <c r="B20" s="28" t="s">
        <v>22</v>
      </c>
      <c r="C20" s="28" t="s">
        <v>0</v>
      </c>
      <c r="D20" s="29">
        <f>'Composição de Preço'!F23</f>
        <v>31.643333333333334</v>
      </c>
      <c r="E20" s="38">
        <v>760</v>
      </c>
      <c r="F20" s="38">
        <v>901</v>
      </c>
      <c r="G20" s="38">
        <v>260</v>
      </c>
      <c r="H20" s="38">
        <v>0</v>
      </c>
      <c r="I20" s="38">
        <v>0</v>
      </c>
      <c r="J20" s="38">
        <v>0</v>
      </c>
      <c r="K20" s="38">
        <v>1300</v>
      </c>
      <c r="L20" s="38">
        <v>1000</v>
      </c>
      <c r="M20" s="38">
        <v>410</v>
      </c>
      <c r="N20" s="38">
        <v>0</v>
      </c>
      <c r="O20" s="38">
        <v>80</v>
      </c>
      <c r="P20" s="38">
        <v>500</v>
      </c>
      <c r="Q20" s="38">
        <v>300</v>
      </c>
      <c r="R20" s="38">
        <v>360</v>
      </c>
      <c r="S20" s="33">
        <v>0</v>
      </c>
      <c r="T20" s="33">
        <v>800</v>
      </c>
      <c r="U20" s="38">
        <v>0</v>
      </c>
      <c r="V20" s="38">
        <f t="shared" si="0"/>
        <v>6671</v>
      </c>
      <c r="W20" s="38">
        <f t="shared" si="2"/>
        <v>3335.5</v>
      </c>
      <c r="X20" s="38">
        <f t="shared" si="3"/>
        <v>10006.5</v>
      </c>
      <c r="Y20" s="38">
        <v>10008</v>
      </c>
      <c r="Z20" s="39">
        <f t="shared" si="1"/>
        <v>2502</v>
      </c>
    </row>
    <row r="21" spans="1:26" s="1" customFormat="1" ht="13.5" x14ac:dyDescent="0.25">
      <c r="A21" s="2" t="s">
        <v>240</v>
      </c>
      <c r="B21" s="2" t="s">
        <v>23</v>
      </c>
      <c r="C21" s="2" t="s">
        <v>0</v>
      </c>
      <c r="D21" s="20">
        <f>'Composição de Preço'!F24</f>
        <v>36.24666666666667</v>
      </c>
      <c r="E21" s="33">
        <v>140</v>
      </c>
      <c r="F21" s="33">
        <v>0</v>
      </c>
      <c r="G21" s="33">
        <v>0</v>
      </c>
      <c r="H21" s="33">
        <v>250</v>
      </c>
      <c r="I21" s="33">
        <v>286</v>
      </c>
      <c r="J21" s="33">
        <v>0</v>
      </c>
      <c r="K21" s="33">
        <v>0</v>
      </c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>
        <v>300</v>
      </c>
      <c r="R21" s="33">
        <v>250</v>
      </c>
      <c r="S21" s="33">
        <v>0</v>
      </c>
      <c r="T21" s="33">
        <v>650</v>
      </c>
      <c r="U21" s="33">
        <v>0</v>
      </c>
      <c r="V21" s="33">
        <f t="shared" si="0"/>
        <v>1876</v>
      </c>
      <c r="W21" s="33">
        <f t="shared" si="2"/>
        <v>938</v>
      </c>
      <c r="X21" s="33">
        <f t="shared" si="3"/>
        <v>2814</v>
      </c>
      <c r="Y21" s="33">
        <v>2816</v>
      </c>
      <c r="Z21" s="34">
        <f t="shared" si="1"/>
        <v>704</v>
      </c>
    </row>
    <row r="22" spans="1:26" s="1" customFormat="1" ht="13.5" x14ac:dyDescent="0.25">
      <c r="A22" s="28" t="s">
        <v>241</v>
      </c>
      <c r="B22" s="28" t="s">
        <v>24</v>
      </c>
      <c r="C22" s="28" t="s">
        <v>0</v>
      </c>
      <c r="D22" s="29">
        <f>'Composição de Preço'!F25</f>
        <v>36.576666666666661</v>
      </c>
      <c r="E22" s="38">
        <v>120</v>
      </c>
      <c r="F22" s="38">
        <v>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300</v>
      </c>
      <c r="R22" s="38">
        <v>0</v>
      </c>
      <c r="S22" s="33">
        <v>1200</v>
      </c>
      <c r="T22" s="33">
        <v>0</v>
      </c>
      <c r="U22" s="38">
        <v>0</v>
      </c>
      <c r="V22" s="38">
        <f t="shared" si="0"/>
        <v>1620</v>
      </c>
      <c r="W22" s="38">
        <f t="shared" si="2"/>
        <v>810</v>
      </c>
      <c r="X22" s="38">
        <f t="shared" si="3"/>
        <v>2430</v>
      </c>
      <c r="Y22" s="38">
        <v>2432</v>
      </c>
      <c r="Z22" s="39">
        <f t="shared" si="1"/>
        <v>608</v>
      </c>
    </row>
    <row r="23" spans="1:26" s="1" customFormat="1" ht="13.5" x14ac:dyDescent="0.25">
      <c r="A23" s="2" t="s">
        <v>242</v>
      </c>
      <c r="B23" s="2" t="s">
        <v>25</v>
      </c>
      <c r="C23" s="2" t="s">
        <v>0</v>
      </c>
      <c r="D23" s="20">
        <f>'Composição de Preço'!F26</f>
        <v>34.870000000000005</v>
      </c>
      <c r="E23" s="33">
        <v>0</v>
      </c>
      <c r="F23" s="33">
        <v>0</v>
      </c>
      <c r="G23" s="33">
        <v>0</v>
      </c>
      <c r="H23" s="33">
        <v>200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300</v>
      </c>
      <c r="R23" s="33">
        <v>0</v>
      </c>
      <c r="S23" s="33">
        <v>0</v>
      </c>
      <c r="T23" s="33">
        <v>0</v>
      </c>
      <c r="U23" s="33">
        <v>0</v>
      </c>
      <c r="V23" s="33">
        <f t="shared" si="0"/>
        <v>500</v>
      </c>
      <c r="W23" s="33">
        <f t="shared" si="2"/>
        <v>250</v>
      </c>
      <c r="X23" s="33">
        <f t="shared" si="3"/>
        <v>750</v>
      </c>
      <c r="Y23" s="33">
        <v>752</v>
      </c>
      <c r="Z23" s="34">
        <f t="shared" si="1"/>
        <v>188</v>
      </c>
    </row>
    <row r="24" spans="1:26" s="1" customFormat="1" ht="13.5" x14ac:dyDescent="0.25">
      <c r="A24" s="28" t="s">
        <v>243</v>
      </c>
      <c r="B24" s="28" t="s">
        <v>26</v>
      </c>
      <c r="C24" s="28" t="s">
        <v>0</v>
      </c>
      <c r="D24" s="29">
        <f>'Composição de Preço'!F27</f>
        <v>27.209999999999997</v>
      </c>
      <c r="E24" s="38">
        <v>0</v>
      </c>
      <c r="F24" s="38">
        <v>0</v>
      </c>
      <c r="G24" s="38">
        <v>0</v>
      </c>
      <c r="H24" s="38">
        <v>0</v>
      </c>
      <c r="I24" s="38">
        <v>0</v>
      </c>
      <c r="J24" s="38">
        <v>0</v>
      </c>
      <c r="K24" s="38">
        <v>0</v>
      </c>
      <c r="L24" s="38">
        <v>0</v>
      </c>
      <c r="M24" s="38">
        <v>0</v>
      </c>
      <c r="N24" s="38">
        <v>0</v>
      </c>
      <c r="O24" s="38">
        <v>0</v>
      </c>
      <c r="P24" s="38">
        <v>50</v>
      </c>
      <c r="Q24" s="38">
        <v>200</v>
      </c>
      <c r="R24" s="38">
        <v>0</v>
      </c>
      <c r="S24" s="33">
        <v>0</v>
      </c>
      <c r="T24" s="33">
        <v>650</v>
      </c>
      <c r="U24" s="38">
        <v>0</v>
      </c>
      <c r="V24" s="38">
        <f t="shared" si="0"/>
        <v>900</v>
      </c>
      <c r="W24" s="38">
        <f t="shared" si="2"/>
        <v>450</v>
      </c>
      <c r="X24" s="38">
        <f t="shared" si="3"/>
        <v>1350</v>
      </c>
      <c r="Y24" s="38">
        <v>1352</v>
      </c>
      <c r="Z24" s="39">
        <f t="shared" si="1"/>
        <v>338</v>
      </c>
    </row>
    <row r="25" spans="1:26" s="1" customFormat="1" ht="13.5" x14ac:dyDescent="0.25">
      <c r="A25" s="2" t="s">
        <v>244</v>
      </c>
      <c r="B25" s="2" t="s">
        <v>27</v>
      </c>
      <c r="C25" s="2" t="s">
        <v>7</v>
      </c>
      <c r="D25" s="20">
        <f>'Composição de Preço'!F28</f>
        <v>19.116666666666667</v>
      </c>
      <c r="E25" s="33">
        <v>660</v>
      </c>
      <c r="F25" s="33">
        <v>240</v>
      </c>
      <c r="G25" s="33">
        <v>240</v>
      </c>
      <c r="H25" s="33">
        <v>0</v>
      </c>
      <c r="I25" s="33">
        <v>0</v>
      </c>
      <c r="J25" s="33">
        <v>0</v>
      </c>
      <c r="K25" s="33">
        <v>0</v>
      </c>
      <c r="L25" s="33">
        <v>900</v>
      </c>
      <c r="M25" s="33">
        <v>0</v>
      </c>
      <c r="N25" s="33">
        <v>0</v>
      </c>
      <c r="O25" s="33">
        <v>0</v>
      </c>
      <c r="P25" s="33">
        <v>0</v>
      </c>
      <c r="Q25" s="33">
        <v>100</v>
      </c>
      <c r="R25" s="33">
        <v>450</v>
      </c>
      <c r="S25" s="33">
        <v>0</v>
      </c>
      <c r="T25" s="33">
        <v>0</v>
      </c>
      <c r="U25" s="33">
        <v>0</v>
      </c>
      <c r="V25" s="33">
        <f t="shared" si="0"/>
        <v>2590</v>
      </c>
      <c r="W25" s="33">
        <f t="shared" si="2"/>
        <v>1295</v>
      </c>
      <c r="X25" s="33">
        <f t="shared" si="3"/>
        <v>3885</v>
      </c>
      <c r="Y25" s="33">
        <v>3888</v>
      </c>
      <c r="Z25" s="34">
        <f t="shared" si="1"/>
        <v>972</v>
      </c>
    </row>
    <row r="26" spans="1:26" s="1" customFormat="1" ht="13.5" x14ac:dyDescent="0.25">
      <c r="A26" s="28" t="s">
        <v>245</v>
      </c>
      <c r="B26" s="28" t="s">
        <v>28</v>
      </c>
      <c r="C26" s="28" t="s">
        <v>0</v>
      </c>
      <c r="D26" s="29">
        <f>'Composição de Preço'!F29</f>
        <v>19.746666666666666</v>
      </c>
      <c r="E26" s="38">
        <v>630</v>
      </c>
      <c r="F26" s="38">
        <v>0</v>
      </c>
      <c r="G26" s="38">
        <v>0</v>
      </c>
      <c r="H26" s="38">
        <v>0</v>
      </c>
      <c r="I26" s="38">
        <v>412</v>
      </c>
      <c r="J26" s="38">
        <v>660</v>
      </c>
      <c r="K26" s="38">
        <v>1299</v>
      </c>
      <c r="L26" s="38">
        <v>0</v>
      </c>
      <c r="M26" s="38">
        <v>220</v>
      </c>
      <c r="N26" s="38">
        <v>125</v>
      </c>
      <c r="O26" s="38">
        <v>100</v>
      </c>
      <c r="P26" s="38">
        <v>50</v>
      </c>
      <c r="Q26" s="38">
        <v>0</v>
      </c>
      <c r="R26" s="38">
        <v>0</v>
      </c>
      <c r="S26" s="33">
        <v>1300</v>
      </c>
      <c r="T26" s="33">
        <v>0</v>
      </c>
      <c r="U26" s="38">
        <v>600</v>
      </c>
      <c r="V26" s="38">
        <f t="shared" si="0"/>
        <v>5396</v>
      </c>
      <c r="W26" s="38">
        <f t="shared" si="2"/>
        <v>2698</v>
      </c>
      <c r="X26" s="38">
        <f t="shared" si="3"/>
        <v>8094</v>
      </c>
      <c r="Y26" s="38">
        <v>8096</v>
      </c>
      <c r="Z26" s="39">
        <f t="shared" si="1"/>
        <v>2024</v>
      </c>
    </row>
    <row r="27" spans="1:26" s="1" customFormat="1" ht="13.5" x14ac:dyDescent="0.25">
      <c r="A27" s="2" t="s">
        <v>246</v>
      </c>
      <c r="B27" s="2" t="s">
        <v>29</v>
      </c>
      <c r="C27" s="2" t="s">
        <v>0</v>
      </c>
      <c r="D27" s="20">
        <f>'Composição de Preço'!F30</f>
        <v>43.696666666666665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90</v>
      </c>
      <c r="Q27" s="33">
        <v>0</v>
      </c>
      <c r="R27" s="33">
        <v>0</v>
      </c>
      <c r="S27" s="33">
        <v>0</v>
      </c>
      <c r="T27" s="33">
        <v>0</v>
      </c>
      <c r="U27" s="33">
        <v>0</v>
      </c>
      <c r="V27" s="33">
        <f t="shared" si="0"/>
        <v>90</v>
      </c>
      <c r="W27" s="33">
        <f t="shared" si="2"/>
        <v>45</v>
      </c>
      <c r="X27" s="33">
        <f t="shared" si="3"/>
        <v>135</v>
      </c>
      <c r="Y27" s="33">
        <v>136</v>
      </c>
      <c r="Z27" s="34">
        <f t="shared" si="1"/>
        <v>34</v>
      </c>
    </row>
    <row r="28" spans="1:26" s="1" customFormat="1" ht="13.5" x14ac:dyDescent="0.25">
      <c r="A28" s="28" t="s">
        <v>247</v>
      </c>
      <c r="B28" s="28" t="s">
        <v>30</v>
      </c>
      <c r="C28" s="28" t="s">
        <v>0</v>
      </c>
      <c r="D28" s="29">
        <f>'Composição de Preço'!F31</f>
        <v>15.703333333333333</v>
      </c>
      <c r="E28" s="38">
        <v>980</v>
      </c>
      <c r="F28" s="38">
        <v>0</v>
      </c>
      <c r="G28" s="38">
        <v>420</v>
      </c>
      <c r="H28" s="38">
        <v>0</v>
      </c>
      <c r="I28" s="38">
        <v>120</v>
      </c>
      <c r="J28" s="38">
        <v>0</v>
      </c>
      <c r="K28" s="38">
        <v>0</v>
      </c>
      <c r="L28" s="38">
        <v>0</v>
      </c>
      <c r="M28" s="38">
        <v>0</v>
      </c>
      <c r="N28" s="38">
        <v>65</v>
      </c>
      <c r="O28" s="38">
        <v>100</v>
      </c>
      <c r="P28" s="38">
        <v>400</v>
      </c>
      <c r="Q28" s="38">
        <v>400</v>
      </c>
      <c r="R28" s="38">
        <v>350</v>
      </c>
      <c r="S28" s="33">
        <v>2000</v>
      </c>
      <c r="T28" s="33">
        <v>500</v>
      </c>
      <c r="U28" s="38">
        <v>300</v>
      </c>
      <c r="V28" s="38">
        <f t="shared" si="0"/>
        <v>5635</v>
      </c>
      <c r="W28" s="38">
        <f t="shared" si="2"/>
        <v>2817.5</v>
      </c>
      <c r="X28" s="38">
        <f t="shared" si="3"/>
        <v>8452.5</v>
      </c>
      <c r="Y28" s="38">
        <v>8456</v>
      </c>
      <c r="Z28" s="39">
        <f t="shared" si="1"/>
        <v>2114</v>
      </c>
    </row>
    <row r="29" spans="1:26" s="1" customFormat="1" ht="13.5" x14ac:dyDescent="0.25">
      <c r="A29" s="2" t="s">
        <v>248</v>
      </c>
      <c r="B29" s="2" t="s">
        <v>194</v>
      </c>
      <c r="C29" s="2" t="s">
        <v>0</v>
      </c>
      <c r="D29" s="20">
        <f>'Composição de Preço'!F32</f>
        <v>17.206666666666663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>
        <f t="shared" si="0"/>
        <v>0</v>
      </c>
      <c r="W29" s="33">
        <f t="shared" si="2"/>
        <v>0</v>
      </c>
      <c r="X29" s="33">
        <f t="shared" si="3"/>
        <v>0</v>
      </c>
      <c r="Y29" s="33">
        <f>X29</f>
        <v>0</v>
      </c>
      <c r="Z29" s="34">
        <f t="shared" si="1"/>
        <v>0</v>
      </c>
    </row>
    <row r="30" spans="1:26" s="1" customFormat="1" ht="13.5" x14ac:dyDescent="0.25">
      <c r="A30" s="28" t="s">
        <v>249</v>
      </c>
      <c r="B30" s="28" t="s">
        <v>31</v>
      </c>
      <c r="C30" s="28" t="s">
        <v>0</v>
      </c>
      <c r="D30" s="29">
        <f>'Composição de Preço'!F33</f>
        <v>22.283333333333331</v>
      </c>
      <c r="E30" s="38">
        <v>0</v>
      </c>
      <c r="F30" s="38">
        <v>0</v>
      </c>
      <c r="G30" s="38">
        <v>0</v>
      </c>
      <c r="H30" s="38">
        <v>300</v>
      </c>
      <c r="I30" s="38">
        <v>822</v>
      </c>
      <c r="J30" s="38">
        <v>0</v>
      </c>
      <c r="K30" s="38">
        <v>701</v>
      </c>
      <c r="L30" s="38">
        <v>0</v>
      </c>
      <c r="M30" s="38">
        <v>0</v>
      </c>
      <c r="N30" s="38">
        <v>0</v>
      </c>
      <c r="O30" s="38">
        <v>60</v>
      </c>
      <c r="P30" s="38">
        <v>0</v>
      </c>
      <c r="Q30" s="38">
        <v>400</v>
      </c>
      <c r="R30" s="38">
        <v>245</v>
      </c>
      <c r="S30" s="33">
        <v>0</v>
      </c>
      <c r="T30" s="33">
        <v>550</v>
      </c>
      <c r="U30" s="38">
        <v>0</v>
      </c>
      <c r="V30" s="38">
        <f t="shared" si="0"/>
        <v>3078</v>
      </c>
      <c r="W30" s="38">
        <f t="shared" si="2"/>
        <v>1539</v>
      </c>
      <c r="X30" s="38">
        <f t="shared" si="3"/>
        <v>4617</v>
      </c>
      <c r="Y30" s="38">
        <v>4620</v>
      </c>
      <c r="Z30" s="39">
        <f t="shared" si="1"/>
        <v>1155</v>
      </c>
    </row>
    <row r="31" spans="1:26" s="1" customFormat="1" ht="13.5" x14ac:dyDescent="0.25">
      <c r="A31" s="2" t="s">
        <v>250</v>
      </c>
      <c r="B31" s="2" t="s">
        <v>32</v>
      </c>
      <c r="C31" s="2" t="s">
        <v>0</v>
      </c>
      <c r="D31" s="20">
        <f>'Composição de Preço'!F34</f>
        <v>27.916666666666668</v>
      </c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400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400</v>
      </c>
      <c r="R31" s="33">
        <v>245</v>
      </c>
      <c r="S31" s="33">
        <v>0</v>
      </c>
      <c r="T31" s="33">
        <v>1000</v>
      </c>
      <c r="U31" s="33">
        <v>0</v>
      </c>
      <c r="V31" s="33">
        <f t="shared" si="0"/>
        <v>2045</v>
      </c>
      <c r="W31" s="33">
        <f t="shared" si="2"/>
        <v>1022.5</v>
      </c>
      <c r="X31" s="33">
        <f t="shared" si="3"/>
        <v>3067.5</v>
      </c>
      <c r="Y31" s="33">
        <v>3068</v>
      </c>
      <c r="Z31" s="34">
        <f t="shared" si="1"/>
        <v>767</v>
      </c>
    </row>
    <row r="32" spans="1:26" s="1" customFormat="1" ht="13.5" x14ac:dyDescent="0.25">
      <c r="A32" s="28" t="s">
        <v>251</v>
      </c>
      <c r="B32" s="28" t="s">
        <v>33</v>
      </c>
      <c r="C32" s="28" t="s">
        <v>0</v>
      </c>
      <c r="D32" s="29">
        <f>'Composição de Preço'!F35</f>
        <v>11.396666666666667</v>
      </c>
      <c r="E32" s="38">
        <v>60</v>
      </c>
      <c r="F32" s="38">
        <v>0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90</v>
      </c>
      <c r="P32" s="38">
        <v>200</v>
      </c>
      <c r="Q32" s="38">
        <v>300</v>
      </c>
      <c r="R32" s="38">
        <v>50</v>
      </c>
      <c r="S32" s="33">
        <v>0</v>
      </c>
      <c r="T32" s="33">
        <v>0</v>
      </c>
      <c r="U32" s="38">
        <v>0</v>
      </c>
      <c r="V32" s="38">
        <f t="shared" si="0"/>
        <v>700</v>
      </c>
      <c r="W32" s="38">
        <f t="shared" si="2"/>
        <v>350</v>
      </c>
      <c r="X32" s="38">
        <f t="shared" si="3"/>
        <v>1050</v>
      </c>
      <c r="Y32" s="38">
        <v>1052</v>
      </c>
      <c r="Z32" s="39">
        <f t="shared" si="1"/>
        <v>263</v>
      </c>
    </row>
    <row r="33" spans="1:26" s="1" customFormat="1" ht="13.5" x14ac:dyDescent="0.25">
      <c r="A33" s="2" t="s">
        <v>252</v>
      </c>
      <c r="B33" s="2" t="s">
        <v>204</v>
      </c>
      <c r="C33" s="2" t="s">
        <v>0</v>
      </c>
      <c r="D33" s="20">
        <f>'Composição de Preço'!F36</f>
        <v>30.686666666666667</v>
      </c>
      <c r="E33" s="33">
        <v>90</v>
      </c>
      <c r="F33" s="33">
        <v>200</v>
      </c>
      <c r="G33" s="33">
        <v>180</v>
      </c>
      <c r="H33" s="33">
        <v>80</v>
      </c>
      <c r="I33" s="33">
        <v>90</v>
      </c>
      <c r="J33" s="33">
        <v>360</v>
      </c>
      <c r="K33" s="33">
        <v>300</v>
      </c>
      <c r="L33" s="33">
        <v>800</v>
      </c>
      <c r="M33" s="33">
        <v>120</v>
      </c>
      <c r="N33" s="33">
        <v>0</v>
      </c>
      <c r="O33" s="33">
        <v>60</v>
      </c>
      <c r="P33" s="33">
        <v>0</v>
      </c>
      <c r="Q33" s="33">
        <v>50</v>
      </c>
      <c r="R33" s="33">
        <v>40</v>
      </c>
      <c r="S33" s="33">
        <v>400</v>
      </c>
      <c r="T33" s="33">
        <v>400</v>
      </c>
      <c r="U33" s="33">
        <v>100</v>
      </c>
      <c r="V33" s="33">
        <f t="shared" si="0"/>
        <v>3270</v>
      </c>
      <c r="W33" s="33">
        <f t="shared" si="2"/>
        <v>1635</v>
      </c>
      <c r="X33" s="33">
        <f t="shared" si="3"/>
        <v>4905</v>
      </c>
      <c r="Y33" s="33">
        <v>4908</v>
      </c>
      <c r="Z33" s="34">
        <f t="shared" si="1"/>
        <v>1227</v>
      </c>
    </row>
    <row r="34" spans="1:26" s="1" customFormat="1" ht="13.5" x14ac:dyDescent="0.25">
      <c r="A34" s="28" t="s">
        <v>253</v>
      </c>
      <c r="B34" s="28" t="s">
        <v>34</v>
      </c>
      <c r="C34" s="28" t="s">
        <v>0</v>
      </c>
      <c r="D34" s="29">
        <f>'Composição de Preço'!F37</f>
        <v>21.833333333333332</v>
      </c>
      <c r="E34" s="38">
        <v>0</v>
      </c>
      <c r="F34" s="38">
        <v>0</v>
      </c>
      <c r="G34" s="38">
        <v>0</v>
      </c>
      <c r="H34" s="38">
        <v>0</v>
      </c>
      <c r="I34" s="38">
        <v>140</v>
      </c>
      <c r="J34" s="38">
        <v>0</v>
      </c>
      <c r="K34" s="38">
        <v>0</v>
      </c>
      <c r="L34" s="38">
        <v>830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55</v>
      </c>
      <c r="S34" s="33"/>
      <c r="T34" s="33">
        <v>0</v>
      </c>
      <c r="U34" s="38">
        <v>0</v>
      </c>
      <c r="V34" s="38">
        <f t="shared" si="0"/>
        <v>1025</v>
      </c>
      <c r="W34" s="38">
        <f t="shared" si="2"/>
        <v>512.5</v>
      </c>
      <c r="X34" s="38">
        <f t="shared" si="3"/>
        <v>1537.5</v>
      </c>
      <c r="Y34" s="38">
        <v>1540</v>
      </c>
      <c r="Z34" s="39">
        <f t="shared" si="1"/>
        <v>385</v>
      </c>
    </row>
    <row r="35" spans="1:26" s="1" customFormat="1" ht="13.5" x14ac:dyDescent="0.25">
      <c r="A35" s="2" t="s">
        <v>254</v>
      </c>
      <c r="B35" s="2" t="s">
        <v>35</v>
      </c>
      <c r="C35" s="2" t="s">
        <v>0</v>
      </c>
      <c r="D35" s="20">
        <f>'Composição de Preço'!F38</f>
        <v>19.02333333333333</v>
      </c>
      <c r="E35" s="33">
        <v>360</v>
      </c>
      <c r="F35" s="33">
        <v>0</v>
      </c>
      <c r="G35" s="33">
        <v>250</v>
      </c>
      <c r="H35" s="33">
        <v>600</v>
      </c>
      <c r="I35" s="33">
        <v>0</v>
      </c>
      <c r="J35" s="33">
        <v>0</v>
      </c>
      <c r="K35" s="33">
        <v>0</v>
      </c>
      <c r="L35" s="33">
        <v>940</v>
      </c>
      <c r="M35" s="33">
        <v>0</v>
      </c>
      <c r="N35" s="33">
        <v>110</v>
      </c>
      <c r="O35" s="33">
        <v>0</v>
      </c>
      <c r="P35" s="33">
        <v>120</v>
      </c>
      <c r="Q35" s="33">
        <v>0</v>
      </c>
      <c r="R35" s="33">
        <v>0</v>
      </c>
      <c r="S35" s="33">
        <v>0</v>
      </c>
      <c r="T35" s="33">
        <v>0</v>
      </c>
      <c r="U35" s="33">
        <v>0</v>
      </c>
      <c r="V35" s="33">
        <f t="shared" ref="V35:V66" si="4">SUM(E35:U35)</f>
        <v>2380</v>
      </c>
      <c r="W35" s="33">
        <f t="shared" si="2"/>
        <v>1190</v>
      </c>
      <c r="X35" s="33">
        <f t="shared" si="3"/>
        <v>3570</v>
      </c>
      <c r="Y35" s="33">
        <v>3572</v>
      </c>
      <c r="Z35" s="34">
        <f t="shared" si="1"/>
        <v>893</v>
      </c>
    </row>
    <row r="36" spans="1:26" s="1" customFormat="1" ht="13.5" x14ac:dyDescent="0.25">
      <c r="A36" s="28" t="s">
        <v>255</v>
      </c>
      <c r="B36" s="28" t="s">
        <v>36</v>
      </c>
      <c r="C36" s="28" t="s">
        <v>0</v>
      </c>
      <c r="D36" s="29">
        <f>'Composição de Preço'!F39</f>
        <v>17.763333333333332</v>
      </c>
      <c r="E36" s="38">
        <v>400</v>
      </c>
      <c r="F36" s="38">
        <v>0</v>
      </c>
      <c r="G36" s="38">
        <v>0</v>
      </c>
      <c r="H36" s="38">
        <v>0</v>
      </c>
      <c r="I36" s="38">
        <v>0</v>
      </c>
      <c r="J36" s="38">
        <v>0</v>
      </c>
      <c r="K36" s="38">
        <v>299</v>
      </c>
      <c r="L36" s="38">
        <v>0</v>
      </c>
      <c r="M36" s="38">
        <v>0</v>
      </c>
      <c r="N36" s="38">
        <v>0</v>
      </c>
      <c r="O36" s="38">
        <v>90</v>
      </c>
      <c r="P36" s="38">
        <v>0</v>
      </c>
      <c r="Q36" s="38">
        <v>0</v>
      </c>
      <c r="R36" s="38">
        <v>50</v>
      </c>
      <c r="S36" s="33">
        <v>600</v>
      </c>
      <c r="T36" s="33">
        <v>650</v>
      </c>
      <c r="U36" s="38">
        <v>350</v>
      </c>
      <c r="V36" s="38">
        <f t="shared" si="4"/>
        <v>2439</v>
      </c>
      <c r="W36" s="38">
        <f t="shared" si="2"/>
        <v>1219.5</v>
      </c>
      <c r="X36" s="38">
        <f t="shared" si="3"/>
        <v>3658.5</v>
      </c>
      <c r="Y36" s="38">
        <v>3660</v>
      </c>
      <c r="Z36" s="39">
        <f t="shared" si="1"/>
        <v>915</v>
      </c>
    </row>
    <row r="37" spans="1:26" s="1" customFormat="1" ht="13.5" x14ac:dyDescent="0.25">
      <c r="A37" s="2" t="s">
        <v>319</v>
      </c>
      <c r="B37" s="2" t="s">
        <v>37</v>
      </c>
      <c r="C37" s="2" t="s">
        <v>0</v>
      </c>
      <c r="D37" s="20">
        <f>'Composição de Preço'!F40</f>
        <v>18.456666666666667</v>
      </c>
      <c r="E37" s="33">
        <v>980</v>
      </c>
      <c r="F37" s="33">
        <v>900</v>
      </c>
      <c r="G37" s="33">
        <v>650</v>
      </c>
      <c r="H37" s="33">
        <v>0</v>
      </c>
      <c r="I37" s="33">
        <v>0</v>
      </c>
      <c r="J37" s="33">
        <v>1890</v>
      </c>
      <c r="K37" s="33">
        <v>802</v>
      </c>
      <c r="L37" s="33">
        <v>2200</v>
      </c>
      <c r="M37" s="33">
        <v>630</v>
      </c>
      <c r="N37" s="33">
        <v>175</v>
      </c>
      <c r="O37" s="33">
        <v>60</v>
      </c>
      <c r="P37" s="33">
        <v>0</v>
      </c>
      <c r="Q37" s="33">
        <v>400</v>
      </c>
      <c r="R37" s="33">
        <v>0</v>
      </c>
      <c r="S37" s="33">
        <v>1905</v>
      </c>
      <c r="T37" s="33">
        <v>0</v>
      </c>
      <c r="U37" s="33">
        <v>1000</v>
      </c>
      <c r="V37" s="33">
        <f t="shared" si="4"/>
        <v>11592</v>
      </c>
      <c r="W37" s="33">
        <f t="shared" si="2"/>
        <v>5796</v>
      </c>
      <c r="X37" s="33">
        <f t="shared" si="3"/>
        <v>17388</v>
      </c>
      <c r="Y37" s="33">
        <f>X37</f>
        <v>17388</v>
      </c>
      <c r="Z37" s="34">
        <f t="shared" si="1"/>
        <v>4347</v>
      </c>
    </row>
    <row r="38" spans="1:26" s="1" customFormat="1" ht="13.5" x14ac:dyDescent="0.25">
      <c r="A38" s="28" t="s">
        <v>256</v>
      </c>
      <c r="B38" s="28" t="s">
        <v>88</v>
      </c>
      <c r="C38" s="28" t="s">
        <v>0</v>
      </c>
      <c r="D38" s="29">
        <f>'Composição de Preço'!F41</f>
        <v>12.346666666666666</v>
      </c>
      <c r="E38" s="38">
        <v>180</v>
      </c>
      <c r="F38" s="38">
        <v>90</v>
      </c>
      <c r="G38" s="38">
        <v>90</v>
      </c>
      <c r="H38" s="38">
        <v>80</v>
      </c>
      <c r="I38" s="38">
        <v>150</v>
      </c>
      <c r="J38" s="38">
        <v>390</v>
      </c>
      <c r="K38" s="38">
        <v>400</v>
      </c>
      <c r="L38" s="38">
        <v>250</v>
      </c>
      <c r="M38" s="38">
        <v>130</v>
      </c>
      <c r="N38" s="38">
        <v>0</v>
      </c>
      <c r="O38" s="38">
        <v>40</v>
      </c>
      <c r="P38" s="38">
        <v>60</v>
      </c>
      <c r="Q38" s="38">
        <v>50</v>
      </c>
      <c r="R38" s="38">
        <v>100</v>
      </c>
      <c r="S38" s="33">
        <v>800</v>
      </c>
      <c r="T38" s="33">
        <v>0</v>
      </c>
      <c r="U38" s="38">
        <v>150</v>
      </c>
      <c r="V38" s="38">
        <f t="shared" si="4"/>
        <v>2960</v>
      </c>
      <c r="W38" s="38">
        <f t="shared" si="2"/>
        <v>1480</v>
      </c>
      <c r="X38" s="38">
        <f t="shared" si="3"/>
        <v>4440</v>
      </c>
      <c r="Y38" s="38">
        <f>X38</f>
        <v>4440</v>
      </c>
      <c r="Z38" s="39">
        <f t="shared" si="1"/>
        <v>1110</v>
      </c>
    </row>
    <row r="39" spans="1:26" s="1" customFormat="1" ht="13.5" x14ac:dyDescent="0.25">
      <c r="A39" s="2" t="s">
        <v>257</v>
      </c>
      <c r="B39" s="2" t="s">
        <v>38</v>
      </c>
      <c r="C39" s="2" t="s">
        <v>0</v>
      </c>
      <c r="D39" s="20">
        <f>'Composição de Preço'!F42</f>
        <v>19.833333333333332</v>
      </c>
      <c r="E39" s="33">
        <v>140</v>
      </c>
      <c r="F39" s="33">
        <v>0</v>
      </c>
      <c r="G39" s="33">
        <v>0</v>
      </c>
      <c r="H39" s="33">
        <v>0</v>
      </c>
      <c r="I39" s="33">
        <v>50</v>
      </c>
      <c r="J39" s="33">
        <v>0</v>
      </c>
      <c r="K39" s="33">
        <v>199</v>
      </c>
      <c r="L39" s="33">
        <v>320</v>
      </c>
      <c r="M39" s="33">
        <v>0</v>
      </c>
      <c r="N39" s="33">
        <v>0</v>
      </c>
      <c r="O39" s="33">
        <v>0</v>
      </c>
      <c r="P39" s="33">
        <v>0</v>
      </c>
      <c r="Q39" s="33">
        <v>120</v>
      </c>
      <c r="R39" s="33">
        <v>0</v>
      </c>
      <c r="S39" s="33">
        <v>1100</v>
      </c>
      <c r="T39" s="33">
        <v>300</v>
      </c>
      <c r="U39" s="33">
        <v>250</v>
      </c>
      <c r="V39" s="33">
        <f t="shared" si="4"/>
        <v>2479</v>
      </c>
      <c r="W39" s="33">
        <f t="shared" si="2"/>
        <v>1239.5</v>
      </c>
      <c r="X39" s="33">
        <f t="shared" si="3"/>
        <v>3718.5</v>
      </c>
      <c r="Y39" s="33">
        <v>3720</v>
      </c>
      <c r="Z39" s="34">
        <f t="shared" si="1"/>
        <v>930</v>
      </c>
    </row>
    <row r="40" spans="1:26" s="1" customFormat="1" ht="13.5" x14ac:dyDescent="0.25">
      <c r="A40" s="28" t="s">
        <v>220</v>
      </c>
      <c r="B40" s="28" t="s">
        <v>39</v>
      </c>
      <c r="C40" s="28" t="s">
        <v>0</v>
      </c>
      <c r="D40" s="29">
        <f>'Composição de Preço'!F45</f>
        <v>50.846666666666664</v>
      </c>
      <c r="E40" s="38">
        <v>0</v>
      </c>
      <c r="F40" s="38">
        <v>0</v>
      </c>
      <c r="G40" s="38">
        <v>0</v>
      </c>
      <c r="H40" s="38">
        <v>0</v>
      </c>
      <c r="I40" s="38">
        <v>50</v>
      </c>
      <c r="J40" s="38">
        <v>0</v>
      </c>
      <c r="K40" s="38">
        <v>60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40</v>
      </c>
      <c r="R40" s="38">
        <v>0</v>
      </c>
      <c r="S40" s="33">
        <v>120</v>
      </c>
      <c r="T40" s="33">
        <v>100</v>
      </c>
      <c r="U40" s="38">
        <v>0</v>
      </c>
      <c r="V40" s="38">
        <f t="shared" si="4"/>
        <v>370</v>
      </c>
      <c r="W40" s="38">
        <f t="shared" si="2"/>
        <v>185</v>
      </c>
      <c r="X40" s="38">
        <f t="shared" si="3"/>
        <v>555</v>
      </c>
      <c r="Y40" s="38">
        <v>556</v>
      </c>
      <c r="Z40" s="39">
        <f t="shared" si="1"/>
        <v>139</v>
      </c>
    </row>
    <row r="41" spans="1:26" s="1" customFormat="1" ht="13.5" x14ac:dyDescent="0.25">
      <c r="A41" s="2" t="s">
        <v>262</v>
      </c>
      <c r="B41" s="2" t="s">
        <v>40</v>
      </c>
      <c r="C41" s="2" t="s">
        <v>0</v>
      </c>
      <c r="D41" s="20">
        <f>'Composição de Preço'!F48</f>
        <v>26.096666666666664</v>
      </c>
      <c r="E41" s="33">
        <v>12</v>
      </c>
      <c r="F41" s="33">
        <v>14</v>
      </c>
      <c r="G41" s="33">
        <v>0</v>
      </c>
      <c r="H41" s="33">
        <v>40</v>
      </c>
      <c r="I41" s="33">
        <v>40</v>
      </c>
      <c r="J41" s="33">
        <v>45</v>
      </c>
      <c r="K41" s="33">
        <v>0</v>
      </c>
      <c r="L41" s="33">
        <v>0</v>
      </c>
      <c r="M41" s="33">
        <v>15</v>
      </c>
      <c r="N41" s="33">
        <v>6</v>
      </c>
      <c r="O41" s="33">
        <v>6</v>
      </c>
      <c r="P41" s="33">
        <v>40</v>
      </c>
      <c r="Q41" s="33">
        <v>10</v>
      </c>
      <c r="R41" s="33">
        <v>0</v>
      </c>
      <c r="S41" s="33">
        <v>100</v>
      </c>
      <c r="T41" s="33">
        <v>8</v>
      </c>
      <c r="U41" s="33">
        <v>150</v>
      </c>
      <c r="V41" s="33">
        <f t="shared" si="4"/>
        <v>486</v>
      </c>
      <c r="W41" s="33">
        <f t="shared" si="2"/>
        <v>243</v>
      </c>
      <c r="X41" s="33">
        <f t="shared" si="3"/>
        <v>729</v>
      </c>
      <c r="Y41" s="33">
        <v>732</v>
      </c>
      <c r="Z41" s="34">
        <f t="shared" si="1"/>
        <v>183</v>
      </c>
    </row>
    <row r="42" spans="1:26" s="1" customFormat="1" ht="13.5" x14ac:dyDescent="0.25">
      <c r="A42" s="28" t="s">
        <v>263</v>
      </c>
      <c r="B42" s="28" t="s">
        <v>41</v>
      </c>
      <c r="C42" s="28" t="s">
        <v>7</v>
      </c>
      <c r="D42" s="29">
        <f>'Composição de Preço'!F49</f>
        <v>21.263333333333332</v>
      </c>
      <c r="E42" s="38">
        <v>500</v>
      </c>
      <c r="F42" s="38">
        <v>400</v>
      </c>
      <c r="G42" s="38">
        <v>190</v>
      </c>
      <c r="H42" s="38">
        <v>600</v>
      </c>
      <c r="I42" s="38">
        <v>200</v>
      </c>
      <c r="J42" s="38">
        <v>750</v>
      </c>
      <c r="K42" s="38">
        <v>600</v>
      </c>
      <c r="L42" s="38">
        <v>950</v>
      </c>
      <c r="M42" s="38">
        <v>250</v>
      </c>
      <c r="N42" s="38">
        <v>22</v>
      </c>
      <c r="O42" s="38">
        <v>30</v>
      </c>
      <c r="P42" s="38">
        <v>70</v>
      </c>
      <c r="Q42" s="38">
        <v>200</v>
      </c>
      <c r="R42" s="38">
        <v>230</v>
      </c>
      <c r="S42" s="33">
        <v>250</v>
      </c>
      <c r="T42" s="33">
        <v>750</v>
      </c>
      <c r="U42" s="38">
        <v>550</v>
      </c>
      <c r="V42" s="38">
        <f t="shared" si="4"/>
        <v>6542</v>
      </c>
      <c r="W42" s="38">
        <f t="shared" si="2"/>
        <v>3271</v>
      </c>
      <c r="X42" s="38">
        <f t="shared" si="3"/>
        <v>9813</v>
      </c>
      <c r="Y42" s="38">
        <v>9816</v>
      </c>
      <c r="Z42" s="39">
        <f t="shared" si="1"/>
        <v>2454</v>
      </c>
    </row>
    <row r="43" spans="1:26" s="1" customFormat="1" ht="13.5" x14ac:dyDescent="0.25">
      <c r="A43" s="2" t="s">
        <v>264</v>
      </c>
      <c r="B43" s="2" t="s">
        <v>42</v>
      </c>
      <c r="C43" s="2" t="s">
        <v>7</v>
      </c>
      <c r="D43" s="20">
        <f>'Composição de Preço'!F50</f>
        <v>8.2899999999999991</v>
      </c>
      <c r="E43" s="33">
        <v>60</v>
      </c>
      <c r="F43" s="33">
        <v>33</v>
      </c>
      <c r="G43" s="33">
        <v>14</v>
      </c>
      <c r="H43" s="33">
        <v>0</v>
      </c>
      <c r="I43" s="33">
        <v>50</v>
      </c>
      <c r="J43" s="33">
        <v>98</v>
      </c>
      <c r="K43" s="33">
        <v>400</v>
      </c>
      <c r="L43" s="33">
        <v>102</v>
      </c>
      <c r="M43" s="33">
        <v>32</v>
      </c>
      <c r="N43" s="33">
        <v>22</v>
      </c>
      <c r="O43" s="33">
        <v>5</v>
      </c>
      <c r="P43" s="33">
        <v>20</v>
      </c>
      <c r="Q43" s="33">
        <v>100</v>
      </c>
      <c r="R43" s="33">
        <v>40</v>
      </c>
      <c r="S43" s="33">
        <v>300</v>
      </c>
      <c r="T43" s="33">
        <v>30</v>
      </c>
      <c r="U43" s="33">
        <v>270</v>
      </c>
      <c r="V43" s="33">
        <f t="shared" si="4"/>
        <v>1576</v>
      </c>
      <c r="W43" s="33">
        <f t="shared" si="2"/>
        <v>788</v>
      </c>
      <c r="X43" s="33">
        <f t="shared" si="3"/>
        <v>2364</v>
      </c>
      <c r="Y43" s="33">
        <f>X43</f>
        <v>2364</v>
      </c>
      <c r="Z43" s="34">
        <f t="shared" si="1"/>
        <v>591</v>
      </c>
    </row>
    <row r="44" spans="1:26" s="1" customFormat="1" ht="13.5" x14ac:dyDescent="0.25">
      <c r="A44" s="28" t="s">
        <v>265</v>
      </c>
      <c r="B44" s="28" t="s">
        <v>43</v>
      </c>
      <c r="C44" s="28" t="s">
        <v>7</v>
      </c>
      <c r="D44" s="29">
        <f>'Composição de Preço'!F51</f>
        <v>25.08</v>
      </c>
      <c r="E44" s="38">
        <v>1553</v>
      </c>
      <c r="F44" s="38">
        <v>920</v>
      </c>
      <c r="G44" s="38">
        <v>700</v>
      </c>
      <c r="H44" s="38">
        <v>1400</v>
      </c>
      <c r="I44" s="38">
        <v>680</v>
      </c>
      <c r="J44" s="38">
        <v>2760</v>
      </c>
      <c r="K44" s="38">
        <v>1200</v>
      </c>
      <c r="L44" s="38">
        <v>1320</v>
      </c>
      <c r="M44" s="38">
        <v>920</v>
      </c>
      <c r="N44" s="38">
        <v>200</v>
      </c>
      <c r="O44" s="38">
        <v>40</v>
      </c>
      <c r="P44" s="38">
        <v>300</v>
      </c>
      <c r="Q44" s="38">
        <v>144</v>
      </c>
      <c r="R44" s="38">
        <v>435</v>
      </c>
      <c r="S44" s="33">
        <v>1200</v>
      </c>
      <c r="T44" s="33">
        <v>2942</v>
      </c>
      <c r="U44" s="38">
        <v>1900</v>
      </c>
      <c r="V44" s="38">
        <f t="shared" si="4"/>
        <v>18614</v>
      </c>
      <c r="W44" s="38">
        <f t="shared" si="2"/>
        <v>9307</v>
      </c>
      <c r="X44" s="38">
        <f t="shared" si="3"/>
        <v>27921</v>
      </c>
      <c r="Y44" s="38">
        <v>27924</v>
      </c>
      <c r="Z44" s="39">
        <f t="shared" si="1"/>
        <v>6981</v>
      </c>
    </row>
    <row r="45" spans="1:26" s="1" customFormat="1" ht="13.5" x14ac:dyDescent="0.25">
      <c r="A45" s="2" t="s">
        <v>266</v>
      </c>
      <c r="B45" s="2" t="s">
        <v>44</v>
      </c>
      <c r="C45" s="2" t="s">
        <v>7</v>
      </c>
      <c r="D45" s="20">
        <f>'Composição de Preço'!F52</f>
        <v>13.75</v>
      </c>
      <c r="E45" s="33">
        <v>0</v>
      </c>
      <c r="F45" s="33">
        <v>0</v>
      </c>
      <c r="G45" s="33">
        <v>0</v>
      </c>
      <c r="H45" s="33">
        <v>0</v>
      </c>
      <c r="I45" s="33">
        <v>0</v>
      </c>
      <c r="J45" s="33">
        <v>0</v>
      </c>
      <c r="K45" s="33">
        <v>0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0</v>
      </c>
      <c r="T45" s="33">
        <v>0</v>
      </c>
      <c r="U45" s="33">
        <v>0</v>
      </c>
      <c r="V45" s="33">
        <f t="shared" si="4"/>
        <v>0</v>
      </c>
      <c r="W45" s="33">
        <f t="shared" si="2"/>
        <v>0</v>
      </c>
      <c r="X45" s="33">
        <f t="shared" si="3"/>
        <v>0</v>
      </c>
      <c r="Y45" s="33">
        <f>X45</f>
        <v>0</v>
      </c>
      <c r="Z45" s="34">
        <f t="shared" si="1"/>
        <v>0</v>
      </c>
    </row>
    <row r="46" spans="1:26" s="1" customFormat="1" ht="13.5" x14ac:dyDescent="0.25">
      <c r="A46" s="28" t="s">
        <v>267</v>
      </c>
      <c r="B46" s="28" t="s">
        <v>45</v>
      </c>
      <c r="C46" s="28" t="s">
        <v>46</v>
      </c>
      <c r="D46" s="29">
        <f>'Composição de Preço'!F53</f>
        <v>41.330000000000005</v>
      </c>
      <c r="E46" s="38">
        <v>10</v>
      </c>
      <c r="F46" s="38">
        <v>0</v>
      </c>
      <c r="G46" s="38">
        <v>4</v>
      </c>
      <c r="H46" s="38">
        <v>0</v>
      </c>
      <c r="I46" s="38">
        <v>6</v>
      </c>
      <c r="J46" s="38">
        <v>0</v>
      </c>
      <c r="K46" s="38">
        <v>60</v>
      </c>
      <c r="L46" s="38">
        <v>0</v>
      </c>
      <c r="M46" s="38">
        <v>0</v>
      </c>
      <c r="N46" s="38">
        <v>2</v>
      </c>
      <c r="O46" s="38">
        <v>8</v>
      </c>
      <c r="P46" s="38">
        <v>20</v>
      </c>
      <c r="Q46" s="38">
        <v>20</v>
      </c>
      <c r="R46" s="38">
        <v>5</v>
      </c>
      <c r="S46" s="33">
        <v>80</v>
      </c>
      <c r="T46" s="33">
        <v>5</v>
      </c>
      <c r="U46" s="38">
        <v>0</v>
      </c>
      <c r="V46" s="38">
        <f t="shared" si="4"/>
        <v>220</v>
      </c>
      <c r="W46" s="38">
        <f t="shared" si="2"/>
        <v>110</v>
      </c>
      <c r="X46" s="38">
        <f t="shared" si="3"/>
        <v>330</v>
      </c>
      <c r="Y46" s="38">
        <v>332</v>
      </c>
      <c r="Z46" s="39">
        <f t="shared" si="1"/>
        <v>83</v>
      </c>
    </row>
    <row r="47" spans="1:26" s="1" customFormat="1" ht="13.5" x14ac:dyDescent="0.25">
      <c r="A47" s="2" t="s">
        <v>268</v>
      </c>
      <c r="B47" s="2" t="s">
        <v>47</v>
      </c>
      <c r="C47" s="2" t="s">
        <v>17</v>
      </c>
      <c r="D47" s="20">
        <f>'Composição de Preço'!F54</f>
        <v>19.076666666666668</v>
      </c>
      <c r="E47" s="33">
        <v>10</v>
      </c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20</v>
      </c>
      <c r="Q47" s="33">
        <v>0</v>
      </c>
      <c r="R47" s="33">
        <v>0</v>
      </c>
      <c r="S47" s="33">
        <v>0</v>
      </c>
      <c r="T47" s="33">
        <v>30</v>
      </c>
      <c r="U47" s="33">
        <v>0</v>
      </c>
      <c r="V47" s="33">
        <f t="shared" si="4"/>
        <v>60</v>
      </c>
      <c r="W47" s="33">
        <f t="shared" si="2"/>
        <v>30</v>
      </c>
      <c r="X47" s="33">
        <f t="shared" si="3"/>
        <v>90</v>
      </c>
      <c r="Y47" s="33">
        <v>92</v>
      </c>
      <c r="Z47" s="34">
        <f t="shared" si="1"/>
        <v>23</v>
      </c>
    </row>
    <row r="48" spans="1:26" s="1" customFormat="1" ht="13.5" x14ac:dyDescent="0.25">
      <c r="A48" s="28" t="s">
        <v>269</v>
      </c>
      <c r="B48" s="28" t="s">
        <v>192</v>
      </c>
      <c r="C48" s="28" t="s">
        <v>7</v>
      </c>
      <c r="D48" s="29">
        <f>'Composição de Preço'!F55</f>
        <v>32.266666666666673</v>
      </c>
      <c r="E48" s="38">
        <v>160</v>
      </c>
      <c r="F48" s="38">
        <v>60</v>
      </c>
      <c r="G48" s="38">
        <v>60</v>
      </c>
      <c r="H48" s="38">
        <v>110</v>
      </c>
      <c r="I48" s="38">
        <v>90</v>
      </c>
      <c r="J48" s="38">
        <v>270</v>
      </c>
      <c r="K48" s="38">
        <v>300</v>
      </c>
      <c r="L48" s="38">
        <v>142</v>
      </c>
      <c r="M48" s="38">
        <v>93</v>
      </c>
      <c r="N48" s="38">
        <v>0</v>
      </c>
      <c r="O48" s="38">
        <v>40</v>
      </c>
      <c r="P48" s="38">
        <v>80</v>
      </c>
      <c r="Q48" s="38">
        <v>144</v>
      </c>
      <c r="R48" s="38">
        <v>0</v>
      </c>
      <c r="S48" s="33">
        <v>300</v>
      </c>
      <c r="T48" s="33">
        <v>40</v>
      </c>
      <c r="U48" s="38">
        <v>350</v>
      </c>
      <c r="V48" s="38">
        <f t="shared" si="4"/>
        <v>2239</v>
      </c>
      <c r="W48" s="38">
        <f t="shared" si="2"/>
        <v>1119.5</v>
      </c>
      <c r="X48" s="38">
        <f t="shared" si="3"/>
        <v>3358.5</v>
      </c>
      <c r="Y48" s="38">
        <v>3360</v>
      </c>
      <c r="Z48" s="39">
        <f t="shared" si="1"/>
        <v>840</v>
      </c>
    </row>
    <row r="49" spans="1:26" s="1" customFormat="1" ht="13.5" x14ac:dyDescent="0.25">
      <c r="A49" s="2" t="s">
        <v>270</v>
      </c>
      <c r="B49" s="2" t="s">
        <v>48</v>
      </c>
      <c r="C49" s="2" t="s">
        <v>7</v>
      </c>
      <c r="D49" s="20">
        <f>'Composição de Preço'!F56</f>
        <v>33.276666666666671</v>
      </c>
      <c r="E49" s="33">
        <v>60</v>
      </c>
      <c r="F49" s="33">
        <v>5</v>
      </c>
      <c r="G49" s="33">
        <v>5</v>
      </c>
      <c r="H49" s="33">
        <v>80</v>
      </c>
      <c r="I49" s="33">
        <v>40</v>
      </c>
      <c r="J49" s="33">
        <v>192</v>
      </c>
      <c r="K49" s="33">
        <v>300</v>
      </c>
      <c r="L49" s="33">
        <v>92</v>
      </c>
      <c r="M49" s="33">
        <v>64</v>
      </c>
      <c r="N49" s="33">
        <v>0</v>
      </c>
      <c r="O49" s="33">
        <v>0</v>
      </c>
      <c r="P49" s="33">
        <v>15</v>
      </c>
      <c r="Q49" s="33">
        <v>144</v>
      </c>
      <c r="R49" s="33">
        <v>250</v>
      </c>
      <c r="S49" s="33">
        <v>150</v>
      </c>
      <c r="T49" s="33">
        <v>70</v>
      </c>
      <c r="U49" s="33">
        <v>100</v>
      </c>
      <c r="V49" s="33">
        <f t="shared" si="4"/>
        <v>1567</v>
      </c>
      <c r="W49" s="33">
        <f t="shared" si="2"/>
        <v>783.5</v>
      </c>
      <c r="X49" s="33">
        <f t="shared" si="3"/>
        <v>2350.5</v>
      </c>
      <c r="Y49" s="33">
        <v>2352</v>
      </c>
      <c r="Z49" s="34">
        <f t="shared" si="1"/>
        <v>588</v>
      </c>
    </row>
    <row r="50" spans="1:26" s="1" customFormat="1" ht="13.5" x14ac:dyDescent="0.25">
      <c r="A50" s="28" t="s">
        <v>271</v>
      </c>
      <c r="B50" s="28" t="s">
        <v>49</v>
      </c>
      <c r="C50" s="28" t="s">
        <v>7</v>
      </c>
      <c r="D50" s="29">
        <f>'Composição de Preço'!F57</f>
        <v>27.406666666666666</v>
      </c>
      <c r="E50" s="38">
        <v>120</v>
      </c>
      <c r="F50" s="38">
        <v>0</v>
      </c>
      <c r="G50" s="38">
        <v>0</v>
      </c>
      <c r="H50" s="38">
        <v>0</v>
      </c>
      <c r="I50" s="38">
        <v>0</v>
      </c>
      <c r="J50" s="38">
        <v>0</v>
      </c>
      <c r="K50" s="38">
        <v>0</v>
      </c>
      <c r="L50" s="38">
        <v>0</v>
      </c>
      <c r="M50" s="38">
        <v>0</v>
      </c>
      <c r="N50" s="38">
        <v>0</v>
      </c>
      <c r="O50" s="38">
        <v>5</v>
      </c>
      <c r="P50" s="38">
        <v>8</v>
      </c>
      <c r="Q50" s="38">
        <v>0</v>
      </c>
      <c r="R50" s="38">
        <v>0</v>
      </c>
      <c r="S50" s="33">
        <v>100</v>
      </c>
      <c r="T50" s="33">
        <v>10</v>
      </c>
      <c r="U50" s="38">
        <v>0</v>
      </c>
      <c r="V50" s="38">
        <f t="shared" si="4"/>
        <v>243</v>
      </c>
      <c r="W50" s="38">
        <f t="shared" si="2"/>
        <v>121.5</v>
      </c>
      <c r="X50" s="38">
        <f t="shared" si="3"/>
        <v>364.5</v>
      </c>
      <c r="Y50" s="38">
        <v>368</v>
      </c>
      <c r="Z50" s="39">
        <f t="shared" si="1"/>
        <v>92</v>
      </c>
    </row>
    <row r="51" spans="1:26" s="1" customFormat="1" ht="13.5" x14ac:dyDescent="0.25">
      <c r="A51" s="2" t="s">
        <v>272</v>
      </c>
      <c r="B51" s="2" t="s">
        <v>195</v>
      </c>
      <c r="C51" s="2" t="s">
        <v>7</v>
      </c>
      <c r="D51" s="20">
        <f>'Composição de Preço'!F58</f>
        <v>12.876666666666665</v>
      </c>
      <c r="E51" s="33">
        <v>0</v>
      </c>
      <c r="F51" s="33">
        <v>20</v>
      </c>
      <c r="G51" s="33">
        <v>0</v>
      </c>
      <c r="H51" s="33">
        <v>50</v>
      </c>
      <c r="I51" s="33">
        <v>4</v>
      </c>
      <c r="J51" s="33">
        <v>36</v>
      </c>
      <c r="K51" s="33">
        <v>50</v>
      </c>
      <c r="L51" s="33">
        <v>100</v>
      </c>
      <c r="M51" s="33">
        <v>12</v>
      </c>
      <c r="N51" s="33">
        <v>6</v>
      </c>
      <c r="O51" s="33">
        <v>10</v>
      </c>
      <c r="P51" s="33">
        <v>8</v>
      </c>
      <c r="Q51" s="33">
        <v>10</v>
      </c>
      <c r="R51" s="33">
        <v>0</v>
      </c>
      <c r="S51" s="33">
        <v>80</v>
      </c>
      <c r="T51" s="33">
        <v>6</v>
      </c>
      <c r="U51" s="33">
        <v>120</v>
      </c>
      <c r="V51" s="33">
        <f t="shared" si="4"/>
        <v>512</v>
      </c>
      <c r="W51" s="33">
        <f t="shared" si="2"/>
        <v>256</v>
      </c>
      <c r="X51" s="33">
        <f t="shared" si="3"/>
        <v>768</v>
      </c>
      <c r="Y51" s="33">
        <f>X51</f>
        <v>768</v>
      </c>
      <c r="Z51" s="34">
        <f t="shared" si="1"/>
        <v>192</v>
      </c>
    </row>
    <row r="52" spans="1:26" s="1" customFormat="1" ht="13.5" x14ac:dyDescent="0.25">
      <c r="A52" s="28" t="s">
        <v>273</v>
      </c>
      <c r="B52" s="28" t="s">
        <v>51</v>
      </c>
      <c r="C52" s="28" t="s">
        <v>17</v>
      </c>
      <c r="D52" s="29">
        <f>'Composição de Preço'!F59</f>
        <v>20.376666666666665</v>
      </c>
      <c r="E52" s="38">
        <v>240</v>
      </c>
      <c r="F52" s="38">
        <v>80</v>
      </c>
      <c r="G52" s="38">
        <v>80</v>
      </c>
      <c r="H52" s="38">
        <v>80</v>
      </c>
      <c r="I52" s="38">
        <v>120</v>
      </c>
      <c r="J52" s="38">
        <v>290</v>
      </c>
      <c r="K52" s="38">
        <v>300</v>
      </c>
      <c r="L52" s="38">
        <v>310</v>
      </c>
      <c r="M52" s="38">
        <v>96</v>
      </c>
      <c r="N52" s="38">
        <v>20</v>
      </c>
      <c r="O52" s="38">
        <v>0</v>
      </c>
      <c r="P52" s="38">
        <v>50</v>
      </c>
      <c r="Q52" s="38">
        <v>96</v>
      </c>
      <c r="R52" s="38">
        <v>60</v>
      </c>
      <c r="S52" s="33">
        <v>150</v>
      </c>
      <c r="T52" s="33">
        <v>50</v>
      </c>
      <c r="U52" s="38">
        <v>380</v>
      </c>
      <c r="V52" s="38">
        <f t="shared" si="4"/>
        <v>2402</v>
      </c>
      <c r="W52" s="38">
        <f t="shared" si="2"/>
        <v>1201</v>
      </c>
      <c r="X52" s="38">
        <f t="shared" si="3"/>
        <v>3603</v>
      </c>
      <c r="Y52" s="38">
        <v>3604</v>
      </c>
      <c r="Z52" s="39">
        <f t="shared" si="1"/>
        <v>901</v>
      </c>
    </row>
    <row r="53" spans="1:26" s="1" customFormat="1" ht="13.5" x14ac:dyDescent="0.25">
      <c r="A53" s="2" t="s">
        <v>274</v>
      </c>
      <c r="B53" s="2" t="s">
        <v>52</v>
      </c>
      <c r="C53" s="2" t="s">
        <v>17</v>
      </c>
      <c r="D53" s="20">
        <f>'Composição de Preço'!F60</f>
        <v>2.1733333333333333</v>
      </c>
      <c r="E53" s="33">
        <v>600</v>
      </c>
      <c r="F53" s="33">
        <v>0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3">
        <v>0</v>
      </c>
      <c r="O53" s="33">
        <v>0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3">
        <v>0</v>
      </c>
      <c r="V53" s="33">
        <f t="shared" si="4"/>
        <v>600</v>
      </c>
      <c r="W53" s="33">
        <f t="shared" si="2"/>
        <v>300</v>
      </c>
      <c r="X53" s="33">
        <f t="shared" si="3"/>
        <v>900</v>
      </c>
      <c r="Y53" s="33">
        <f>X53</f>
        <v>900</v>
      </c>
      <c r="Z53" s="34">
        <f t="shared" si="1"/>
        <v>225</v>
      </c>
    </row>
    <row r="54" spans="1:26" s="1" customFormat="1" ht="13.5" x14ac:dyDescent="0.25">
      <c r="A54" s="28" t="s">
        <v>275</v>
      </c>
      <c r="B54" s="28" t="s">
        <v>197</v>
      </c>
      <c r="C54" s="28" t="s">
        <v>17</v>
      </c>
      <c r="D54" s="29">
        <f>'Composição de Preço'!F61</f>
        <v>5.9566666666666661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4</v>
      </c>
      <c r="O54" s="38">
        <v>0</v>
      </c>
      <c r="P54" s="38">
        <v>0</v>
      </c>
      <c r="Q54" s="38">
        <v>0</v>
      </c>
      <c r="R54" s="38">
        <v>0</v>
      </c>
      <c r="S54" s="33">
        <v>40</v>
      </c>
      <c r="T54" s="33">
        <v>50</v>
      </c>
      <c r="U54" s="38">
        <v>250</v>
      </c>
      <c r="V54" s="38">
        <f t="shared" si="4"/>
        <v>344</v>
      </c>
      <c r="W54" s="38">
        <f t="shared" si="2"/>
        <v>172</v>
      </c>
      <c r="X54" s="38">
        <f t="shared" si="3"/>
        <v>516</v>
      </c>
      <c r="Y54" s="38">
        <f>X54</f>
        <v>516</v>
      </c>
      <c r="Z54" s="39">
        <f t="shared" si="1"/>
        <v>129</v>
      </c>
    </row>
    <row r="55" spans="1:26" s="1" customFormat="1" ht="13.5" x14ac:dyDescent="0.25">
      <c r="A55" s="2" t="s">
        <v>276</v>
      </c>
      <c r="B55" s="2" t="s">
        <v>53</v>
      </c>
      <c r="C55" s="2" t="s">
        <v>17</v>
      </c>
      <c r="D55" s="20">
        <f>'Composição de Preço'!F62</f>
        <v>16.686666666666664</v>
      </c>
      <c r="E55" s="33">
        <v>200</v>
      </c>
      <c r="F55" s="33">
        <v>180</v>
      </c>
      <c r="G55" s="33">
        <v>180</v>
      </c>
      <c r="H55" s="33">
        <v>100</v>
      </c>
      <c r="I55" s="33">
        <v>220</v>
      </c>
      <c r="J55" s="33">
        <v>707</v>
      </c>
      <c r="K55" s="33">
        <v>400</v>
      </c>
      <c r="L55" s="33">
        <v>296</v>
      </c>
      <c r="M55" s="33">
        <v>236</v>
      </c>
      <c r="N55" s="33">
        <v>40</v>
      </c>
      <c r="O55" s="33">
        <v>0</v>
      </c>
      <c r="P55" s="33">
        <v>40</v>
      </c>
      <c r="Q55" s="33">
        <v>388</v>
      </c>
      <c r="R55" s="33">
        <v>200</v>
      </c>
      <c r="S55" s="33">
        <v>180</v>
      </c>
      <c r="T55" s="33">
        <v>180</v>
      </c>
      <c r="U55" s="33">
        <v>600</v>
      </c>
      <c r="V55" s="33">
        <f t="shared" si="4"/>
        <v>4147</v>
      </c>
      <c r="W55" s="33">
        <f t="shared" si="2"/>
        <v>2073.5</v>
      </c>
      <c r="X55" s="33">
        <f t="shared" si="3"/>
        <v>6220.5</v>
      </c>
      <c r="Y55" s="33">
        <v>6224</v>
      </c>
      <c r="Z55" s="34">
        <f t="shared" si="1"/>
        <v>1556</v>
      </c>
    </row>
    <row r="56" spans="1:26" s="1" customFormat="1" ht="13.5" x14ac:dyDescent="0.25">
      <c r="A56" s="28" t="s">
        <v>277</v>
      </c>
      <c r="B56" s="28" t="s">
        <v>198</v>
      </c>
      <c r="C56" s="28" t="s">
        <v>7</v>
      </c>
      <c r="D56" s="29">
        <f>'Composição de Preço'!F63</f>
        <v>10.066666666666668</v>
      </c>
      <c r="E56" s="38">
        <v>0</v>
      </c>
      <c r="F56" s="38">
        <v>0</v>
      </c>
      <c r="G56" s="38">
        <v>0</v>
      </c>
      <c r="H56" s="38">
        <v>0</v>
      </c>
      <c r="I56" s="38">
        <v>0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3">
        <v>0</v>
      </c>
      <c r="T56" s="33">
        <v>0</v>
      </c>
      <c r="U56" s="38">
        <v>0</v>
      </c>
      <c r="V56" s="38">
        <f t="shared" si="4"/>
        <v>0</v>
      </c>
      <c r="W56" s="38">
        <f t="shared" si="2"/>
        <v>0</v>
      </c>
      <c r="X56" s="38">
        <f t="shared" si="3"/>
        <v>0</v>
      </c>
      <c r="Y56" s="38">
        <f>X56</f>
        <v>0</v>
      </c>
      <c r="Z56" s="39">
        <f t="shared" si="1"/>
        <v>0</v>
      </c>
    </row>
    <row r="57" spans="1:26" s="1" customFormat="1" ht="13.5" x14ac:dyDescent="0.25">
      <c r="A57" s="2" t="s">
        <v>278</v>
      </c>
      <c r="B57" s="2" t="s">
        <v>54</v>
      </c>
      <c r="C57" s="2" t="s">
        <v>7</v>
      </c>
      <c r="D57" s="20">
        <f>'Composição de Preço'!F64</f>
        <v>9.1233333333333348</v>
      </c>
      <c r="E57" s="33">
        <v>320</v>
      </c>
      <c r="F57" s="33">
        <v>80</v>
      </c>
      <c r="G57" s="33">
        <v>17</v>
      </c>
      <c r="H57" s="33">
        <v>20</v>
      </c>
      <c r="I57" s="33">
        <v>110</v>
      </c>
      <c r="J57" s="33">
        <v>0</v>
      </c>
      <c r="K57" s="33">
        <v>300</v>
      </c>
      <c r="L57" s="33">
        <v>930</v>
      </c>
      <c r="M57" s="33">
        <v>0</v>
      </c>
      <c r="N57" s="33">
        <v>10</v>
      </c>
      <c r="O57" s="33">
        <v>30</v>
      </c>
      <c r="P57" s="33">
        <v>80</v>
      </c>
      <c r="Q57" s="33">
        <v>15</v>
      </c>
      <c r="R57" s="33">
        <v>25</v>
      </c>
      <c r="S57" s="33">
        <v>160</v>
      </c>
      <c r="T57" s="33">
        <v>30</v>
      </c>
      <c r="U57" s="33">
        <v>350</v>
      </c>
      <c r="V57" s="33">
        <f t="shared" si="4"/>
        <v>2477</v>
      </c>
      <c r="W57" s="33">
        <f t="shared" si="2"/>
        <v>1238.5</v>
      </c>
      <c r="X57" s="33">
        <f t="shared" si="3"/>
        <v>3715.5</v>
      </c>
      <c r="Y57" s="33">
        <v>3716</v>
      </c>
      <c r="Z57" s="34">
        <f t="shared" si="1"/>
        <v>929</v>
      </c>
    </row>
    <row r="58" spans="1:26" s="1" customFormat="1" ht="13.5" x14ac:dyDescent="0.25">
      <c r="A58" s="28" t="s">
        <v>279</v>
      </c>
      <c r="B58" s="28" t="s">
        <v>199</v>
      </c>
      <c r="C58" s="28" t="s">
        <v>7</v>
      </c>
      <c r="D58" s="29">
        <f>'Composição de Preço'!F65</f>
        <v>4.6566666666666672</v>
      </c>
      <c r="E58" s="38">
        <v>0</v>
      </c>
      <c r="F58" s="38">
        <v>0</v>
      </c>
      <c r="G58" s="38">
        <v>0</v>
      </c>
      <c r="H58" s="38">
        <v>0</v>
      </c>
      <c r="I58" s="38">
        <v>10</v>
      </c>
      <c r="J58" s="38">
        <v>0</v>
      </c>
      <c r="K58" s="38">
        <v>50</v>
      </c>
      <c r="L58" s="38">
        <v>0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9</v>
      </c>
      <c r="S58" s="33">
        <v>150</v>
      </c>
      <c r="T58" s="33">
        <v>0</v>
      </c>
      <c r="U58" s="38">
        <v>0</v>
      </c>
      <c r="V58" s="38">
        <f t="shared" si="4"/>
        <v>219</v>
      </c>
      <c r="W58" s="38">
        <f t="shared" si="2"/>
        <v>109.5</v>
      </c>
      <c r="X58" s="38">
        <f t="shared" si="3"/>
        <v>328.5</v>
      </c>
      <c r="Y58" s="38">
        <v>332</v>
      </c>
      <c r="Z58" s="39">
        <f t="shared" si="1"/>
        <v>83</v>
      </c>
    </row>
    <row r="59" spans="1:26" s="1" customFormat="1" ht="13.5" x14ac:dyDescent="0.25">
      <c r="A59" s="2" t="s">
        <v>280</v>
      </c>
      <c r="B59" s="2" t="s">
        <v>200</v>
      </c>
      <c r="C59" s="2" t="s">
        <v>7</v>
      </c>
      <c r="D59" s="20">
        <f>'Composição de Preço'!F66</f>
        <v>8.34</v>
      </c>
      <c r="E59" s="33">
        <v>0</v>
      </c>
      <c r="F59" s="33">
        <v>0</v>
      </c>
      <c r="G59" s="33">
        <v>0</v>
      </c>
      <c r="H59" s="33">
        <v>0</v>
      </c>
      <c r="I59" s="33">
        <v>0</v>
      </c>
      <c r="J59" s="33">
        <v>0</v>
      </c>
      <c r="K59" s="33">
        <v>0</v>
      </c>
      <c r="L59" s="33">
        <v>0</v>
      </c>
      <c r="M59" s="33">
        <v>0</v>
      </c>
      <c r="N59" s="33">
        <v>0</v>
      </c>
      <c r="O59" s="33">
        <v>0</v>
      </c>
      <c r="P59" s="33">
        <v>0</v>
      </c>
      <c r="Q59" s="33">
        <v>0</v>
      </c>
      <c r="R59" s="33">
        <v>8</v>
      </c>
      <c r="S59" s="33">
        <v>80</v>
      </c>
      <c r="T59" s="33">
        <v>0</v>
      </c>
      <c r="U59" s="33">
        <v>0</v>
      </c>
      <c r="V59" s="33">
        <f t="shared" si="4"/>
        <v>88</v>
      </c>
      <c r="W59" s="33">
        <f t="shared" si="2"/>
        <v>44</v>
      </c>
      <c r="X59" s="33">
        <f t="shared" si="3"/>
        <v>132</v>
      </c>
      <c r="Y59" s="33">
        <f>X59</f>
        <v>132</v>
      </c>
      <c r="Z59" s="34">
        <f t="shared" si="1"/>
        <v>33</v>
      </c>
    </row>
    <row r="60" spans="1:26" s="1" customFormat="1" ht="13.5" x14ac:dyDescent="0.25">
      <c r="A60" s="28" t="s">
        <v>281</v>
      </c>
      <c r="B60" s="28" t="s">
        <v>55</v>
      </c>
      <c r="C60" s="28" t="s">
        <v>7</v>
      </c>
      <c r="D60" s="29">
        <f>'Composição de Preço'!F67</f>
        <v>5.7633333333333328</v>
      </c>
      <c r="E60" s="38">
        <v>400</v>
      </c>
      <c r="F60" s="38">
        <v>0</v>
      </c>
      <c r="G60" s="38">
        <v>10</v>
      </c>
      <c r="H60" s="38">
        <v>0</v>
      </c>
      <c r="I60" s="38">
        <v>50</v>
      </c>
      <c r="J60" s="38">
        <v>0</v>
      </c>
      <c r="K60" s="38">
        <v>200</v>
      </c>
      <c r="L60" s="38">
        <v>0</v>
      </c>
      <c r="M60" s="38">
        <v>0</v>
      </c>
      <c r="N60" s="38">
        <v>1</v>
      </c>
      <c r="O60" s="38">
        <v>50</v>
      </c>
      <c r="P60" s="38">
        <v>0</v>
      </c>
      <c r="Q60" s="38">
        <v>12</v>
      </c>
      <c r="R60" s="38">
        <v>8</v>
      </c>
      <c r="S60" s="33">
        <v>200</v>
      </c>
      <c r="T60" s="33">
        <v>0</v>
      </c>
      <c r="U60" s="38">
        <v>0</v>
      </c>
      <c r="V60" s="38">
        <f t="shared" si="4"/>
        <v>931</v>
      </c>
      <c r="W60" s="38">
        <f t="shared" si="2"/>
        <v>465.5</v>
      </c>
      <c r="X60" s="38">
        <f t="shared" si="3"/>
        <v>1396.5</v>
      </c>
      <c r="Y60" s="38">
        <v>1400</v>
      </c>
      <c r="Z60" s="39">
        <f t="shared" si="1"/>
        <v>350</v>
      </c>
    </row>
    <row r="61" spans="1:26" s="1" customFormat="1" ht="13.5" x14ac:dyDescent="0.25">
      <c r="A61" s="2" t="s">
        <v>282</v>
      </c>
      <c r="B61" s="2" t="s">
        <v>56</v>
      </c>
      <c r="C61" s="2" t="s">
        <v>7</v>
      </c>
      <c r="D61" s="20">
        <f>'Composição de Preço'!F68</f>
        <v>7.4533333333333331</v>
      </c>
      <c r="E61" s="33">
        <v>560</v>
      </c>
      <c r="F61" s="33">
        <v>320</v>
      </c>
      <c r="G61" s="33">
        <v>252</v>
      </c>
      <c r="H61" s="33">
        <v>150</v>
      </c>
      <c r="I61" s="33">
        <v>300</v>
      </c>
      <c r="J61" s="33">
        <v>990</v>
      </c>
      <c r="K61" s="33">
        <v>800</v>
      </c>
      <c r="L61" s="33">
        <v>1400</v>
      </c>
      <c r="M61" s="33">
        <v>320</v>
      </c>
      <c r="N61" s="33">
        <v>78</v>
      </c>
      <c r="O61" s="33">
        <v>70</v>
      </c>
      <c r="P61" s="33">
        <v>100</v>
      </c>
      <c r="Q61" s="33">
        <v>240</v>
      </c>
      <c r="R61" s="33">
        <v>435</v>
      </c>
      <c r="S61" s="33">
        <v>800</v>
      </c>
      <c r="T61" s="33">
        <v>1600</v>
      </c>
      <c r="U61" s="33">
        <v>830</v>
      </c>
      <c r="V61" s="33">
        <f t="shared" si="4"/>
        <v>9245</v>
      </c>
      <c r="W61" s="33">
        <f t="shared" si="2"/>
        <v>4622.5</v>
      </c>
      <c r="X61" s="33">
        <f t="shared" si="3"/>
        <v>13867.5</v>
      </c>
      <c r="Y61" s="33">
        <v>13868</v>
      </c>
      <c r="Z61" s="34">
        <f t="shared" si="1"/>
        <v>3467</v>
      </c>
    </row>
    <row r="62" spans="1:26" s="1" customFormat="1" ht="13.5" x14ac:dyDescent="0.25">
      <c r="A62" s="28" t="s">
        <v>283</v>
      </c>
      <c r="B62" s="28" t="s">
        <v>57</v>
      </c>
      <c r="C62" s="28" t="s">
        <v>7</v>
      </c>
      <c r="D62" s="29">
        <f>'Composição de Preço'!F69</f>
        <v>7.7766666666666664</v>
      </c>
      <c r="E62" s="38">
        <v>380</v>
      </c>
      <c r="F62" s="38">
        <v>80</v>
      </c>
      <c r="G62" s="38">
        <v>60</v>
      </c>
      <c r="H62" s="38">
        <v>100</v>
      </c>
      <c r="I62" s="38">
        <v>71</v>
      </c>
      <c r="J62" s="38">
        <v>780</v>
      </c>
      <c r="K62" s="38">
        <v>450</v>
      </c>
      <c r="L62" s="38">
        <v>320</v>
      </c>
      <c r="M62" s="38">
        <v>260</v>
      </c>
      <c r="N62" s="38">
        <v>30</v>
      </c>
      <c r="O62" s="38">
        <v>30</v>
      </c>
      <c r="P62" s="38">
        <v>40</v>
      </c>
      <c r="Q62" s="38">
        <v>100</v>
      </c>
      <c r="R62" s="38">
        <v>250</v>
      </c>
      <c r="S62" s="33">
        <v>360</v>
      </c>
      <c r="T62" s="33">
        <v>75</v>
      </c>
      <c r="U62" s="38">
        <v>260</v>
      </c>
      <c r="V62" s="38">
        <f t="shared" si="4"/>
        <v>3646</v>
      </c>
      <c r="W62" s="38">
        <f t="shared" si="2"/>
        <v>1823</v>
      </c>
      <c r="X62" s="38">
        <f t="shared" si="3"/>
        <v>5469</v>
      </c>
      <c r="Y62" s="38">
        <v>5472</v>
      </c>
      <c r="Z62" s="39">
        <f t="shared" si="1"/>
        <v>1368</v>
      </c>
    </row>
    <row r="63" spans="1:26" s="1" customFormat="1" ht="13.5" x14ac:dyDescent="0.25">
      <c r="A63" s="2" t="s">
        <v>284</v>
      </c>
      <c r="B63" s="2" t="s">
        <v>58</v>
      </c>
      <c r="C63" s="2" t="s">
        <v>17</v>
      </c>
      <c r="D63" s="20">
        <f>'Composição de Preço'!F70</f>
        <v>4.4800000000000004</v>
      </c>
      <c r="E63" s="33">
        <v>60</v>
      </c>
      <c r="F63" s="33">
        <v>0</v>
      </c>
      <c r="G63" s="33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3">
        <v>0</v>
      </c>
      <c r="N63" s="33">
        <v>0</v>
      </c>
      <c r="O63" s="33">
        <v>0</v>
      </c>
      <c r="P63" s="33">
        <v>0</v>
      </c>
      <c r="Q63" s="33">
        <v>0</v>
      </c>
      <c r="R63" s="33">
        <v>0</v>
      </c>
      <c r="S63" s="33">
        <v>200</v>
      </c>
      <c r="T63" s="33">
        <v>0</v>
      </c>
      <c r="U63" s="33">
        <v>0</v>
      </c>
      <c r="V63" s="33">
        <f t="shared" si="4"/>
        <v>260</v>
      </c>
      <c r="W63" s="33">
        <f t="shared" si="2"/>
        <v>130</v>
      </c>
      <c r="X63" s="33">
        <f t="shared" si="3"/>
        <v>390</v>
      </c>
      <c r="Y63" s="33">
        <v>392</v>
      </c>
      <c r="Z63" s="34">
        <f t="shared" si="1"/>
        <v>98</v>
      </c>
    </row>
    <row r="64" spans="1:26" s="1" customFormat="1" ht="13.5" x14ac:dyDescent="0.25">
      <c r="A64" s="28" t="s">
        <v>285</v>
      </c>
      <c r="B64" s="28" t="s">
        <v>59</v>
      </c>
      <c r="C64" s="28" t="s">
        <v>17</v>
      </c>
      <c r="D64" s="29">
        <f>'Composição de Preço'!F71</f>
        <v>5.4766666666666666</v>
      </c>
      <c r="E64" s="38">
        <v>120</v>
      </c>
      <c r="F64" s="38">
        <v>0</v>
      </c>
      <c r="G64" s="38">
        <v>0</v>
      </c>
      <c r="H64" s="38">
        <v>0</v>
      </c>
      <c r="I64" s="38">
        <v>0</v>
      </c>
      <c r="J64" s="38">
        <v>0</v>
      </c>
      <c r="K64" s="38">
        <v>100</v>
      </c>
      <c r="L64" s="38">
        <v>0</v>
      </c>
      <c r="M64" s="38">
        <v>0</v>
      </c>
      <c r="N64" s="38">
        <v>0</v>
      </c>
      <c r="O64" s="38">
        <v>35</v>
      </c>
      <c r="P64" s="38">
        <v>0</v>
      </c>
      <c r="Q64" s="38">
        <v>0</v>
      </c>
      <c r="R64" s="38">
        <v>0</v>
      </c>
      <c r="S64" s="33">
        <v>200</v>
      </c>
      <c r="T64" s="33">
        <v>0</v>
      </c>
      <c r="U64" s="38">
        <v>0</v>
      </c>
      <c r="V64" s="38">
        <f t="shared" si="4"/>
        <v>455</v>
      </c>
      <c r="W64" s="38">
        <f t="shared" si="2"/>
        <v>227.5</v>
      </c>
      <c r="X64" s="38">
        <f t="shared" si="3"/>
        <v>682.5</v>
      </c>
      <c r="Y64" s="38">
        <v>684</v>
      </c>
      <c r="Z64" s="39">
        <f t="shared" si="1"/>
        <v>171</v>
      </c>
    </row>
    <row r="65" spans="1:26" s="1" customFormat="1" ht="13.5" x14ac:dyDescent="0.25">
      <c r="A65" s="2" t="s">
        <v>286</v>
      </c>
      <c r="B65" s="2" t="s">
        <v>60</v>
      </c>
      <c r="C65" s="2" t="s">
        <v>7</v>
      </c>
      <c r="D65" s="20">
        <f>'Composição de Preço'!F72</f>
        <v>4.45</v>
      </c>
      <c r="E65" s="33">
        <v>750</v>
      </c>
      <c r="F65" s="33">
        <v>500</v>
      </c>
      <c r="G65" s="33">
        <v>600</v>
      </c>
      <c r="H65" s="33">
        <v>100</v>
      </c>
      <c r="I65" s="33">
        <v>700</v>
      </c>
      <c r="J65" s="33">
        <v>1968</v>
      </c>
      <c r="K65" s="33">
        <v>900</v>
      </c>
      <c r="L65" s="33">
        <v>1200</v>
      </c>
      <c r="M65" s="33">
        <v>656</v>
      </c>
      <c r="N65" s="33">
        <v>0</v>
      </c>
      <c r="O65" s="33">
        <v>70</v>
      </c>
      <c r="P65" s="33">
        <v>300</v>
      </c>
      <c r="Q65" s="33">
        <v>400</v>
      </c>
      <c r="R65" s="33">
        <v>250</v>
      </c>
      <c r="S65" s="33">
        <v>600</v>
      </c>
      <c r="T65" s="33">
        <v>180</v>
      </c>
      <c r="U65" s="33">
        <v>1100</v>
      </c>
      <c r="V65" s="33">
        <f t="shared" si="4"/>
        <v>10274</v>
      </c>
      <c r="W65" s="33">
        <f t="shared" si="2"/>
        <v>5137</v>
      </c>
      <c r="X65" s="33">
        <f t="shared" si="3"/>
        <v>15411</v>
      </c>
      <c r="Y65" s="33">
        <v>15416</v>
      </c>
      <c r="Z65" s="34">
        <f t="shared" si="1"/>
        <v>3854</v>
      </c>
    </row>
    <row r="66" spans="1:26" s="1" customFormat="1" ht="13.5" x14ac:dyDescent="0.25">
      <c r="A66" s="28" t="s">
        <v>287</v>
      </c>
      <c r="B66" s="28" t="s">
        <v>61</v>
      </c>
      <c r="C66" s="28" t="s">
        <v>7</v>
      </c>
      <c r="D66" s="29">
        <f>'Composição de Preço'!F73</f>
        <v>8.7333333333333325</v>
      </c>
      <c r="E66" s="38">
        <v>80</v>
      </c>
      <c r="F66" s="38">
        <v>0</v>
      </c>
      <c r="G66" s="38">
        <v>0</v>
      </c>
      <c r="H66" s="38">
        <v>0</v>
      </c>
      <c r="I66" s="38">
        <v>0</v>
      </c>
      <c r="J66" s="38">
        <v>0</v>
      </c>
      <c r="K66" s="38">
        <v>200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80</v>
      </c>
      <c r="R66" s="38">
        <v>0</v>
      </c>
      <c r="S66" s="33">
        <v>200</v>
      </c>
      <c r="T66" s="33">
        <v>50</v>
      </c>
      <c r="U66" s="38">
        <v>0</v>
      </c>
      <c r="V66" s="38">
        <f t="shared" si="4"/>
        <v>610</v>
      </c>
      <c r="W66" s="38">
        <f t="shared" si="2"/>
        <v>305</v>
      </c>
      <c r="X66" s="38">
        <f t="shared" si="3"/>
        <v>915</v>
      </c>
      <c r="Y66" s="38">
        <v>916</v>
      </c>
      <c r="Z66" s="39">
        <f t="shared" si="1"/>
        <v>229</v>
      </c>
    </row>
    <row r="67" spans="1:26" s="1" customFormat="1" ht="13.5" x14ac:dyDescent="0.25">
      <c r="A67" s="2" t="s">
        <v>288</v>
      </c>
      <c r="B67" s="2" t="s">
        <v>201</v>
      </c>
      <c r="C67" s="2" t="s">
        <v>17</v>
      </c>
      <c r="D67" s="20">
        <f>'Composição de Preço'!F74</f>
        <v>17.833333333333332</v>
      </c>
      <c r="E67" s="33">
        <v>0</v>
      </c>
      <c r="F67" s="33">
        <v>0</v>
      </c>
      <c r="G67" s="33">
        <v>0</v>
      </c>
      <c r="H67" s="33">
        <v>0</v>
      </c>
      <c r="I67" s="33">
        <v>0</v>
      </c>
      <c r="J67" s="33">
        <v>0</v>
      </c>
      <c r="K67" s="33">
        <v>0</v>
      </c>
      <c r="L67" s="33">
        <v>0</v>
      </c>
      <c r="M67" s="33">
        <v>0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0</v>
      </c>
      <c r="T67" s="33">
        <v>0</v>
      </c>
      <c r="U67" s="33">
        <v>0</v>
      </c>
      <c r="V67" s="33">
        <f t="shared" ref="V67:V98" si="5">SUM(E67:U67)</f>
        <v>0</v>
      </c>
      <c r="W67" s="33">
        <f t="shared" si="2"/>
        <v>0</v>
      </c>
      <c r="X67" s="33">
        <f t="shared" si="3"/>
        <v>0</v>
      </c>
      <c r="Y67" s="33">
        <f>X67</f>
        <v>0</v>
      </c>
      <c r="Z67" s="34">
        <f t="shared" si="1"/>
        <v>0</v>
      </c>
    </row>
    <row r="68" spans="1:26" s="1" customFormat="1" ht="13.5" x14ac:dyDescent="0.25">
      <c r="A68" s="28" t="s">
        <v>289</v>
      </c>
      <c r="B68" s="28" t="s">
        <v>62</v>
      </c>
      <c r="C68" s="28" t="s">
        <v>7</v>
      </c>
      <c r="D68" s="29">
        <f>'Composição de Preço'!F75</f>
        <v>34.396666666666668</v>
      </c>
      <c r="E68" s="38">
        <v>0</v>
      </c>
      <c r="F68" s="38">
        <v>0</v>
      </c>
      <c r="G68" s="38">
        <v>0</v>
      </c>
      <c r="H68" s="38">
        <v>0</v>
      </c>
      <c r="I68" s="38">
        <v>0</v>
      </c>
      <c r="J68" s="38">
        <v>0</v>
      </c>
      <c r="K68" s="38">
        <v>0</v>
      </c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3">
        <v>0</v>
      </c>
      <c r="T68" s="33">
        <v>10</v>
      </c>
      <c r="U68" s="38">
        <v>0</v>
      </c>
      <c r="V68" s="38">
        <f t="shared" si="5"/>
        <v>10</v>
      </c>
      <c r="W68" s="38">
        <f t="shared" si="2"/>
        <v>5</v>
      </c>
      <c r="X68" s="38">
        <f t="shared" ref="X68:X131" si="6">SUM(V68:W68)</f>
        <v>15</v>
      </c>
      <c r="Y68" s="38">
        <v>16</v>
      </c>
      <c r="Z68" s="39">
        <f t="shared" ref="Z68:Z131" si="7">Y68/4</f>
        <v>4</v>
      </c>
    </row>
    <row r="69" spans="1:26" s="1" customFormat="1" ht="13.5" x14ac:dyDescent="0.25">
      <c r="A69" s="2" t="s">
        <v>290</v>
      </c>
      <c r="B69" s="2" t="s">
        <v>63</v>
      </c>
      <c r="C69" s="2" t="s">
        <v>17</v>
      </c>
      <c r="D69" s="20">
        <f>'Composição de Preço'!F76</f>
        <v>3.6766666666666672</v>
      </c>
      <c r="E69" s="33">
        <v>0</v>
      </c>
      <c r="F69" s="33">
        <v>0</v>
      </c>
      <c r="G69" s="33">
        <v>0</v>
      </c>
      <c r="H69" s="33">
        <v>200</v>
      </c>
      <c r="I69" s="33">
        <v>0</v>
      </c>
      <c r="J69" s="33">
        <v>0</v>
      </c>
      <c r="K69" s="33">
        <v>0</v>
      </c>
      <c r="L69" s="33">
        <v>0</v>
      </c>
      <c r="M69" s="33">
        <v>0</v>
      </c>
      <c r="N69" s="33">
        <v>0</v>
      </c>
      <c r="O69" s="33">
        <v>0</v>
      </c>
      <c r="P69" s="33">
        <v>0</v>
      </c>
      <c r="Q69" s="33">
        <v>2000</v>
      </c>
      <c r="R69" s="33">
        <v>0</v>
      </c>
      <c r="S69" s="33">
        <v>0</v>
      </c>
      <c r="T69" s="33">
        <v>2000</v>
      </c>
      <c r="U69" s="33">
        <v>0</v>
      </c>
      <c r="V69" s="33">
        <f t="shared" si="5"/>
        <v>4200</v>
      </c>
      <c r="W69" s="33">
        <f t="shared" ref="W69:W132" si="8">V69*0.5</f>
        <v>2100</v>
      </c>
      <c r="X69" s="33">
        <f t="shared" si="6"/>
        <v>6300</v>
      </c>
      <c r="Y69" s="33">
        <f>X69</f>
        <v>6300</v>
      </c>
      <c r="Z69" s="34">
        <f t="shared" si="7"/>
        <v>1575</v>
      </c>
    </row>
    <row r="70" spans="1:26" s="1" customFormat="1" ht="13.5" x14ac:dyDescent="0.25">
      <c r="A70" s="28" t="s">
        <v>291</v>
      </c>
      <c r="B70" s="28" t="s">
        <v>64</v>
      </c>
      <c r="C70" s="28" t="s">
        <v>17</v>
      </c>
      <c r="D70" s="29">
        <f>'Composição de Preço'!F77</f>
        <v>14.886666666666665</v>
      </c>
      <c r="E70" s="38">
        <v>0</v>
      </c>
      <c r="F70" s="38">
        <v>0</v>
      </c>
      <c r="G70" s="38">
        <v>0</v>
      </c>
      <c r="H70" s="38">
        <v>0</v>
      </c>
      <c r="I70" s="38">
        <v>0</v>
      </c>
      <c r="J70" s="38">
        <v>0</v>
      </c>
      <c r="K70" s="38">
        <v>0</v>
      </c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880</v>
      </c>
      <c r="S70" s="33">
        <v>1000</v>
      </c>
      <c r="T70" s="33">
        <v>0</v>
      </c>
      <c r="U70" s="38">
        <v>0</v>
      </c>
      <c r="V70" s="38">
        <f t="shared" si="5"/>
        <v>1880</v>
      </c>
      <c r="W70" s="38">
        <f t="shared" si="8"/>
        <v>940</v>
      </c>
      <c r="X70" s="38">
        <f t="shared" si="6"/>
        <v>2820</v>
      </c>
      <c r="Y70" s="38">
        <f>X70</f>
        <v>2820</v>
      </c>
      <c r="Z70" s="39">
        <f t="shared" si="7"/>
        <v>705</v>
      </c>
    </row>
    <row r="71" spans="1:26" s="1" customFormat="1" ht="13.5" x14ac:dyDescent="0.25">
      <c r="A71" s="2" t="s">
        <v>292</v>
      </c>
      <c r="B71" s="2" t="s">
        <v>65</v>
      </c>
      <c r="C71" s="2" t="s">
        <v>17</v>
      </c>
      <c r="D71" s="20">
        <f>'Composição de Preço'!F78</f>
        <v>10.366666666666667</v>
      </c>
      <c r="E71" s="33">
        <v>20</v>
      </c>
      <c r="F71" s="33">
        <v>0</v>
      </c>
      <c r="G71" s="33">
        <v>4</v>
      </c>
      <c r="H71" s="33">
        <v>0</v>
      </c>
      <c r="I71" s="33">
        <v>30</v>
      </c>
      <c r="J71" s="33">
        <v>0</v>
      </c>
      <c r="K71" s="33">
        <v>20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>
        <v>0</v>
      </c>
      <c r="R71" s="33">
        <v>0</v>
      </c>
      <c r="S71" s="33">
        <v>50</v>
      </c>
      <c r="T71" s="33">
        <v>0</v>
      </c>
      <c r="U71" s="33">
        <v>0</v>
      </c>
      <c r="V71" s="33">
        <f t="shared" si="5"/>
        <v>124</v>
      </c>
      <c r="W71" s="33">
        <f t="shared" si="8"/>
        <v>62</v>
      </c>
      <c r="X71" s="33">
        <f t="shared" si="6"/>
        <v>186</v>
      </c>
      <c r="Y71" s="33">
        <v>188</v>
      </c>
      <c r="Z71" s="34">
        <f t="shared" si="7"/>
        <v>47</v>
      </c>
    </row>
    <row r="72" spans="1:26" s="1" customFormat="1" ht="13.5" x14ac:dyDescent="0.25">
      <c r="A72" s="28" t="s">
        <v>293</v>
      </c>
      <c r="B72" s="28" t="s">
        <v>67</v>
      </c>
      <c r="C72" s="28" t="s">
        <v>66</v>
      </c>
      <c r="D72" s="29">
        <f>'Composição de Preço'!F79</f>
        <v>6.3666666666666671</v>
      </c>
      <c r="E72" s="38">
        <v>900</v>
      </c>
      <c r="F72" s="38">
        <v>500</v>
      </c>
      <c r="G72" s="38">
        <v>250</v>
      </c>
      <c r="H72" s="38">
        <v>300</v>
      </c>
      <c r="I72" s="38">
        <v>2400</v>
      </c>
      <c r="J72" s="38">
        <v>940</v>
      </c>
      <c r="K72" s="38">
        <v>1800</v>
      </c>
      <c r="L72" s="38">
        <v>1950</v>
      </c>
      <c r="M72" s="38">
        <v>520</v>
      </c>
      <c r="N72" s="38">
        <v>160</v>
      </c>
      <c r="O72" s="38">
        <v>100</v>
      </c>
      <c r="P72" s="38">
        <v>210</v>
      </c>
      <c r="Q72" s="38">
        <v>1200</v>
      </c>
      <c r="R72" s="38">
        <v>4000</v>
      </c>
      <c r="S72" s="33">
        <v>1800</v>
      </c>
      <c r="T72" s="33">
        <v>2957</v>
      </c>
      <c r="U72" s="38">
        <v>700</v>
      </c>
      <c r="V72" s="38">
        <f t="shared" si="5"/>
        <v>20687</v>
      </c>
      <c r="W72" s="38">
        <f t="shared" si="8"/>
        <v>10343.5</v>
      </c>
      <c r="X72" s="38">
        <f t="shared" si="6"/>
        <v>31030.5</v>
      </c>
      <c r="Y72" s="38">
        <v>31032</v>
      </c>
      <c r="Z72" s="39">
        <f t="shared" si="7"/>
        <v>7758</v>
      </c>
    </row>
    <row r="73" spans="1:26" s="1" customFormat="1" ht="13.5" x14ac:dyDescent="0.25">
      <c r="A73" s="2" t="s">
        <v>294</v>
      </c>
      <c r="B73" s="2" t="s">
        <v>68</v>
      </c>
      <c r="C73" s="2" t="s">
        <v>66</v>
      </c>
      <c r="D73" s="20">
        <f>'Composição de Preço'!F80</f>
        <v>7.6366666666666667</v>
      </c>
      <c r="E73" s="33">
        <v>40</v>
      </c>
      <c r="F73" s="33">
        <v>0</v>
      </c>
      <c r="G73" s="33">
        <v>10</v>
      </c>
      <c r="H73" s="33">
        <v>0</v>
      </c>
      <c r="I73" s="33">
        <v>0</v>
      </c>
      <c r="J73" s="33">
        <v>0</v>
      </c>
      <c r="K73" s="33">
        <v>0</v>
      </c>
      <c r="L73" s="33">
        <v>0</v>
      </c>
      <c r="M73" s="33">
        <v>0</v>
      </c>
      <c r="N73" s="33">
        <v>0</v>
      </c>
      <c r="O73" s="33">
        <v>0</v>
      </c>
      <c r="P73" s="33">
        <v>0</v>
      </c>
      <c r="Q73" s="33">
        <v>0</v>
      </c>
      <c r="R73" s="33">
        <v>0</v>
      </c>
      <c r="S73" s="33">
        <v>80</v>
      </c>
      <c r="T73" s="33">
        <v>0</v>
      </c>
      <c r="U73" s="33">
        <v>200</v>
      </c>
      <c r="V73" s="33">
        <f t="shared" si="5"/>
        <v>330</v>
      </c>
      <c r="W73" s="33">
        <f t="shared" si="8"/>
        <v>165</v>
      </c>
      <c r="X73" s="33">
        <f t="shared" si="6"/>
        <v>495</v>
      </c>
      <c r="Y73" s="33">
        <v>496</v>
      </c>
      <c r="Z73" s="34">
        <f t="shared" si="7"/>
        <v>124</v>
      </c>
    </row>
    <row r="74" spans="1:26" s="1" customFormat="1" ht="13.5" x14ac:dyDescent="0.25">
      <c r="A74" s="28" t="s">
        <v>295</v>
      </c>
      <c r="B74" s="28" t="s">
        <v>406</v>
      </c>
      <c r="C74" s="28" t="s">
        <v>17</v>
      </c>
      <c r="D74" s="29">
        <f>'Composição de Preço'!F81</f>
        <v>23.856666666666666</v>
      </c>
      <c r="E74" s="38">
        <v>0</v>
      </c>
      <c r="F74" s="38">
        <v>0</v>
      </c>
      <c r="G74" s="38">
        <v>0</v>
      </c>
      <c r="H74" s="38">
        <v>0</v>
      </c>
      <c r="I74" s="38">
        <v>0</v>
      </c>
      <c r="J74" s="38">
        <v>0</v>
      </c>
      <c r="K74" s="38">
        <v>0</v>
      </c>
      <c r="L74" s="38">
        <v>0</v>
      </c>
      <c r="M74" s="38">
        <v>0</v>
      </c>
      <c r="N74" s="38">
        <v>0</v>
      </c>
      <c r="O74" s="38">
        <v>0</v>
      </c>
      <c r="P74" s="38">
        <v>0</v>
      </c>
      <c r="Q74" s="38">
        <v>0</v>
      </c>
      <c r="R74" s="38">
        <v>0</v>
      </c>
      <c r="S74" s="33">
        <v>0</v>
      </c>
      <c r="T74" s="33">
        <v>0</v>
      </c>
      <c r="U74" s="38">
        <v>0</v>
      </c>
      <c r="V74" s="38">
        <f t="shared" si="5"/>
        <v>0</v>
      </c>
      <c r="W74" s="38">
        <f t="shared" si="8"/>
        <v>0</v>
      </c>
      <c r="X74" s="38">
        <f t="shared" si="6"/>
        <v>0</v>
      </c>
      <c r="Y74" s="38">
        <f>X74</f>
        <v>0</v>
      </c>
      <c r="Z74" s="39">
        <f t="shared" si="7"/>
        <v>0</v>
      </c>
    </row>
    <row r="75" spans="1:26" s="1" customFormat="1" ht="13.5" x14ac:dyDescent="0.25">
      <c r="A75" s="2" t="s">
        <v>296</v>
      </c>
      <c r="B75" s="2" t="s">
        <v>203</v>
      </c>
      <c r="C75" s="2" t="s">
        <v>17</v>
      </c>
      <c r="D75" s="20">
        <f>'Composição de Preço'!F82</f>
        <v>41.033333333333331</v>
      </c>
      <c r="E75" s="33">
        <v>0</v>
      </c>
      <c r="F75" s="33">
        <v>0</v>
      </c>
      <c r="G75" s="33">
        <v>0</v>
      </c>
      <c r="H75" s="33">
        <v>0</v>
      </c>
      <c r="I75" s="33">
        <v>0</v>
      </c>
      <c r="J75" s="33">
        <v>0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0</v>
      </c>
      <c r="V75" s="33">
        <f t="shared" si="5"/>
        <v>0</v>
      </c>
      <c r="W75" s="33">
        <f t="shared" si="8"/>
        <v>0</v>
      </c>
      <c r="X75" s="33">
        <f t="shared" si="6"/>
        <v>0</v>
      </c>
      <c r="Y75" s="33">
        <f>X75</f>
        <v>0</v>
      </c>
      <c r="Z75" s="34">
        <f t="shared" si="7"/>
        <v>0</v>
      </c>
    </row>
    <row r="76" spans="1:26" s="1" customFormat="1" ht="13.5" x14ac:dyDescent="0.25">
      <c r="A76" s="28" t="s">
        <v>297</v>
      </c>
      <c r="B76" s="28" t="s">
        <v>69</v>
      </c>
      <c r="C76" s="28" t="s">
        <v>66</v>
      </c>
      <c r="D76" s="29">
        <f>'Composição de Preço'!F83</f>
        <v>7.3333333333333348</v>
      </c>
      <c r="E76" s="38">
        <v>0</v>
      </c>
      <c r="F76" s="38">
        <v>0</v>
      </c>
      <c r="G76" s="38">
        <v>0</v>
      </c>
      <c r="H76" s="38">
        <v>0</v>
      </c>
      <c r="I76" s="38">
        <v>0</v>
      </c>
      <c r="J76" s="38">
        <v>0</v>
      </c>
      <c r="K76" s="38">
        <v>0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3">
        <v>0</v>
      </c>
      <c r="T76" s="33">
        <v>0</v>
      </c>
      <c r="U76" s="38">
        <v>0</v>
      </c>
      <c r="V76" s="38">
        <f t="shared" si="5"/>
        <v>0</v>
      </c>
      <c r="W76" s="38">
        <f t="shared" si="8"/>
        <v>0</v>
      </c>
      <c r="X76" s="38">
        <f t="shared" si="6"/>
        <v>0</v>
      </c>
      <c r="Y76" s="38">
        <f>X76</f>
        <v>0</v>
      </c>
      <c r="Z76" s="39">
        <f t="shared" si="7"/>
        <v>0</v>
      </c>
    </row>
    <row r="77" spans="1:26" s="1" customFormat="1" ht="13.5" x14ac:dyDescent="0.25">
      <c r="A77" s="2" t="s">
        <v>298</v>
      </c>
      <c r="B77" s="2" t="s">
        <v>205</v>
      </c>
      <c r="C77" s="2" t="s">
        <v>7</v>
      </c>
      <c r="D77" s="20">
        <f>'Composição de Preço'!F84</f>
        <v>8.586666666666666</v>
      </c>
      <c r="E77" s="33">
        <v>0</v>
      </c>
      <c r="F77" s="33">
        <v>0</v>
      </c>
      <c r="G77" s="33">
        <v>0</v>
      </c>
      <c r="H77" s="33">
        <v>0</v>
      </c>
      <c r="I77" s="33">
        <v>0</v>
      </c>
      <c r="J77" s="33">
        <v>0</v>
      </c>
      <c r="K77" s="33">
        <v>0</v>
      </c>
      <c r="L77" s="33">
        <v>0</v>
      </c>
      <c r="M77" s="33">
        <v>0</v>
      </c>
      <c r="N77" s="33">
        <v>0</v>
      </c>
      <c r="O77" s="33">
        <v>0</v>
      </c>
      <c r="P77" s="33">
        <v>0</v>
      </c>
      <c r="Q77" s="33">
        <v>100</v>
      </c>
      <c r="R77" s="33">
        <v>0</v>
      </c>
      <c r="S77" s="33">
        <v>0</v>
      </c>
      <c r="T77" s="33">
        <v>0</v>
      </c>
      <c r="U77" s="33">
        <v>0</v>
      </c>
      <c r="V77" s="33">
        <f t="shared" si="5"/>
        <v>100</v>
      </c>
      <c r="W77" s="33">
        <f t="shared" si="8"/>
        <v>50</v>
      </c>
      <c r="X77" s="33">
        <f t="shared" si="6"/>
        <v>150</v>
      </c>
      <c r="Y77" s="33">
        <v>152</v>
      </c>
      <c r="Z77" s="34">
        <f t="shared" si="7"/>
        <v>38</v>
      </c>
    </row>
    <row r="78" spans="1:26" s="1" customFormat="1" ht="13.5" x14ac:dyDescent="0.25">
      <c r="A78" s="28" t="s">
        <v>299</v>
      </c>
      <c r="B78" s="28" t="s">
        <v>70</v>
      </c>
      <c r="C78" s="28" t="s">
        <v>7</v>
      </c>
      <c r="D78" s="29">
        <f>'Composição de Preço'!F85</f>
        <v>9.27</v>
      </c>
      <c r="E78" s="38">
        <v>160</v>
      </c>
      <c r="F78" s="38">
        <v>0</v>
      </c>
      <c r="G78" s="38">
        <v>0</v>
      </c>
      <c r="H78" s="38">
        <v>0</v>
      </c>
      <c r="I78" s="38">
        <v>0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8">
        <v>0</v>
      </c>
      <c r="P78" s="38">
        <v>80</v>
      </c>
      <c r="Q78" s="38">
        <v>90</v>
      </c>
      <c r="R78" s="38">
        <v>200</v>
      </c>
      <c r="S78" s="33">
        <v>300</v>
      </c>
      <c r="T78" s="33">
        <v>150</v>
      </c>
      <c r="U78" s="38">
        <v>0</v>
      </c>
      <c r="V78" s="38">
        <f t="shared" si="5"/>
        <v>980</v>
      </c>
      <c r="W78" s="38">
        <f t="shared" si="8"/>
        <v>490</v>
      </c>
      <c r="X78" s="38">
        <f t="shared" si="6"/>
        <v>1470</v>
      </c>
      <c r="Y78" s="38">
        <v>1472</v>
      </c>
      <c r="Z78" s="39">
        <f t="shared" si="7"/>
        <v>368</v>
      </c>
    </row>
    <row r="79" spans="1:26" s="1" customFormat="1" ht="13.5" x14ac:dyDescent="0.25">
      <c r="A79" s="2" t="s">
        <v>300</v>
      </c>
      <c r="B79" s="2" t="s">
        <v>71</v>
      </c>
      <c r="C79" s="2" t="s">
        <v>7</v>
      </c>
      <c r="D79" s="20">
        <f>'Composição de Preço'!F86</f>
        <v>8.83</v>
      </c>
      <c r="E79" s="33">
        <v>600</v>
      </c>
      <c r="F79" s="33">
        <v>520</v>
      </c>
      <c r="G79" s="33">
        <v>700</v>
      </c>
      <c r="H79" s="33">
        <v>300</v>
      </c>
      <c r="I79" s="33">
        <v>600</v>
      </c>
      <c r="J79" s="33">
        <v>1960</v>
      </c>
      <c r="K79" s="33">
        <v>0</v>
      </c>
      <c r="L79" s="33">
        <v>2220</v>
      </c>
      <c r="M79" s="33">
        <v>652</v>
      </c>
      <c r="N79" s="33">
        <v>180</v>
      </c>
      <c r="O79" s="33">
        <v>0</v>
      </c>
      <c r="P79" s="33">
        <v>80</v>
      </c>
      <c r="Q79" s="33">
        <v>400</v>
      </c>
      <c r="R79" s="33">
        <v>206</v>
      </c>
      <c r="S79" s="33">
        <v>300</v>
      </c>
      <c r="T79" s="33">
        <v>150</v>
      </c>
      <c r="U79" s="33">
        <v>800</v>
      </c>
      <c r="V79" s="33">
        <f t="shared" si="5"/>
        <v>9668</v>
      </c>
      <c r="W79" s="33">
        <f t="shared" si="8"/>
        <v>4834</v>
      </c>
      <c r="X79" s="33">
        <f t="shared" si="6"/>
        <v>14502</v>
      </c>
      <c r="Y79" s="33">
        <v>14504</v>
      </c>
      <c r="Z79" s="34">
        <f t="shared" si="7"/>
        <v>3626</v>
      </c>
    </row>
    <row r="80" spans="1:26" s="1" customFormat="1" ht="13.5" x14ac:dyDescent="0.25">
      <c r="A80" s="28" t="s">
        <v>301</v>
      </c>
      <c r="B80" s="28" t="s">
        <v>72</v>
      </c>
      <c r="C80" s="28" t="s">
        <v>7</v>
      </c>
      <c r="D80" s="29">
        <f>'Composição de Preço'!F87</f>
        <v>9.663333333333334</v>
      </c>
      <c r="E80" s="38">
        <v>0</v>
      </c>
      <c r="F80" s="38">
        <v>0</v>
      </c>
      <c r="G80" s="38">
        <v>43</v>
      </c>
      <c r="H80" s="38">
        <v>0</v>
      </c>
      <c r="I80" s="38">
        <v>0</v>
      </c>
      <c r="J80" s="38">
        <v>0</v>
      </c>
      <c r="K80" s="38">
        <v>300</v>
      </c>
      <c r="L80" s="38">
        <v>0</v>
      </c>
      <c r="M80" s="38">
        <v>0</v>
      </c>
      <c r="N80" s="38">
        <v>10</v>
      </c>
      <c r="O80" s="38">
        <v>0</v>
      </c>
      <c r="P80" s="38">
        <v>0</v>
      </c>
      <c r="Q80" s="38">
        <v>0</v>
      </c>
      <c r="R80" s="38">
        <v>10</v>
      </c>
      <c r="S80" s="33">
        <v>0</v>
      </c>
      <c r="T80" s="33">
        <v>0</v>
      </c>
      <c r="U80" s="38">
        <v>0</v>
      </c>
      <c r="V80" s="38">
        <f t="shared" si="5"/>
        <v>363</v>
      </c>
      <c r="W80" s="38">
        <f t="shared" si="8"/>
        <v>181.5</v>
      </c>
      <c r="X80" s="38">
        <f t="shared" si="6"/>
        <v>544.5</v>
      </c>
      <c r="Y80" s="38">
        <v>548</v>
      </c>
      <c r="Z80" s="39">
        <f t="shared" si="7"/>
        <v>137</v>
      </c>
    </row>
    <row r="81" spans="1:26" s="1" customFormat="1" ht="13.5" x14ac:dyDescent="0.25">
      <c r="A81" s="2" t="s">
        <v>302</v>
      </c>
      <c r="B81" s="2" t="s">
        <v>206</v>
      </c>
      <c r="C81" s="2" t="s">
        <v>7</v>
      </c>
      <c r="D81" s="20">
        <f>'Composição de Preço'!F88</f>
        <v>5.13</v>
      </c>
      <c r="E81" s="33">
        <v>400</v>
      </c>
      <c r="F81" s="33">
        <v>0</v>
      </c>
      <c r="G81" s="33">
        <v>0</v>
      </c>
      <c r="H81" s="33">
        <v>0</v>
      </c>
      <c r="I81" s="33">
        <v>30</v>
      </c>
      <c r="J81" s="33">
        <v>0</v>
      </c>
      <c r="K81" s="33">
        <v>1000</v>
      </c>
      <c r="L81" s="33">
        <v>0</v>
      </c>
      <c r="M81" s="33">
        <v>0</v>
      </c>
      <c r="N81" s="33">
        <v>0</v>
      </c>
      <c r="O81" s="33">
        <v>120</v>
      </c>
      <c r="P81" s="33">
        <v>0</v>
      </c>
      <c r="Q81" s="33">
        <v>150</v>
      </c>
      <c r="R81" s="33">
        <v>0</v>
      </c>
      <c r="S81" s="33">
        <v>300</v>
      </c>
      <c r="T81" s="33">
        <v>0</v>
      </c>
      <c r="U81" s="33">
        <v>500</v>
      </c>
      <c r="V81" s="33">
        <f t="shared" si="5"/>
        <v>2500</v>
      </c>
      <c r="W81" s="33">
        <f t="shared" si="8"/>
        <v>1250</v>
      </c>
      <c r="X81" s="33">
        <f t="shared" si="6"/>
        <v>3750</v>
      </c>
      <c r="Y81" s="33">
        <v>3752</v>
      </c>
      <c r="Z81" s="34">
        <f t="shared" si="7"/>
        <v>938</v>
      </c>
    </row>
    <row r="82" spans="1:26" s="1" customFormat="1" ht="13.5" x14ac:dyDescent="0.25">
      <c r="A82" s="28" t="s">
        <v>303</v>
      </c>
      <c r="B82" s="28" t="s">
        <v>73</v>
      </c>
      <c r="C82" s="28" t="s">
        <v>7</v>
      </c>
      <c r="D82" s="29">
        <f>'Composição de Preço'!F89</f>
        <v>8.423333333333332</v>
      </c>
      <c r="E82" s="38">
        <v>0</v>
      </c>
      <c r="F82" s="38">
        <v>100</v>
      </c>
      <c r="G82" s="38">
        <v>60</v>
      </c>
      <c r="H82" s="38">
        <v>0</v>
      </c>
      <c r="I82" s="38">
        <v>200</v>
      </c>
      <c r="J82" s="38">
        <v>840</v>
      </c>
      <c r="K82" s="38">
        <v>0</v>
      </c>
      <c r="L82" s="38">
        <v>0</v>
      </c>
      <c r="M82" s="38">
        <v>280</v>
      </c>
      <c r="N82" s="38">
        <v>70</v>
      </c>
      <c r="O82" s="38">
        <v>0</v>
      </c>
      <c r="P82" s="38">
        <v>100</v>
      </c>
      <c r="Q82" s="38">
        <v>80</v>
      </c>
      <c r="R82" s="38">
        <v>10</v>
      </c>
      <c r="S82" s="33">
        <v>300</v>
      </c>
      <c r="T82" s="33">
        <v>50</v>
      </c>
      <c r="U82" s="38">
        <v>240</v>
      </c>
      <c r="V82" s="38">
        <f t="shared" si="5"/>
        <v>2330</v>
      </c>
      <c r="W82" s="38">
        <f t="shared" si="8"/>
        <v>1165</v>
      </c>
      <c r="X82" s="38">
        <f t="shared" si="6"/>
        <v>3495</v>
      </c>
      <c r="Y82" s="38">
        <v>3496</v>
      </c>
      <c r="Z82" s="39">
        <f t="shared" si="7"/>
        <v>874</v>
      </c>
    </row>
    <row r="83" spans="1:26" s="1" customFormat="1" ht="13.5" x14ac:dyDescent="0.25">
      <c r="A83" s="2" t="s">
        <v>304</v>
      </c>
      <c r="B83" s="2" t="s">
        <v>180</v>
      </c>
      <c r="C83" s="2" t="s">
        <v>17</v>
      </c>
      <c r="D83" s="20">
        <f>'Composição de Preço'!F90</f>
        <v>32.363333333333337</v>
      </c>
      <c r="E83" s="33">
        <v>20</v>
      </c>
      <c r="F83" s="33">
        <v>0</v>
      </c>
      <c r="G83" s="33">
        <v>0</v>
      </c>
      <c r="H83" s="33">
        <v>20</v>
      </c>
      <c r="I83" s="33">
        <v>0</v>
      </c>
      <c r="J83" s="33">
        <v>0</v>
      </c>
      <c r="K83" s="33">
        <v>0</v>
      </c>
      <c r="L83" s="33">
        <v>0</v>
      </c>
      <c r="M83" s="33">
        <v>0</v>
      </c>
      <c r="N83" s="33">
        <v>0</v>
      </c>
      <c r="O83" s="33">
        <v>0</v>
      </c>
      <c r="P83" s="33">
        <v>10</v>
      </c>
      <c r="Q83" s="33">
        <v>100</v>
      </c>
      <c r="R83" s="33">
        <v>100</v>
      </c>
      <c r="S83" s="33">
        <v>150</v>
      </c>
      <c r="T83" s="33">
        <v>50</v>
      </c>
      <c r="U83" s="33">
        <v>0</v>
      </c>
      <c r="V83" s="33">
        <f t="shared" si="5"/>
        <v>450</v>
      </c>
      <c r="W83" s="33">
        <f t="shared" si="8"/>
        <v>225</v>
      </c>
      <c r="X83" s="33">
        <f t="shared" si="6"/>
        <v>675</v>
      </c>
      <c r="Y83" s="33">
        <v>676</v>
      </c>
      <c r="Z83" s="34">
        <f t="shared" si="7"/>
        <v>169</v>
      </c>
    </row>
    <row r="84" spans="1:26" s="1" customFormat="1" ht="13.5" x14ac:dyDescent="0.25">
      <c r="A84" s="28" t="s">
        <v>305</v>
      </c>
      <c r="B84" s="28" t="s">
        <v>74</v>
      </c>
      <c r="C84" s="28" t="s">
        <v>17</v>
      </c>
      <c r="D84" s="29">
        <f>'Composição de Preço'!F91</f>
        <v>17.156666666666666</v>
      </c>
      <c r="E84" s="38">
        <v>80</v>
      </c>
      <c r="F84" s="38">
        <v>80</v>
      </c>
      <c r="G84" s="38">
        <v>50</v>
      </c>
      <c r="H84" s="38">
        <v>0</v>
      </c>
      <c r="I84" s="38">
        <v>270</v>
      </c>
      <c r="J84" s="38">
        <v>110</v>
      </c>
      <c r="K84" s="38">
        <v>150</v>
      </c>
      <c r="L84" s="38">
        <v>249</v>
      </c>
      <c r="M84" s="38">
        <v>96</v>
      </c>
      <c r="N84" s="38">
        <v>12</v>
      </c>
      <c r="O84" s="38">
        <v>10</v>
      </c>
      <c r="P84" s="38">
        <v>20</v>
      </c>
      <c r="Q84" s="38">
        <v>100</v>
      </c>
      <c r="R84" s="38">
        <v>130</v>
      </c>
      <c r="S84" s="33">
        <v>200</v>
      </c>
      <c r="T84" s="33">
        <v>80</v>
      </c>
      <c r="U84" s="38">
        <v>380</v>
      </c>
      <c r="V84" s="38">
        <f t="shared" si="5"/>
        <v>2017</v>
      </c>
      <c r="W84" s="38">
        <f t="shared" si="8"/>
        <v>1008.5</v>
      </c>
      <c r="X84" s="38">
        <f t="shared" si="6"/>
        <v>3025.5</v>
      </c>
      <c r="Y84" s="38">
        <v>3028</v>
      </c>
      <c r="Z84" s="39">
        <f t="shared" si="7"/>
        <v>757</v>
      </c>
    </row>
    <row r="85" spans="1:26" s="1" customFormat="1" ht="13.5" x14ac:dyDescent="0.25">
      <c r="A85" s="2" t="s">
        <v>306</v>
      </c>
      <c r="B85" s="2" t="s">
        <v>75</v>
      </c>
      <c r="C85" s="2" t="s">
        <v>7</v>
      </c>
      <c r="D85" s="20">
        <f>'Composição de Preço'!F92</f>
        <v>5.6166666666666671</v>
      </c>
      <c r="E85" s="33">
        <v>40</v>
      </c>
      <c r="F85" s="33">
        <v>0</v>
      </c>
      <c r="G85" s="33">
        <v>0</v>
      </c>
      <c r="H85" s="33">
        <v>0</v>
      </c>
      <c r="I85" s="33">
        <v>0</v>
      </c>
      <c r="J85" s="33">
        <v>0</v>
      </c>
      <c r="K85" s="33">
        <v>0</v>
      </c>
      <c r="L85" s="33">
        <v>0</v>
      </c>
      <c r="M85" s="33">
        <v>0</v>
      </c>
      <c r="N85" s="33">
        <v>0</v>
      </c>
      <c r="O85" s="33">
        <v>0</v>
      </c>
      <c r="P85" s="33">
        <v>0</v>
      </c>
      <c r="Q85" s="33">
        <v>0</v>
      </c>
      <c r="R85" s="33">
        <v>0</v>
      </c>
      <c r="S85" s="33">
        <v>0</v>
      </c>
      <c r="T85" s="33">
        <v>0</v>
      </c>
      <c r="U85" s="33">
        <v>0</v>
      </c>
      <c r="V85" s="33">
        <f t="shared" si="5"/>
        <v>40</v>
      </c>
      <c r="W85" s="33">
        <f t="shared" si="8"/>
        <v>20</v>
      </c>
      <c r="X85" s="33">
        <f t="shared" si="6"/>
        <v>60</v>
      </c>
      <c r="Y85" s="33">
        <f>X85</f>
        <v>60</v>
      </c>
      <c r="Z85" s="34">
        <f t="shared" si="7"/>
        <v>15</v>
      </c>
    </row>
    <row r="86" spans="1:26" s="1" customFormat="1" ht="13.5" x14ac:dyDescent="0.25">
      <c r="A86" s="28" t="s">
        <v>307</v>
      </c>
      <c r="B86" s="28" t="s">
        <v>76</v>
      </c>
      <c r="C86" s="28" t="s">
        <v>7</v>
      </c>
      <c r="D86" s="29">
        <f>'Composição de Preço'!F93</f>
        <v>3.66</v>
      </c>
      <c r="E86" s="38">
        <v>0</v>
      </c>
      <c r="F86" s="38">
        <v>0</v>
      </c>
      <c r="G86" s="38">
        <v>0</v>
      </c>
      <c r="H86" s="38">
        <v>0</v>
      </c>
      <c r="I86" s="38">
        <v>0</v>
      </c>
      <c r="J86" s="38">
        <v>0</v>
      </c>
      <c r="K86" s="38">
        <v>0</v>
      </c>
      <c r="L86" s="38">
        <v>0</v>
      </c>
      <c r="M86" s="38">
        <v>0</v>
      </c>
      <c r="N86" s="38">
        <v>0</v>
      </c>
      <c r="O86" s="38">
        <v>0</v>
      </c>
      <c r="P86" s="38">
        <v>0</v>
      </c>
      <c r="Q86" s="38">
        <v>0</v>
      </c>
      <c r="R86" s="38">
        <v>0</v>
      </c>
      <c r="S86" s="33">
        <v>0</v>
      </c>
      <c r="T86" s="33">
        <v>0</v>
      </c>
      <c r="U86" s="38">
        <v>0</v>
      </c>
      <c r="V86" s="38">
        <f t="shared" si="5"/>
        <v>0</v>
      </c>
      <c r="W86" s="38">
        <f t="shared" si="8"/>
        <v>0</v>
      </c>
      <c r="X86" s="38">
        <f t="shared" si="6"/>
        <v>0</v>
      </c>
      <c r="Y86" s="38">
        <f>X86</f>
        <v>0</v>
      </c>
      <c r="Z86" s="39">
        <f t="shared" si="7"/>
        <v>0</v>
      </c>
    </row>
    <row r="87" spans="1:26" s="1" customFormat="1" ht="13.5" x14ac:dyDescent="0.25">
      <c r="A87" s="2" t="s">
        <v>308</v>
      </c>
      <c r="B87" s="2" t="s">
        <v>77</v>
      </c>
      <c r="C87" s="2" t="s">
        <v>7</v>
      </c>
      <c r="D87" s="20">
        <f>'Composição de Preço'!F94</f>
        <v>5.1333333333333337</v>
      </c>
      <c r="E87" s="33">
        <v>40</v>
      </c>
      <c r="F87" s="33">
        <v>0</v>
      </c>
      <c r="G87" s="33">
        <v>0</v>
      </c>
      <c r="H87" s="33">
        <v>0</v>
      </c>
      <c r="I87" s="33">
        <v>0</v>
      </c>
      <c r="J87" s="33">
        <v>0</v>
      </c>
      <c r="K87" s="33">
        <v>0</v>
      </c>
      <c r="L87" s="33">
        <v>0</v>
      </c>
      <c r="M87" s="33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200</v>
      </c>
      <c r="T87" s="33">
        <v>50</v>
      </c>
      <c r="U87" s="33">
        <v>0</v>
      </c>
      <c r="V87" s="33">
        <f t="shared" si="5"/>
        <v>290</v>
      </c>
      <c r="W87" s="33">
        <f t="shared" si="8"/>
        <v>145</v>
      </c>
      <c r="X87" s="33">
        <f t="shared" si="6"/>
        <v>435</v>
      </c>
      <c r="Y87" s="33">
        <v>436</v>
      </c>
      <c r="Z87" s="34">
        <f t="shared" si="7"/>
        <v>109</v>
      </c>
    </row>
    <row r="88" spans="1:26" s="1" customFormat="1" ht="13.5" x14ac:dyDescent="0.25">
      <c r="A88" s="28" t="s">
        <v>309</v>
      </c>
      <c r="B88" s="28" t="s">
        <v>218</v>
      </c>
      <c r="C88" s="28" t="s">
        <v>17</v>
      </c>
      <c r="D88" s="29">
        <f>'Composição de Preço'!F95</f>
        <v>25.61</v>
      </c>
      <c r="E88" s="38">
        <v>100</v>
      </c>
      <c r="F88" s="38">
        <v>0</v>
      </c>
      <c r="G88" s="38">
        <v>0</v>
      </c>
      <c r="H88" s="38">
        <v>80</v>
      </c>
      <c r="I88" s="38">
        <v>0</v>
      </c>
      <c r="J88" s="38">
        <v>0</v>
      </c>
      <c r="K88" s="38">
        <v>500</v>
      </c>
      <c r="L88" s="38">
        <v>0</v>
      </c>
      <c r="M88" s="38">
        <v>160</v>
      </c>
      <c r="N88" s="38">
        <v>0</v>
      </c>
      <c r="O88" s="38">
        <v>0</v>
      </c>
      <c r="P88" s="38">
        <v>40</v>
      </c>
      <c r="Q88" s="38">
        <v>96</v>
      </c>
      <c r="R88" s="38">
        <v>174</v>
      </c>
      <c r="S88" s="33">
        <v>150</v>
      </c>
      <c r="T88" s="33">
        <v>30</v>
      </c>
      <c r="U88" s="38">
        <v>450</v>
      </c>
      <c r="V88" s="38">
        <f t="shared" si="5"/>
        <v>1780</v>
      </c>
      <c r="W88" s="38">
        <f t="shared" si="8"/>
        <v>890</v>
      </c>
      <c r="X88" s="38">
        <f t="shared" si="6"/>
        <v>2670</v>
      </c>
      <c r="Y88" s="38">
        <v>2672</v>
      </c>
      <c r="Z88" s="39">
        <f t="shared" si="7"/>
        <v>668</v>
      </c>
    </row>
    <row r="89" spans="1:26" s="1" customFormat="1" ht="13.5" x14ac:dyDescent="0.25">
      <c r="A89" s="2" t="s">
        <v>310</v>
      </c>
      <c r="B89" s="2" t="s">
        <v>78</v>
      </c>
      <c r="C89" s="2" t="s">
        <v>17</v>
      </c>
      <c r="D89" s="20">
        <f>'Composição de Preço'!F96</f>
        <v>15.49</v>
      </c>
      <c r="E89" s="33">
        <v>0</v>
      </c>
      <c r="F89" s="33">
        <v>0</v>
      </c>
      <c r="G89" s="33">
        <v>0</v>
      </c>
      <c r="H89" s="33">
        <v>0</v>
      </c>
      <c r="I89" s="33">
        <v>0</v>
      </c>
      <c r="J89" s="33">
        <v>0</v>
      </c>
      <c r="K89" s="33">
        <v>0</v>
      </c>
      <c r="L89" s="33">
        <v>0</v>
      </c>
      <c r="M89" s="33">
        <v>0</v>
      </c>
      <c r="N89" s="33">
        <v>0</v>
      </c>
      <c r="O89" s="33">
        <v>90</v>
      </c>
      <c r="P89" s="33">
        <v>50</v>
      </c>
      <c r="Q89" s="33">
        <v>100</v>
      </c>
      <c r="R89" s="33">
        <v>0</v>
      </c>
      <c r="S89" s="33">
        <v>0</v>
      </c>
      <c r="T89" s="33">
        <v>180</v>
      </c>
      <c r="U89" s="33">
        <v>0</v>
      </c>
      <c r="V89" s="33">
        <f t="shared" si="5"/>
        <v>420</v>
      </c>
      <c r="W89" s="33">
        <f t="shared" si="8"/>
        <v>210</v>
      </c>
      <c r="X89" s="33">
        <f t="shared" si="6"/>
        <v>630</v>
      </c>
      <c r="Y89" s="33">
        <v>632</v>
      </c>
      <c r="Z89" s="34">
        <f t="shared" si="7"/>
        <v>158</v>
      </c>
    </row>
    <row r="90" spans="1:26" s="1" customFormat="1" ht="13.5" x14ac:dyDescent="0.25">
      <c r="A90" s="28" t="s">
        <v>311</v>
      </c>
      <c r="B90" s="28" t="s">
        <v>79</v>
      </c>
      <c r="C90" s="28" t="s">
        <v>66</v>
      </c>
      <c r="D90" s="29">
        <f>'Composição de Preço'!F97</f>
        <v>8.6766666666666676</v>
      </c>
      <c r="E90" s="38">
        <v>720</v>
      </c>
      <c r="F90" s="38">
        <v>240</v>
      </c>
      <c r="G90" s="38">
        <v>200</v>
      </c>
      <c r="H90" s="38">
        <v>200</v>
      </c>
      <c r="I90" s="38">
        <v>155</v>
      </c>
      <c r="J90" s="38">
        <v>1140</v>
      </c>
      <c r="K90" s="38">
        <v>360</v>
      </c>
      <c r="L90" s="38">
        <v>600</v>
      </c>
      <c r="M90" s="38">
        <v>381</v>
      </c>
      <c r="N90" s="38">
        <v>35</v>
      </c>
      <c r="O90" s="38">
        <v>100</v>
      </c>
      <c r="P90" s="38">
        <v>60</v>
      </c>
      <c r="Q90" s="38">
        <v>348</v>
      </c>
      <c r="R90" s="38">
        <v>290</v>
      </c>
      <c r="S90" s="33">
        <v>400</v>
      </c>
      <c r="T90" s="33">
        <v>850</v>
      </c>
      <c r="U90" s="38">
        <v>500</v>
      </c>
      <c r="V90" s="38">
        <f t="shared" si="5"/>
        <v>6579</v>
      </c>
      <c r="W90" s="38">
        <f t="shared" si="8"/>
        <v>3289.5</v>
      </c>
      <c r="X90" s="38">
        <f t="shared" si="6"/>
        <v>9868.5</v>
      </c>
      <c r="Y90" s="38">
        <v>9872</v>
      </c>
      <c r="Z90" s="39">
        <f t="shared" si="7"/>
        <v>2468</v>
      </c>
    </row>
    <row r="91" spans="1:26" s="1" customFormat="1" ht="13.5" x14ac:dyDescent="0.25">
      <c r="A91" s="2" t="s">
        <v>312</v>
      </c>
      <c r="B91" s="2" t="s">
        <v>80</v>
      </c>
      <c r="C91" s="2" t="s">
        <v>81</v>
      </c>
      <c r="D91" s="20">
        <f>'Composição de Preço'!F98</f>
        <v>11.913333333333334</v>
      </c>
      <c r="E91" s="33">
        <v>800</v>
      </c>
      <c r="F91" s="33">
        <v>156</v>
      </c>
      <c r="G91" s="33">
        <v>156</v>
      </c>
      <c r="H91" s="33">
        <v>100</v>
      </c>
      <c r="I91" s="33">
        <v>220</v>
      </c>
      <c r="J91" s="33">
        <v>190</v>
      </c>
      <c r="K91" s="33">
        <v>1400</v>
      </c>
      <c r="L91" s="33">
        <v>390</v>
      </c>
      <c r="M91" s="33">
        <v>210</v>
      </c>
      <c r="N91" s="33">
        <v>12</v>
      </c>
      <c r="O91" s="33">
        <v>80</v>
      </c>
      <c r="P91" s="33">
        <v>180</v>
      </c>
      <c r="Q91" s="33">
        <v>30</v>
      </c>
      <c r="R91" s="33">
        <v>50</v>
      </c>
      <c r="S91" s="33">
        <v>200</v>
      </c>
      <c r="T91" s="33">
        <v>100</v>
      </c>
      <c r="U91" s="33">
        <v>600</v>
      </c>
      <c r="V91" s="33">
        <f t="shared" si="5"/>
        <v>4874</v>
      </c>
      <c r="W91" s="33">
        <f t="shared" si="8"/>
        <v>2437</v>
      </c>
      <c r="X91" s="33">
        <f t="shared" si="6"/>
        <v>7311</v>
      </c>
      <c r="Y91" s="33">
        <v>7312</v>
      </c>
      <c r="Z91" s="34">
        <f t="shared" si="7"/>
        <v>1828</v>
      </c>
    </row>
    <row r="92" spans="1:26" s="1" customFormat="1" ht="13.5" x14ac:dyDescent="0.25">
      <c r="A92" s="28" t="s">
        <v>313</v>
      </c>
      <c r="B92" s="28" t="s">
        <v>82</v>
      </c>
      <c r="C92" s="28" t="s">
        <v>0</v>
      </c>
      <c r="D92" s="29">
        <f>'Composição de Preço'!F99</f>
        <v>23.496666666666666</v>
      </c>
      <c r="E92" s="38">
        <v>600</v>
      </c>
      <c r="F92" s="38">
        <v>900</v>
      </c>
      <c r="G92" s="38">
        <v>1600</v>
      </c>
      <c r="H92" s="38">
        <v>400</v>
      </c>
      <c r="I92" s="38">
        <v>780</v>
      </c>
      <c r="J92" s="38">
        <v>950</v>
      </c>
      <c r="K92" s="38">
        <v>2000</v>
      </c>
      <c r="L92" s="38">
        <v>1120</v>
      </c>
      <c r="M92" s="38">
        <v>520</v>
      </c>
      <c r="N92" s="38">
        <v>30</v>
      </c>
      <c r="O92" s="38">
        <v>80</v>
      </c>
      <c r="P92" s="38">
        <v>210</v>
      </c>
      <c r="Q92" s="38">
        <v>4000</v>
      </c>
      <c r="R92" s="38">
        <v>600</v>
      </c>
      <c r="S92" s="33">
        <v>1800</v>
      </c>
      <c r="T92" s="43">
        <v>8000</v>
      </c>
      <c r="U92" s="38">
        <v>500</v>
      </c>
      <c r="V92" s="38">
        <f>SUM(E92:U92)</f>
        <v>24090</v>
      </c>
      <c r="W92" s="38">
        <f t="shared" si="8"/>
        <v>12045</v>
      </c>
      <c r="X92" s="38">
        <f t="shared" si="6"/>
        <v>36135</v>
      </c>
      <c r="Y92" s="38">
        <v>36136</v>
      </c>
      <c r="Z92" s="39">
        <f t="shared" si="7"/>
        <v>9034</v>
      </c>
    </row>
    <row r="93" spans="1:26" s="1" customFormat="1" ht="13.5" x14ac:dyDescent="0.25">
      <c r="A93" s="2" t="s">
        <v>314</v>
      </c>
      <c r="B93" s="2" t="s">
        <v>321</v>
      </c>
      <c r="C93" s="2" t="s">
        <v>388</v>
      </c>
      <c r="D93" s="20">
        <f>'Composição de Preço'!F100</f>
        <v>22.459999999999997</v>
      </c>
      <c r="E93" s="33">
        <v>40</v>
      </c>
      <c r="F93" s="33">
        <v>20</v>
      </c>
      <c r="G93" s="33">
        <v>10</v>
      </c>
      <c r="H93" s="33">
        <v>10</v>
      </c>
      <c r="I93" s="33">
        <v>20</v>
      </c>
      <c r="J93" s="33">
        <v>0</v>
      </c>
      <c r="K93" s="33">
        <v>60</v>
      </c>
      <c r="L93" s="33">
        <v>80</v>
      </c>
      <c r="M93" s="33">
        <v>0</v>
      </c>
      <c r="N93" s="33">
        <v>0</v>
      </c>
      <c r="O93" s="33">
        <v>0</v>
      </c>
      <c r="P93" s="33">
        <v>0</v>
      </c>
      <c r="Q93" s="33">
        <v>50</v>
      </c>
      <c r="R93" s="33">
        <v>15</v>
      </c>
      <c r="S93" s="33">
        <v>100</v>
      </c>
      <c r="T93" s="33">
        <v>30</v>
      </c>
      <c r="U93" s="33">
        <v>150</v>
      </c>
      <c r="V93" s="33">
        <f t="shared" si="5"/>
        <v>585</v>
      </c>
      <c r="W93" s="33">
        <f t="shared" si="8"/>
        <v>292.5</v>
      </c>
      <c r="X93" s="33">
        <f t="shared" si="6"/>
        <v>877.5</v>
      </c>
      <c r="Y93" s="33">
        <v>880</v>
      </c>
      <c r="Z93" s="34">
        <f t="shared" si="7"/>
        <v>220</v>
      </c>
    </row>
    <row r="94" spans="1:26" s="1" customFormat="1" ht="13.5" x14ac:dyDescent="0.25">
      <c r="A94" s="28" t="s">
        <v>315</v>
      </c>
      <c r="B94" s="28" t="s">
        <v>83</v>
      </c>
      <c r="C94" s="28" t="s">
        <v>7</v>
      </c>
      <c r="D94" s="29">
        <f>'Composição de Preço'!F101</f>
        <v>9.1566666666666681</v>
      </c>
      <c r="E94" s="38">
        <v>40</v>
      </c>
      <c r="F94" s="38">
        <v>0</v>
      </c>
      <c r="G94" s="38">
        <v>0</v>
      </c>
      <c r="H94" s="38">
        <v>0</v>
      </c>
      <c r="I94" s="38">
        <v>0</v>
      </c>
      <c r="J94" s="38">
        <v>0</v>
      </c>
      <c r="K94" s="38">
        <v>0</v>
      </c>
      <c r="L94" s="38">
        <v>0</v>
      </c>
      <c r="M94" s="38">
        <v>0</v>
      </c>
      <c r="N94" s="38">
        <v>0</v>
      </c>
      <c r="O94" s="38">
        <v>0</v>
      </c>
      <c r="P94" s="38">
        <v>0</v>
      </c>
      <c r="Q94" s="38">
        <v>0</v>
      </c>
      <c r="R94" s="38">
        <v>0</v>
      </c>
      <c r="S94" s="33">
        <v>200</v>
      </c>
      <c r="T94" s="33">
        <v>0</v>
      </c>
      <c r="U94" s="38">
        <v>0</v>
      </c>
      <c r="V94" s="38">
        <f t="shared" si="5"/>
        <v>240</v>
      </c>
      <c r="W94" s="38">
        <f t="shared" si="8"/>
        <v>120</v>
      </c>
      <c r="X94" s="38">
        <f t="shared" si="6"/>
        <v>360</v>
      </c>
      <c r="Y94" s="38">
        <f>X94</f>
        <v>360</v>
      </c>
      <c r="Z94" s="39">
        <f t="shared" si="7"/>
        <v>90</v>
      </c>
    </row>
    <row r="95" spans="1:26" s="1" customFormat="1" ht="13.5" x14ac:dyDescent="0.25">
      <c r="A95" s="2" t="s">
        <v>316</v>
      </c>
      <c r="B95" s="2" t="s">
        <v>84</v>
      </c>
      <c r="C95" s="2" t="s">
        <v>0</v>
      </c>
      <c r="D95" s="20">
        <f>'Composição de Preço'!F102</f>
        <v>37.389999999999993</v>
      </c>
      <c r="E95" s="33">
        <v>20</v>
      </c>
      <c r="F95" s="33">
        <v>0</v>
      </c>
      <c r="G95" s="33">
        <v>0</v>
      </c>
      <c r="H95" s="33">
        <v>80</v>
      </c>
      <c r="I95" s="33">
        <v>0</v>
      </c>
      <c r="J95" s="33">
        <v>0</v>
      </c>
      <c r="K95" s="33">
        <v>0</v>
      </c>
      <c r="L95" s="33">
        <v>0</v>
      </c>
      <c r="M95" s="33">
        <v>0</v>
      </c>
      <c r="N95" s="33">
        <v>0</v>
      </c>
      <c r="O95" s="33">
        <v>0</v>
      </c>
      <c r="P95" s="33">
        <v>0</v>
      </c>
      <c r="Q95" s="33">
        <v>15</v>
      </c>
      <c r="R95" s="33">
        <v>0</v>
      </c>
      <c r="S95" s="33">
        <v>90</v>
      </c>
      <c r="T95" s="33">
        <v>50</v>
      </c>
      <c r="U95" s="33">
        <v>0</v>
      </c>
      <c r="V95" s="33">
        <f t="shared" si="5"/>
        <v>255</v>
      </c>
      <c r="W95" s="33">
        <f t="shared" si="8"/>
        <v>127.5</v>
      </c>
      <c r="X95" s="33">
        <f t="shared" si="6"/>
        <v>382.5</v>
      </c>
      <c r="Y95" s="33">
        <v>384</v>
      </c>
      <c r="Z95" s="34">
        <f t="shared" si="7"/>
        <v>96</v>
      </c>
    </row>
    <row r="96" spans="1:26" s="1" customFormat="1" ht="13.5" x14ac:dyDescent="0.25">
      <c r="A96" s="28" t="s">
        <v>317</v>
      </c>
      <c r="B96" s="28" t="s">
        <v>85</v>
      </c>
      <c r="C96" s="28" t="s">
        <v>0</v>
      </c>
      <c r="D96" s="29">
        <f>'Composição de Preço'!F103</f>
        <v>49.699999999999996</v>
      </c>
      <c r="E96" s="38">
        <v>20</v>
      </c>
      <c r="F96" s="38">
        <v>0</v>
      </c>
      <c r="G96" s="38">
        <v>30</v>
      </c>
      <c r="H96" s="38">
        <v>80</v>
      </c>
      <c r="I96" s="38">
        <v>80</v>
      </c>
      <c r="J96" s="38">
        <v>0</v>
      </c>
      <c r="K96" s="38">
        <v>300</v>
      </c>
      <c r="L96" s="38">
        <v>0</v>
      </c>
      <c r="M96" s="38">
        <v>0</v>
      </c>
      <c r="N96" s="38">
        <v>0</v>
      </c>
      <c r="O96" s="38">
        <v>30</v>
      </c>
      <c r="P96" s="38">
        <v>70</v>
      </c>
      <c r="Q96" s="38">
        <v>15</v>
      </c>
      <c r="R96" s="38">
        <v>10</v>
      </c>
      <c r="S96" s="33">
        <v>100</v>
      </c>
      <c r="T96" s="33">
        <v>0</v>
      </c>
      <c r="U96" s="38">
        <v>300</v>
      </c>
      <c r="V96" s="38">
        <f t="shared" si="5"/>
        <v>1035</v>
      </c>
      <c r="W96" s="38">
        <f t="shared" si="8"/>
        <v>517.5</v>
      </c>
      <c r="X96" s="38">
        <f t="shared" si="6"/>
        <v>1552.5</v>
      </c>
      <c r="Y96" s="38">
        <v>1556</v>
      </c>
      <c r="Z96" s="39">
        <f t="shared" si="7"/>
        <v>389</v>
      </c>
    </row>
    <row r="97" spans="1:26" s="1" customFormat="1" ht="13.5" x14ac:dyDescent="0.25">
      <c r="A97" s="2" t="s">
        <v>318</v>
      </c>
      <c r="B97" s="2" t="s">
        <v>128</v>
      </c>
      <c r="C97" s="2" t="s">
        <v>0</v>
      </c>
      <c r="D97" s="20">
        <f>'Composição de Preço'!F104</f>
        <v>55.256666666666668</v>
      </c>
      <c r="E97" s="33">
        <v>6</v>
      </c>
      <c r="F97" s="33">
        <v>0</v>
      </c>
      <c r="G97" s="33">
        <v>0</v>
      </c>
      <c r="H97" s="33">
        <v>0</v>
      </c>
      <c r="I97" s="33">
        <v>0</v>
      </c>
      <c r="J97" s="33">
        <v>0</v>
      </c>
      <c r="K97" s="33">
        <v>0</v>
      </c>
      <c r="L97" s="33">
        <v>0</v>
      </c>
      <c r="M97" s="33">
        <v>0</v>
      </c>
      <c r="N97" s="33">
        <v>1</v>
      </c>
      <c r="O97" s="33">
        <v>0</v>
      </c>
      <c r="P97" s="33">
        <v>0</v>
      </c>
      <c r="Q97" s="33">
        <v>20</v>
      </c>
      <c r="R97" s="33">
        <v>0</v>
      </c>
      <c r="S97" s="33">
        <v>3800</v>
      </c>
      <c r="T97" s="33">
        <v>50</v>
      </c>
      <c r="U97" s="33">
        <v>0</v>
      </c>
      <c r="V97" s="33">
        <f t="shared" si="5"/>
        <v>3877</v>
      </c>
      <c r="W97" s="33">
        <f t="shared" si="8"/>
        <v>1938.5</v>
      </c>
      <c r="X97" s="33">
        <f t="shared" si="6"/>
        <v>5815.5</v>
      </c>
      <c r="Y97" s="33">
        <v>5816</v>
      </c>
      <c r="Z97" s="34">
        <f t="shared" si="7"/>
        <v>1454</v>
      </c>
    </row>
    <row r="98" spans="1:26" s="1" customFormat="1" ht="13.5" x14ac:dyDescent="0.25">
      <c r="A98" s="28" t="s">
        <v>322</v>
      </c>
      <c r="B98" s="28" t="s">
        <v>86</v>
      </c>
      <c r="C98" s="28" t="s">
        <v>17</v>
      </c>
      <c r="D98" s="29">
        <f>'Composição de Preço'!F105</f>
        <v>2.1966666666666668</v>
      </c>
      <c r="E98" s="38">
        <v>0</v>
      </c>
      <c r="F98" s="38">
        <v>0</v>
      </c>
      <c r="G98" s="38">
        <v>0</v>
      </c>
      <c r="H98" s="38">
        <v>0</v>
      </c>
      <c r="I98" s="38">
        <v>0</v>
      </c>
      <c r="J98" s="38">
        <v>0</v>
      </c>
      <c r="K98" s="38">
        <v>0</v>
      </c>
      <c r="L98" s="38">
        <v>0</v>
      </c>
      <c r="M98" s="38">
        <v>0</v>
      </c>
      <c r="N98" s="38">
        <v>0</v>
      </c>
      <c r="O98" s="38">
        <v>0</v>
      </c>
      <c r="P98" s="38">
        <v>0</v>
      </c>
      <c r="Q98" s="38">
        <v>2000</v>
      </c>
      <c r="R98" s="38">
        <v>0</v>
      </c>
      <c r="S98" s="33">
        <v>200</v>
      </c>
      <c r="T98" s="33">
        <v>0</v>
      </c>
      <c r="U98" s="38">
        <v>0</v>
      </c>
      <c r="V98" s="38">
        <f t="shared" si="5"/>
        <v>2200</v>
      </c>
      <c r="W98" s="38">
        <f t="shared" si="8"/>
        <v>1100</v>
      </c>
      <c r="X98" s="38">
        <f t="shared" si="6"/>
        <v>3300</v>
      </c>
      <c r="Y98" s="38">
        <f>X98</f>
        <v>3300</v>
      </c>
      <c r="Z98" s="39">
        <f t="shared" si="7"/>
        <v>825</v>
      </c>
    </row>
    <row r="99" spans="1:26" s="1" customFormat="1" ht="13.5" x14ac:dyDescent="0.25">
      <c r="A99" s="2" t="s">
        <v>323</v>
      </c>
      <c r="B99" s="2" t="s">
        <v>213</v>
      </c>
      <c r="C99" s="2" t="s">
        <v>17</v>
      </c>
      <c r="D99" s="20">
        <f>'Composição de Preço'!F106</f>
        <v>16.100000000000001</v>
      </c>
      <c r="E99" s="33">
        <v>20</v>
      </c>
      <c r="F99" s="33">
        <v>0</v>
      </c>
      <c r="G99" s="33">
        <v>0</v>
      </c>
      <c r="H99" s="33">
        <v>40</v>
      </c>
      <c r="I99" s="33">
        <v>0</v>
      </c>
      <c r="J99" s="33">
        <v>0</v>
      </c>
      <c r="K99" s="33">
        <v>0</v>
      </c>
      <c r="L99" s="33">
        <v>0</v>
      </c>
      <c r="M99" s="33">
        <v>0</v>
      </c>
      <c r="N99" s="33">
        <v>0</v>
      </c>
      <c r="O99" s="33">
        <v>0</v>
      </c>
      <c r="P99" s="33">
        <v>0</v>
      </c>
      <c r="Q99" s="33">
        <v>150</v>
      </c>
      <c r="R99" s="33">
        <v>180</v>
      </c>
      <c r="S99" s="33">
        <v>100</v>
      </c>
      <c r="T99" s="33">
        <v>100</v>
      </c>
      <c r="U99" s="33">
        <v>0</v>
      </c>
      <c r="V99" s="33">
        <f t="shared" ref="V99:V130" si="9">SUM(E99:U99)</f>
        <v>590</v>
      </c>
      <c r="W99" s="33">
        <f t="shared" si="8"/>
        <v>295</v>
      </c>
      <c r="X99" s="33">
        <f t="shared" si="6"/>
        <v>885</v>
      </c>
      <c r="Y99" s="33">
        <v>888</v>
      </c>
      <c r="Z99" s="34">
        <f t="shared" si="7"/>
        <v>222</v>
      </c>
    </row>
    <row r="100" spans="1:26" s="1" customFormat="1" ht="13.5" x14ac:dyDescent="0.25">
      <c r="A100" s="28" t="s">
        <v>324</v>
      </c>
      <c r="B100" s="28" t="s">
        <v>87</v>
      </c>
      <c r="C100" s="28" t="s">
        <v>7</v>
      </c>
      <c r="D100" s="29">
        <f>'Composição de Preço'!F107</f>
        <v>3.1066666666666669</v>
      </c>
      <c r="E100" s="38">
        <v>120</v>
      </c>
      <c r="F100" s="38">
        <v>160</v>
      </c>
      <c r="G100" s="38">
        <v>100</v>
      </c>
      <c r="H100" s="38">
        <v>80</v>
      </c>
      <c r="I100" s="38">
        <v>101</v>
      </c>
      <c r="J100" s="38">
        <v>360</v>
      </c>
      <c r="K100" s="38">
        <v>300</v>
      </c>
      <c r="L100" s="38">
        <v>360</v>
      </c>
      <c r="M100" s="38">
        <v>120</v>
      </c>
      <c r="N100" s="38">
        <v>25</v>
      </c>
      <c r="O100" s="38">
        <v>40</v>
      </c>
      <c r="P100" s="38">
        <v>50</v>
      </c>
      <c r="Q100" s="38">
        <v>80</v>
      </c>
      <c r="R100" s="38">
        <v>174</v>
      </c>
      <c r="S100" s="33">
        <v>400</v>
      </c>
      <c r="T100" s="33">
        <v>218</v>
      </c>
      <c r="U100" s="38">
        <v>300</v>
      </c>
      <c r="V100" s="38">
        <f t="shared" si="9"/>
        <v>2988</v>
      </c>
      <c r="W100" s="38">
        <f t="shared" si="8"/>
        <v>1494</v>
      </c>
      <c r="X100" s="38">
        <f t="shared" si="6"/>
        <v>4482</v>
      </c>
      <c r="Y100" s="38">
        <v>484</v>
      </c>
      <c r="Z100" s="39">
        <f t="shared" si="7"/>
        <v>121</v>
      </c>
    </row>
    <row r="101" spans="1:26" s="1" customFormat="1" ht="13.5" x14ac:dyDescent="0.25">
      <c r="A101" s="2" t="s">
        <v>325</v>
      </c>
      <c r="B101" s="2" t="s">
        <v>50</v>
      </c>
      <c r="C101" s="2" t="s">
        <v>17</v>
      </c>
      <c r="D101" s="20">
        <f>'Composição de Preço'!F108</f>
        <v>14.99</v>
      </c>
      <c r="E101" s="33">
        <v>400</v>
      </c>
      <c r="F101" s="33">
        <v>895</v>
      </c>
      <c r="G101" s="33">
        <v>1990</v>
      </c>
      <c r="H101" s="33">
        <v>400</v>
      </c>
      <c r="I101" s="33">
        <v>1600</v>
      </c>
      <c r="J101" s="33">
        <v>1200</v>
      </c>
      <c r="K101" s="33">
        <v>1200</v>
      </c>
      <c r="L101" s="33">
        <v>1865</v>
      </c>
      <c r="M101" s="33">
        <v>372</v>
      </c>
      <c r="N101" s="33">
        <v>170</v>
      </c>
      <c r="O101" s="33">
        <v>70</v>
      </c>
      <c r="P101" s="33">
        <v>100</v>
      </c>
      <c r="Q101" s="33">
        <v>400</v>
      </c>
      <c r="R101" s="33">
        <v>3643</v>
      </c>
      <c r="S101" s="33">
        <v>1500</v>
      </c>
      <c r="T101" s="33">
        <v>3500</v>
      </c>
      <c r="U101" s="33">
        <v>2100</v>
      </c>
      <c r="V101" s="33">
        <f t="shared" si="9"/>
        <v>21405</v>
      </c>
      <c r="W101" s="33">
        <f t="shared" si="8"/>
        <v>10702.5</v>
      </c>
      <c r="X101" s="33">
        <f t="shared" si="6"/>
        <v>32107.5</v>
      </c>
      <c r="Y101" s="33">
        <v>32108</v>
      </c>
      <c r="Z101" s="34">
        <f t="shared" si="7"/>
        <v>8027</v>
      </c>
    </row>
    <row r="102" spans="1:26" s="1" customFormat="1" ht="13.5" x14ac:dyDescent="0.25">
      <c r="A102" s="28" t="s">
        <v>326</v>
      </c>
      <c r="B102" s="28" t="s">
        <v>214</v>
      </c>
      <c r="C102" s="28" t="s">
        <v>0</v>
      </c>
      <c r="D102" s="29">
        <f>'Composição de Preço'!F109</f>
        <v>3.3566666666666669</v>
      </c>
      <c r="E102" s="38">
        <v>0</v>
      </c>
      <c r="F102" s="38">
        <v>0</v>
      </c>
      <c r="G102" s="38">
        <v>0</v>
      </c>
      <c r="H102" s="38">
        <v>0</v>
      </c>
      <c r="I102" s="38">
        <v>0</v>
      </c>
      <c r="J102" s="38">
        <v>0</v>
      </c>
      <c r="K102" s="38">
        <v>0</v>
      </c>
      <c r="L102" s="38">
        <v>0</v>
      </c>
      <c r="M102" s="38">
        <v>0</v>
      </c>
      <c r="N102" s="38">
        <v>0</v>
      </c>
      <c r="O102" s="38">
        <v>0</v>
      </c>
      <c r="P102" s="38">
        <v>0</v>
      </c>
      <c r="Q102" s="38">
        <v>0</v>
      </c>
      <c r="R102" s="38">
        <v>0</v>
      </c>
      <c r="S102" s="33">
        <v>1200</v>
      </c>
      <c r="T102" s="33">
        <v>1000</v>
      </c>
      <c r="U102" s="38">
        <v>0</v>
      </c>
      <c r="V102" s="38">
        <f t="shared" si="9"/>
        <v>2200</v>
      </c>
      <c r="W102" s="38">
        <f t="shared" si="8"/>
        <v>1100</v>
      </c>
      <c r="X102" s="38">
        <f t="shared" si="6"/>
        <v>3300</v>
      </c>
      <c r="Y102" s="38">
        <f>X102</f>
        <v>3300</v>
      </c>
      <c r="Z102" s="39">
        <f t="shared" si="7"/>
        <v>825</v>
      </c>
    </row>
    <row r="103" spans="1:26" s="1" customFormat="1" ht="13.5" x14ac:dyDescent="0.25">
      <c r="A103" s="2" t="s">
        <v>327</v>
      </c>
      <c r="B103" s="2" t="s">
        <v>89</v>
      </c>
      <c r="C103" s="2" t="s">
        <v>7</v>
      </c>
      <c r="D103" s="20">
        <f>'Composição de Preço'!F110</f>
        <v>8.06</v>
      </c>
      <c r="E103" s="33">
        <v>0</v>
      </c>
      <c r="F103" s="33">
        <v>0</v>
      </c>
      <c r="G103" s="33">
        <v>0</v>
      </c>
      <c r="H103" s="33">
        <v>0</v>
      </c>
      <c r="I103" s="33">
        <v>0</v>
      </c>
      <c r="J103" s="33">
        <v>0</v>
      </c>
      <c r="K103" s="33">
        <v>0</v>
      </c>
      <c r="L103" s="33">
        <v>0</v>
      </c>
      <c r="M103" s="33">
        <v>0</v>
      </c>
      <c r="N103" s="33">
        <v>0</v>
      </c>
      <c r="O103" s="33">
        <v>0</v>
      </c>
      <c r="P103" s="33">
        <v>0</v>
      </c>
      <c r="Q103" s="33">
        <v>20</v>
      </c>
      <c r="R103" s="33">
        <v>60</v>
      </c>
      <c r="S103" s="33">
        <v>100</v>
      </c>
      <c r="T103" s="33">
        <v>0</v>
      </c>
      <c r="U103" s="33">
        <v>0</v>
      </c>
      <c r="V103" s="33">
        <f t="shared" si="9"/>
        <v>180</v>
      </c>
      <c r="W103" s="33">
        <f t="shared" si="8"/>
        <v>90</v>
      </c>
      <c r="X103" s="33">
        <f t="shared" si="6"/>
        <v>270</v>
      </c>
      <c r="Y103" s="33">
        <v>272</v>
      </c>
      <c r="Z103" s="34">
        <f t="shared" si="7"/>
        <v>68</v>
      </c>
    </row>
    <row r="104" spans="1:26" s="1" customFormat="1" ht="13.5" x14ac:dyDescent="0.25">
      <c r="A104" s="28" t="s">
        <v>328</v>
      </c>
      <c r="B104" s="28" t="s">
        <v>90</v>
      </c>
      <c r="C104" s="28" t="s">
        <v>17</v>
      </c>
      <c r="D104" s="29">
        <f>'Composição de Preço'!F111</f>
        <v>5.9466666666666663</v>
      </c>
      <c r="E104" s="38">
        <v>100</v>
      </c>
      <c r="F104" s="38">
        <v>64</v>
      </c>
      <c r="G104" s="38">
        <v>0</v>
      </c>
      <c r="H104" s="38">
        <v>0</v>
      </c>
      <c r="I104" s="38">
        <v>25</v>
      </c>
      <c r="J104" s="38">
        <v>0</v>
      </c>
      <c r="K104" s="38">
        <v>70</v>
      </c>
      <c r="L104" s="38">
        <v>102</v>
      </c>
      <c r="M104" s="38">
        <v>0</v>
      </c>
      <c r="N104" s="38">
        <v>0</v>
      </c>
      <c r="O104" s="38">
        <v>15</v>
      </c>
      <c r="P104" s="38">
        <v>60</v>
      </c>
      <c r="Q104" s="38">
        <v>20</v>
      </c>
      <c r="R104" s="38">
        <v>10</v>
      </c>
      <c r="S104" s="33">
        <v>100</v>
      </c>
      <c r="T104" s="33">
        <v>15</v>
      </c>
      <c r="U104" s="38">
        <v>205</v>
      </c>
      <c r="V104" s="38">
        <f t="shared" si="9"/>
        <v>786</v>
      </c>
      <c r="W104" s="38">
        <f t="shared" si="8"/>
        <v>393</v>
      </c>
      <c r="X104" s="38">
        <f t="shared" si="6"/>
        <v>1179</v>
      </c>
      <c r="Y104" s="38">
        <v>1180</v>
      </c>
      <c r="Z104" s="39">
        <f t="shared" si="7"/>
        <v>295</v>
      </c>
    </row>
    <row r="105" spans="1:26" s="1" customFormat="1" ht="13.5" x14ac:dyDescent="0.25">
      <c r="A105" s="2" t="s">
        <v>331</v>
      </c>
      <c r="B105" s="2" t="s">
        <v>91</v>
      </c>
      <c r="C105" s="2" t="s">
        <v>0</v>
      </c>
      <c r="D105" s="20">
        <f>'Composição de Preço'!F114</f>
        <v>9.0533333333333328</v>
      </c>
      <c r="E105" s="33">
        <v>0</v>
      </c>
      <c r="F105" s="33">
        <v>0</v>
      </c>
      <c r="G105" s="33">
        <v>0</v>
      </c>
      <c r="H105" s="33">
        <v>60</v>
      </c>
      <c r="I105" s="33">
        <v>0</v>
      </c>
      <c r="J105" s="33">
        <v>0</v>
      </c>
      <c r="K105" s="33">
        <v>0</v>
      </c>
      <c r="L105" s="33">
        <v>0</v>
      </c>
      <c r="M105" s="33">
        <v>0</v>
      </c>
      <c r="N105" s="33">
        <v>0</v>
      </c>
      <c r="O105" s="33">
        <v>0</v>
      </c>
      <c r="P105" s="33">
        <v>0</v>
      </c>
      <c r="Q105" s="33">
        <v>60</v>
      </c>
      <c r="R105" s="33">
        <v>0</v>
      </c>
      <c r="S105" s="33">
        <v>400</v>
      </c>
      <c r="T105" s="33">
        <v>80</v>
      </c>
      <c r="U105" s="33">
        <v>0</v>
      </c>
      <c r="V105" s="33">
        <f t="shared" si="9"/>
        <v>600</v>
      </c>
      <c r="W105" s="33">
        <f t="shared" si="8"/>
        <v>300</v>
      </c>
      <c r="X105" s="33">
        <f t="shared" si="6"/>
        <v>900</v>
      </c>
      <c r="Y105" s="33">
        <f>X105</f>
        <v>900</v>
      </c>
      <c r="Z105" s="34">
        <f t="shared" si="7"/>
        <v>225</v>
      </c>
    </row>
    <row r="106" spans="1:26" s="1" customFormat="1" ht="13.5" x14ac:dyDescent="0.25">
      <c r="A106" s="28" t="s">
        <v>332</v>
      </c>
      <c r="B106" s="28" t="s">
        <v>92</v>
      </c>
      <c r="C106" s="28" t="s">
        <v>93</v>
      </c>
      <c r="D106" s="29">
        <f>'Composição de Preço'!F115</f>
        <v>9.2799999999999994</v>
      </c>
      <c r="E106" s="38">
        <v>20</v>
      </c>
      <c r="F106" s="38">
        <v>0</v>
      </c>
      <c r="G106" s="38">
        <v>0</v>
      </c>
      <c r="H106" s="38">
        <v>40</v>
      </c>
      <c r="I106" s="38">
        <v>7</v>
      </c>
      <c r="J106" s="38">
        <v>0</v>
      </c>
      <c r="K106" s="38">
        <v>500</v>
      </c>
      <c r="L106" s="38">
        <v>0</v>
      </c>
      <c r="M106" s="38">
        <v>0</v>
      </c>
      <c r="N106" s="38">
        <v>0</v>
      </c>
      <c r="O106" s="38">
        <v>0</v>
      </c>
      <c r="P106" s="38">
        <v>30</v>
      </c>
      <c r="Q106" s="38">
        <v>80</v>
      </c>
      <c r="R106" s="38">
        <v>0</v>
      </c>
      <c r="S106" s="33">
        <v>400</v>
      </c>
      <c r="T106" s="33">
        <v>150</v>
      </c>
      <c r="U106" s="38">
        <v>0</v>
      </c>
      <c r="V106" s="38">
        <f t="shared" si="9"/>
        <v>1227</v>
      </c>
      <c r="W106" s="38">
        <f t="shared" si="8"/>
        <v>613.5</v>
      </c>
      <c r="X106" s="38">
        <f t="shared" si="6"/>
        <v>1840.5</v>
      </c>
      <c r="Y106" s="38">
        <v>1844</v>
      </c>
      <c r="Z106" s="39">
        <f t="shared" si="7"/>
        <v>461</v>
      </c>
    </row>
    <row r="107" spans="1:26" s="1" customFormat="1" ht="13.5" x14ac:dyDescent="0.25">
      <c r="A107" s="2" t="s">
        <v>333</v>
      </c>
      <c r="B107" s="2" t="s">
        <v>94</v>
      </c>
      <c r="C107" s="2" t="s">
        <v>0</v>
      </c>
      <c r="D107" s="20">
        <f>'Composição de Preço'!F116</f>
        <v>5.7666666666666657</v>
      </c>
      <c r="E107" s="33">
        <v>20</v>
      </c>
      <c r="F107" s="33">
        <v>0</v>
      </c>
      <c r="G107" s="33">
        <v>5</v>
      </c>
      <c r="H107" s="33">
        <v>10</v>
      </c>
      <c r="I107" s="33">
        <v>0</v>
      </c>
      <c r="J107" s="33">
        <v>0</v>
      </c>
      <c r="K107" s="33">
        <v>0</v>
      </c>
      <c r="L107" s="33">
        <v>0</v>
      </c>
      <c r="M107" s="33">
        <v>0</v>
      </c>
      <c r="N107" s="33">
        <v>0</v>
      </c>
      <c r="O107" s="33">
        <v>0</v>
      </c>
      <c r="P107" s="33">
        <v>30</v>
      </c>
      <c r="Q107" s="33">
        <v>50</v>
      </c>
      <c r="R107" s="33">
        <v>0</v>
      </c>
      <c r="S107" s="33">
        <v>600</v>
      </c>
      <c r="T107" s="33">
        <v>80</v>
      </c>
      <c r="U107" s="33">
        <v>0</v>
      </c>
      <c r="V107" s="33">
        <f t="shared" si="9"/>
        <v>795</v>
      </c>
      <c r="W107" s="33">
        <f t="shared" si="8"/>
        <v>397.5</v>
      </c>
      <c r="X107" s="33">
        <f t="shared" si="6"/>
        <v>1192.5</v>
      </c>
      <c r="Y107" s="33">
        <v>1196</v>
      </c>
      <c r="Z107" s="34">
        <f t="shared" si="7"/>
        <v>299</v>
      </c>
    </row>
    <row r="108" spans="1:26" s="1" customFormat="1" ht="13.5" x14ac:dyDescent="0.25">
      <c r="A108" s="28" t="s">
        <v>334</v>
      </c>
      <c r="B108" s="28" t="s">
        <v>95</v>
      </c>
      <c r="C108" s="28" t="s">
        <v>0</v>
      </c>
      <c r="D108" s="29">
        <f>'Composição de Preço'!F117</f>
        <v>6.4233333333333329</v>
      </c>
      <c r="E108" s="38">
        <v>20</v>
      </c>
      <c r="F108" s="38">
        <v>0</v>
      </c>
      <c r="G108" s="38">
        <v>0</v>
      </c>
      <c r="H108" s="38">
        <v>0</v>
      </c>
      <c r="I108" s="38">
        <v>0</v>
      </c>
      <c r="J108" s="38">
        <v>0</v>
      </c>
      <c r="K108" s="38">
        <v>0</v>
      </c>
      <c r="L108" s="38">
        <v>0</v>
      </c>
      <c r="M108" s="38">
        <v>0</v>
      </c>
      <c r="N108" s="38">
        <v>5</v>
      </c>
      <c r="O108" s="38">
        <v>0</v>
      </c>
      <c r="P108" s="38">
        <v>0</v>
      </c>
      <c r="Q108" s="38">
        <v>0</v>
      </c>
      <c r="R108" s="38">
        <v>0</v>
      </c>
      <c r="S108" s="33">
        <v>100</v>
      </c>
      <c r="T108" s="33">
        <v>0</v>
      </c>
      <c r="U108" s="38">
        <v>0</v>
      </c>
      <c r="V108" s="38">
        <f t="shared" si="9"/>
        <v>125</v>
      </c>
      <c r="W108" s="38">
        <f t="shared" si="8"/>
        <v>62.5</v>
      </c>
      <c r="X108" s="38">
        <f t="shared" si="6"/>
        <v>187.5</v>
      </c>
      <c r="Y108" s="38">
        <v>188</v>
      </c>
      <c r="Z108" s="39">
        <f t="shared" si="7"/>
        <v>47</v>
      </c>
    </row>
    <row r="109" spans="1:26" s="1" customFormat="1" ht="13.5" x14ac:dyDescent="0.25">
      <c r="A109" s="2" t="s">
        <v>335</v>
      </c>
      <c r="B109" s="2" t="s">
        <v>96</v>
      </c>
      <c r="C109" s="2" t="s">
        <v>97</v>
      </c>
      <c r="D109" s="20">
        <f>'Composição de Preço'!F118</f>
        <v>6.73</v>
      </c>
      <c r="E109" s="33">
        <v>20</v>
      </c>
      <c r="F109" s="33">
        <v>0</v>
      </c>
      <c r="G109" s="33">
        <v>0</v>
      </c>
      <c r="H109" s="33">
        <v>0</v>
      </c>
      <c r="I109" s="33">
        <v>0</v>
      </c>
      <c r="J109" s="33">
        <v>0</v>
      </c>
      <c r="K109" s="33">
        <v>0</v>
      </c>
      <c r="L109" s="33">
        <v>0</v>
      </c>
      <c r="M109" s="33">
        <v>0</v>
      </c>
      <c r="N109" s="33">
        <v>0</v>
      </c>
      <c r="O109" s="33">
        <v>0</v>
      </c>
      <c r="P109" s="33">
        <v>50</v>
      </c>
      <c r="Q109" s="33">
        <v>80</v>
      </c>
      <c r="R109" s="33">
        <v>0</v>
      </c>
      <c r="S109" s="33">
        <v>200</v>
      </c>
      <c r="T109" s="33">
        <v>80</v>
      </c>
      <c r="U109" s="33">
        <v>0</v>
      </c>
      <c r="V109" s="33">
        <f t="shared" si="9"/>
        <v>430</v>
      </c>
      <c r="W109" s="33">
        <f t="shared" si="8"/>
        <v>215</v>
      </c>
      <c r="X109" s="33">
        <f t="shared" si="6"/>
        <v>645</v>
      </c>
      <c r="Y109" s="33">
        <v>648</v>
      </c>
      <c r="Z109" s="34">
        <f t="shared" si="7"/>
        <v>162</v>
      </c>
    </row>
    <row r="110" spans="1:26" s="1" customFormat="1" ht="13.5" x14ac:dyDescent="0.25">
      <c r="A110" s="28" t="s">
        <v>336</v>
      </c>
      <c r="B110" s="28" t="s">
        <v>98</v>
      </c>
      <c r="C110" s="28" t="s">
        <v>17</v>
      </c>
      <c r="D110" s="29">
        <f>'Composição de Preço'!F119</f>
        <v>6.9233333333333347</v>
      </c>
      <c r="E110" s="38">
        <v>40</v>
      </c>
      <c r="F110" s="38">
        <v>0</v>
      </c>
      <c r="G110" s="38">
        <v>0</v>
      </c>
      <c r="H110" s="38">
        <v>0</v>
      </c>
      <c r="I110" s="38">
        <v>0</v>
      </c>
      <c r="J110" s="38">
        <v>0</v>
      </c>
      <c r="K110" s="38">
        <v>0</v>
      </c>
      <c r="L110" s="38">
        <v>0</v>
      </c>
      <c r="M110" s="38">
        <v>0</v>
      </c>
      <c r="N110" s="38">
        <v>12</v>
      </c>
      <c r="O110" s="38">
        <v>0</v>
      </c>
      <c r="P110" s="38">
        <v>0</v>
      </c>
      <c r="Q110" s="38">
        <v>70</v>
      </c>
      <c r="R110" s="38">
        <v>0</v>
      </c>
      <c r="S110" s="33">
        <v>1000</v>
      </c>
      <c r="T110" s="33">
        <v>0</v>
      </c>
      <c r="U110" s="38">
        <v>0</v>
      </c>
      <c r="V110" s="38">
        <f t="shared" si="9"/>
        <v>1122</v>
      </c>
      <c r="W110" s="38">
        <f t="shared" si="8"/>
        <v>561</v>
      </c>
      <c r="X110" s="38">
        <f t="shared" si="6"/>
        <v>1683</v>
      </c>
      <c r="Y110" s="38">
        <v>1684</v>
      </c>
      <c r="Z110" s="39">
        <f t="shared" si="7"/>
        <v>421</v>
      </c>
    </row>
    <row r="111" spans="1:26" s="1" customFormat="1" ht="13.5" x14ac:dyDescent="0.25">
      <c r="A111" s="2" t="s">
        <v>337</v>
      </c>
      <c r="B111" s="2" t="s">
        <v>99</v>
      </c>
      <c r="C111" s="2" t="s">
        <v>17</v>
      </c>
      <c r="D111" s="20">
        <f>'Composição de Preço'!F120</f>
        <v>6.3299999999999992</v>
      </c>
      <c r="E111" s="33">
        <v>200</v>
      </c>
      <c r="F111" s="33">
        <v>0</v>
      </c>
      <c r="G111" s="33">
        <v>0</v>
      </c>
      <c r="H111" s="33">
        <v>0</v>
      </c>
      <c r="I111" s="33">
        <v>50</v>
      </c>
      <c r="J111" s="33">
        <v>0</v>
      </c>
      <c r="K111" s="33">
        <v>0</v>
      </c>
      <c r="L111" s="33">
        <v>0</v>
      </c>
      <c r="M111" s="33">
        <v>0</v>
      </c>
      <c r="N111" s="33">
        <v>0</v>
      </c>
      <c r="O111" s="33">
        <v>0</v>
      </c>
      <c r="P111" s="33">
        <v>0</v>
      </c>
      <c r="Q111" s="33">
        <v>137</v>
      </c>
      <c r="R111" s="33">
        <v>0</v>
      </c>
      <c r="S111" s="33">
        <v>0</v>
      </c>
      <c r="T111" s="33">
        <v>250</v>
      </c>
      <c r="U111" s="33">
        <v>350</v>
      </c>
      <c r="V111" s="33">
        <f t="shared" si="9"/>
        <v>987</v>
      </c>
      <c r="W111" s="33">
        <f t="shared" si="8"/>
        <v>493.5</v>
      </c>
      <c r="X111" s="33">
        <f t="shared" si="6"/>
        <v>1480.5</v>
      </c>
      <c r="Y111" s="33">
        <v>1484</v>
      </c>
      <c r="Z111" s="34">
        <f t="shared" si="7"/>
        <v>371</v>
      </c>
    </row>
    <row r="112" spans="1:26" s="1" customFormat="1" ht="13.5" x14ac:dyDescent="0.25">
      <c r="A112" s="28" t="s">
        <v>338</v>
      </c>
      <c r="B112" s="28" t="s">
        <v>100</v>
      </c>
      <c r="C112" s="28" t="s">
        <v>17</v>
      </c>
      <c r="D112" s="29">
        <f>'Composição de Preço'!F121</f>
        <v>6.09</v>
      </c>
      <c r="E112" s="38">
        <v>0</v>
      </c>
      <c r="F112" s="38">
        <v>0</v>
      </c>
      <c r="G112" s="38">
        <v>0</v>
      </c>
      <c r="H112" s="38">
        <v>60</v>
      </c>
      <c r="I112" s="38">
        <v>0</v>
      </c>
      <c r="J112" s="38">
        <v>0</v>
      </c>
      <c r="K112" s="38">
        <v>0</v>
      </c>
      <c r="L112" s="38">
        <v>0</v>
      </c>
      <c r="M112" s="38">
        <v>0</v>
      </c>
      <c r="N112" s="38">
        <v>0</v>
      </c>
      <c r="O112" s="38">
        <v>0</v>
      </c>
      <c r="P112" s="38">
        <v>120</v>
      </c>
      <c r="Q112" s="38">
        <v>60</v>
      </c>
      <c r="R112" s="38">
        <v>0</v>
      </c>
      <c r="S112" s="33">
        <v>0</v>
      </c>
      <c r="T112" s="33">
        <v>0</v>
      </c>
      <c r="U112" s="38">
        <v>350</v>
      </c>
      <c r="V112" s="38">
        <f t="shared" si="9"/>
        <v>590</v>
      </c>
      <c r="W112" s="38">
        <f t="shared" si="8"/>
        <v>295</v>
      </c>
      <c r="X112" s="38">
        <f t="shared" si="6"/>
        <v>885</v>
      </c>
      <c r="Y112" s="38">
        <v>888</v>
      </c>
      <c r="Z112" s="39">
        <f t="shared" si="7"/>
        <v>222</v>
      </c>
    </row>
    <row r="113" spans="1:26" s="1" customFormat="1" ht="13.5" x14ac:dyDescent="0.25">
      <c r="A113" s="2" t="s">
        <v>339</v>
      </c>
      <c r="B113" s="2" t="s">
        <v>189</v>
      </c>
      <c r="C113" s="2" t="s">
        <v>0</v>
      </c>
      <c r="D113" s="20">
        <f>'Composição de Preço'!F122</f>
        <v>34.173333333333332</v>
      </c>
      <c r="E113" s="33">
        <v>20</v>
      </c>
      <c r="F113" s="33">
        <v>0</v>
      </c>
      <c r="G113" s="33">
        <v>0</v>
      </c>
      <c r="H113" s="33">
        <v>0</v>
      </c>
      <c r="I113" s="33">
        <v>0</v>
      </c>
      <c r="J113" s="33">
        <v>95</v>
      </c>
      <c r="K113" s="33">
        <v>0</v>
      </c>
      <c r="L113" s="33">
        <v>0</v>
      </c>
      <c r="M113" s="33">
        <v>0</v>
      </c>
      <c r="N113" s="33">
        <v>11</v>
      </c>
      <c r="O113" s="33">
        <v>0</v>
      </c>
      <c r="P113" s="33">
        <v>0</v>
      </c>
      <c r="Q113" s="33">
        <v>40</v>
      </c>
      <c r="R113" s="33">
        <v>0</v>
      </c>
      <c r="S113" s="33">
        <v>0</v>
      </c>
      <c r="T113" s="33"/>
      <c r="U113" s="33">
        <v>0</v>
      </c>
      <c r="V113" s="33">
        <f t="shared" si="9"/>
        <v>166</v>
      </c>
      <c r="W113" s="33">
        <f t="shared" si="8"/>
        <v>83</v>
      </c>
      <c r="X113" s="33">
        <f t="shared" si="6"/>
        <v>249</v>
      </c>
      <c r="Y113" s="33">
        <v>252</v>
      </c>
      <c r="Z113" s="34">
        <f t="shared" si="7"/>
        <v>63</v>
      </c>
    </row>
    <row r="114" spans="1:26" s="1" customFormat="1" ht="13.5" x14ac:dyDescent="0.25">
      <c r="A114" s="28" t="s">
        <v>340</v>
      </c>
      <c r="B114" s="28" t="s">
        <v>190</v>
      </c>
      <c r="C114" s="28" t="s">
        <v>0</v>
      </c>
      <c r="D114" s="29">
        <f>'Composição de Preço'!F123</f>
        <v>31.959999999999997</v>
      </c>
      <c r="E114" s="38">
        <v>0</v>
      </c>
      <c r="F114" s="38">
        <v>80</v>
      </c>
      <c r="G114" s="38">
        <v>0</v>
      </c>
      <c r="H114" s="38">
        <v>25</v>
      </c>
      <c r="I114" s="38">
        <v>0</v>
      </c>
      <c r="J114" s="38">
        <v>0</v>
      </c>
      <c r="K114" s="38">
        <v>0</v>
      </c>
      <c r="L114" s="38">
        <v>50</v>
      </c>
      <c r="M114" s="38">
        <v>80</v>
      </c>
      <c r="N114" s="38">
        <v>0</v>
      </c>
      <c r="O114" s="38">
        <v>0</v>
      </c>
      <c r="P114" s="38">
        <v>20</v>
      </c>
      <c r="Q114" s="38">
        <v>0</v>
      </c>
      <c r="R114" s="38">
        <v>0</v>
      </c>
      <c r="S114" s="33">
        <v>150</v>
      </c>
      <c r="T114" s="33">
        <v>80</v>
      </c>
      <c r="U114" s="38">
        <v>150</v>
      </c>
      <c r="V114" s="38">
        <f t="shared" si="9"/>
        <v>635</v>
      </c>
      <c r="W114" s="38">
        <f t="shared" si="8"/>
        <v>317.5</v>
      </c>
      <c r="X114" s="38">
        <f t="shared" si="6"/>
        <v>952.5</v>
      </c>
      <c r="Y114" s="38">
        <v>956</v>
      </c>
      <c r="Z114" s="39">
        <f t="shared" si="7"/>
        <v>239</v>
      </c>
    </row>
    <row r="115" spans="1:26" s="1" customFormat="1" ht="13.5" x14ac:dyDescent="0.25">
      <c r="A115" s="2" t="s">
        <v>341</v>
      </c>
      <c r="B115" s="2" t="s">
        <v>191</v>
      </c>
      <c r="C115" s="2" t="s">
        <v>0</v>
      </c>
      <c r="D115" s="20">
        <f>'Composição de Preço'!F124</f>
        <v>6.833333333333333</v>
      </c>
      <c r="E115" s="33">
        <v>0</v>
      </c>
      <c r="F115" s="33">
        <v>0</v>
      </c>
      <c r="G115" s="33">
        <v>0</v>
      </c>
      <c r="H115" s="33">
        <v>0</v>
      </c>
      <c r="I115" s="33">
        <v>0</v>
      </c>
      <c r="J115" s="33">
        <v>0</v>
      </c>
      <c r="K115" s="33">
        <v>0</v>
      </c>
      <c r="L115" s="33">
        <v>0</v>
      </c>
      <c r="M115" s="33">
        <v>0</v>
      </c>
      <c r="N115" s="33">
        <v>10</v>
      </c>
      <c r="O115" s="33">
        <v>0</v>
      </c>
      <c r="P115" s="33">
        <v>0</v>
      </c>
      <c r="Q115" s="33">
        <v>0</v>
      </c>
      <c r="R115" s="33">
        <v>0</v>
      </c>
      <c r="S115" s="33">
        <v>500</v>
      </c>
      <c r="T115" s="33">
        <v>0</v>
      </c>
      <c r="U115" s="33">
        <v>700</v>
      </c>
      <c r="V115" s="33">
        <f t="shared" si="9"/>
        <v>1210</v>
      </c>
      <c r="W115" s="33">
        <f t="shared" si="8"/>
        <v>605</v>
      </c>
      <c r="X115" s="33">
        <f t="shared" si="6"/>
        <v>1815</v>
      </c>
      <c r="Y115" s="33">
        <v>1816</v>
      </c>
      <c r="Z115" s="34">
        <f t="shared" si="7"/>
        <v>454</v>
      </c>
    </row>
    <row r="116" spans="1:26" s="1" customFormat="1" ht="13.5" x14ac:dyDescent="0.25">
      <c r="A116" s="28" t="s">
        <v>342</v>
      </c>
      <c r="B116" s="28" t="s">
        <v>101</v>
      </c>
      <c r="C116" s="28" t="s">
        <v>0</v>
      </c>
      <c r="D116" s="29">
        <f>'Composição de Preço'!F125</f>
        <v>7.55</v>
      </c>
      <c r="E116" s="38">
        <v>300</v>
      </c>
      <c r="F116" s="38">
        <v>800</v>
      </c>
      <c r="G116" s="38">
        <v>30</v>
      </c>
      <c r="H116" s="38">
        <v>280</v>
      </c>
      <c r="I116" s="38">
        <v>100</v>
      </c>
      <c r="J116" s="38">
        <v>330</v>
      </c>
      <c r="K116" s="38">
        <v>1201</v>
      </c>
      <c r="L116" s="38">
        <v>250</v>
      </c>
      <c r="M116" s="38">
        <v>110</v>
      </c>
      <c r="N116" s="38">
        <v>70</v>
      </c>
      <c r="O116" s="38">
        <v>0</v>
      </c>
      <c r="P116" s="38">
        <v>120</v>
      </c>
      <c r="Q116" s="38">
        <v>70</v>
      </c>
      <c r="R116" s="38">
        <v>0</v>
      </c>
      <c r="S116" s="33">
        <v>500</v>
      </c>
      <c r="T116" s="33">
        <v>250</v>
      </c>
      <c r="U116" s="38">
        <v>0</v>
      </c>
      <c r="V116" s="38">
        <f t="shared" si="9"/>
        <v>4411</v>
      </c>
      <c r="W116" s="38">
        <f t="shared" si="8"/>
        <v>2205.5</v>
      </c>
      <c r="X116" s="38">
        <f t="shared" si="6"/>
        <v>6616.5</v>
      </c>
      <c r="Y116" s="38">
        <v>6620</v>
      </c>
      <c r="Z116" s="39">
        <f t="shared" si="7"/>
        <v>1655</v>
      </c>
    </row>
    <row r="117" spans="1:26" s="1" customFormat="1" ht="13.5" x14ac:dyDescent="0.25">
      <c r="A117" s="2" t="s">
        <v>343</v>
      </c>
      <c r="B117" s="2" t="s">
        <v>102</v>
      </c>
      <c r="C117" s="2" t="s">
        <v>0</v>
      </c>
      <c r="D117" s="20">
        <f>'Composição de Preço'!F126</f>
        <v>7.1533333333333333</v>
      </c>
      <c r="E117" s="33">
        <v>60</v>
      </c>
      <c r="F117" s="33">
        <v>0</v>
      </c>
      <c r="G117" s="33">
        <v>0</v>
      </c>
      <c r="H117" s="33">
        <v>0</v>
      </c>
      <c r="I117" s="33">
        <v>0</v>
      </c>
      <c r="J117" s="33">
        <v>0</v>
      </c>
      <c r="K117" s="33">
        <v>0</v>
      </c>
      <c r="L117" s="33">
        <v>0</v>
      </c>
      <c r="M117" s="33">
        <v>0</v>
      </c>
      <c r="N117" s="33">
        <v>0</v>
      </c>
      <c r="O117" s="33">
        <v>0</v>
      </c>
      <c r="P117" s="33">
        <v>0</v>
      </c>
      <c r="Q117" s="33">
        <v>70</v>
      </c>
      <c r="R117" s="33">
        <v>0</v>
      </c>
      <c r="S117" s="33">
        <v>300</v>
      </c>
      <c r="T117" s="33">
        <v>100</v>
      </c>
      <c r="U117" s="33">
        <v>180</v>
      </c>
      <c r="V117" s="33">
        <f t="shared" si="9"/>
        <v>710</v>
      </c>
      <c r="W117" s="33">
        <f t="shared" si="8"/>
        <v>355</v>
      </c>
      <c r="X117" s="33">
        <f t="shared" si="6"/>
        <v>1065</v>
      </c>
      <c r="Y117" s="33">
        <v>1068</v>
      </c>
      <c r="Z117" s="34">
        <f t="shared" si="7"/>
        <v>267</v>
      </c>
    </row>
    <row r="118" spans="1:26" s="1" customFormat="1" ht="13.5" x14ac:dyDescent="0.25">
      <c r="A118" s="28" t="s">
        <v>344</v>
      </c>
      <c r="B118" s="28" t="s">
        <v>103</v>
      </c>
      <c r="C118" s="28" t="s">
        <v>0</v>
      </c>
      <c r="D118" s="29">
        <f>'Composição de Preço'!F127</f>
        <v>5.57</v>
      </c>
      <c r="E118" s="38">
        <v>280</v>
      </c>
      <c r="F118" s="38">
        <v>80</v>
      </c>
      <c r="G118" s="38">
        <v>0</v>
      </c>
      <c r="H118" s="38">
        <v>0</v>
      </c>
      <c r="I118" s="38">
        <v>0</v>
      </c>
      <c r="J118" s="38">
        <v>210</v>
      </c>
      <c r="K118" s="38">
        <v>300</v>
      </c>
      <c r="L118" s="38">
        <v>150</v>
      </c>
      <c r="M118" s="38">
        <v>135</v>
      </c>
      <c r="N118" s="38">
        <v>200</v>
      </c>
      <c r="O118" s="38">
        <v>0</v>
      </c>
      <c r="P118" s="38">
        <v>90</v>
      </c>
      <c r="Q118" s="38">
        <v>70</v>
      </c>
      <c r="R118" s="38">
        <v>800</v>
      </c>
      <c r="S118" s="33">
        <v>800</v>
      </c>
      <c r="T118" s="33">
        <v>100</v>
      </c>
      <c r="U118" s="38">
        <v>380</v>
      </c>
      <c r="V118" s="38">
        <f t="shared" si="9"/>
        <v>3595</v>
      </c>
      <c r="W118" s="38">
        <f t="shared" si="8"/>
        <v>1797.5</v>
      </c>
      <c r="X118" s="38">
        <f t="shared" si="6"/>
        <v>5392.5</v>
      </c>
      <c r="Y118" s="38">
        <v>5396</v>
      </c>
      <c r="Z118" s="39">
        <f t="shared" si="7"/>
        <v>1349</v>
      </c>
    </row>
    <row r="119" spans="1:26" s="1" customFormat="1" ht="13.5" x14ac:dyDescent="0.25">
      <c r="A119" s="2" t="s">
        <v>345</v>
      </c>
      <c r="B119" s="2" t="s">
        <v>193</v>
      </c>
      <c r="C119" s="2" t="s">
        <v>0</v>
      </c>
      <c r="D119" s="20">
        <f>'Composição de Preço'!F128</f>
        <v>6.080000000000001</v>
      </c>
      <c r="E119" s="33">
        <v>0</v>
      </c>
      <c r="F119" s="33">
        <v>0</v>
      </c>
      <c r="G119" s="33">
        <v>0</v>
      </c>
      <c r="H119" s="33">
        <v>0</v>
      </c>
      <c r="I119" s="33">
        <v>0</v>
      </c>
      <c r="J119" s="33">
        <v>0</v>
      </c>
      <c r="K119" s="33">
        <v>0</v>
      </c>
      <c r="L119" s="33">
        <v>0</v>
      </c>
      <c r="M119" s="33">
        <v>0</v>
      </c>
      <c r="N119" s="33">
        <v>0</v>
      </c>
      <c r="O119" s="33">
        <v>0</v>
      </c>
      <c r="P119" s="33">
        <v>0</v>
      </c>
      <c r="Q119" s="33">
        <v>10</v>
      </c>
      <c r="R119" s="33">
        <v>0</v>
      </c>
      <c r="S119" s="33">
        <v>200</v>
      </c>
      <c r="T119" s="33">
        <v>0</v>
      </c>
      <c r="U119" s="33">
        <v>0</v>
      </c>
      <c r="V119" s="33">
        <f t="shared" si="9"/>
        <v>210</v>
      </c>
      <c r="W119" s="33">
        <f t="shared" si="8"/>
        <v>105</v>
      </c>
      <c r="X119" s="33">
        <f t="shared" si="6"/>
        <v>315</v>
      </c>
      <c r="Y119" s="33">
        <v>316</v>
      </c>
      <c r="Z119" s="34">
        <f t="shared" si="7"/>
        <v>79</v>
      </c>
    </row>
    <row r="120" spans="1:26" s="1" customFormat="1" ht="13.5" x14ac:dyDescent="0.25">
      <c r="A120" s="28" t="s">
        <v>346</v>
      </c>
      <c r="B120" s="28" t="s">
        <v>104</v>
      </c>
      <c r="C120" s="28" t="s">
        <v>0</v>
      </c>
      <c r="D120" s="29">
        <f>'Composição de Preço'!F129</f>
        <v>5.6066666666666665</v>
      </c>
      <c r="E120" s="38">
        <v>60</v>
      </c>
      <c r="F120" s="38">
        <v>0</v>
      </c>
      <c r="G120" s="38">
        <v>0</v>
      </c>
      <c r="H120" s="38">
        <v>0</v>
      </c>
      <c r="I120" s="38">
        <v>0</v>
      </c>
      <c r="J120" s="38">
        <v>0</v>
      </c>
      <c r="K120" s="38">
        <v>0</v>
      </c>
      <c r="L120" s="38">
        <v>0</v>
      </c>
      <c r="M120" s="38">
        <v>0</v>
      </c>
      <c r="N120" s="38">
        <v>7</v>
      </c>
      <c r="O120" s="38">
        <v>0</v>
      </c>
      <c r="P120" s="38">
        <v>0</v>
      </c>
      <c r="Q120" s="38">
        <v>10</v>
      </c>
      <c r="R120" s="38">
        <v>0</v>
      </c>
      <c r="S120" s="33">
        <v>100</v>
      </c>
      <c r="T120" s="33">
        <v>150</v>
      </c>
      <c r="U120" s="38">
        <v>160</v>
      </c>
      <c r="V120" s="38">
        <f t="shared" si="9"/>
        <v>487</v>
      </c>
      <c r="W120" s="38">
        <f t="shared" si="8"/>
        <v>243.5</v>
      </c>
      <c r="X120" s="38">
        <f t="shared" si="6"/>
        <v>730.5</v>
      </c>
      <c r="Y120" s="38">
        <v>732</v>
      </c>
      <c r="Z120" s="39">
        <f t="shared" si="7"/>
        <v>183</v>
      </c>
    </row>
    <row r="121" spans="1:26" s="1" customFormat="1" ht="13.5" x14ac:dyDescent="0.25">
      <c r="A121" s="2" t="s">
        <v>347</v>
      </c>
      <c r="B121" s="2" t="s">
        <v>105</v>
      </c>
      <c r="C121" s="2" t="s">
        <v>17</v>
      </c>
      <c r="D121" s="20">
        <f>'Composição de Preço'!F130</f>
        <v>9.2800000000000011</v>
      </c>
      <c r="E121" s="33">
        <v>60</v>
      </c>
      <c r="F121" s="33">
        <v>0</v>
      </c>
      <c r="G121" s="33">
        <v>0</v>
      </c>
      <c r="H121" s="33">
        <v>0</v>
      </c>
      <c r="I121" s="33">
        <v>0</v>
      </c>
      <c r="J121" s="33">
        <v>0</v>
      </c>
      <c r="K121" s="33">
        <v>0</v>
      </c>
      <c r="L121" s="33">
        <v>0</v>
      </c>
      <c r="M121" s="33">
        <v>0</v>
      </c>
      <c r="N121" s="33">
        <v>0</v>
      </c>
      <c r="O121" s="33">
        <v>0</v>
      </c>
      <c r="P121" s="33">
        <v>0</v>
      </c>
      <c r="Q121" s="33">
        <v>10</v>
      </c>
      <c r="R121" s="33">
        <v>0</v>
      </c>
      <c r="S121" s="33">
        <v>0</v>
      </c>
      <c r="T121" s="33">
        <v>150</v>
      </c>
      <c r="U121" s="33">
        <v>0</v>
      </c>
      <c r="V121" s="33">
        <f t="shared" si="9"/>
        <v>220</v>
      </c>
      <c r="W121" s="33">
        <f t="shared" si="8"/>
        <v>110</v>
      </c>
      <c r="X121" s="33">
        <f t="shared" si="6"/>
        <v>330</v>
      </c>
      <c r="Y121" s="33">
        <v>332</v>
      </c>
      <c r="Z121" s="34">
        <f t="shared" si="7"/>
        <v>83</v>
      </c>
    </row>
    <row r="122" spans="1:26" s="1" customFormat="1" ht="13.5" x14ac:dyDescent="0.25">
      <c r="A122" s="28" t="s">
        <v>348</v>
      </c>
      <c r="B122" s="28" t="s">
        <v>106</v>
      </c>
      <c r="C122" s="28" t="s">
        <v>0</v>
      </c>
      <c r="D122" s="29">
        <f>'Composição de Preço'!F131</f>
        <v>8.1466666666666665</v>
      </c>
      <c r="E122" s="38">
        <v>0</v>
      </c>
      <c r="F122" s="38">
        <v>0</v>
      </c>
      <c r="G122" s="38">
        <v>0</v>
      </c>
      <c r="H122" s="38">
        <v>0</v>
      </c>
      <c r="I122" s="38">
        <v>0</v>
      </c>
      <c r="J122" s="38">
        <v>0</v>
      </c>
      <c r="K122" s="38">
        <v>0</v>
      </c>
      <c r="L122" s="38">
        <v>0</v>
      </c>
      <c r="M122" s="38">
        <v>0</v>
      </c>
      <c r="N122" s="38">
        <v>0</v>
      </c>
      <c r="O122" s="38">
        <v>0</v>
      </c>
      <c r="P122" s="38">
        <v>0</v>
      </c>
      <c r="Q122" s="38">
        <v>10</v>
      </c>
      <c r="R122" s="38">
        <v>0</v>
      </c>
      <c r="S122" s="33">
        <v>0</v>
      </c>
      <c r="T122" s="33">
        <v>0</v>
      </c>
      <c r="U122" s="38">
        <v>0</v>
      </c>
      <c r="V122" s="38">
        <f t="shared" si="9"/>
        <v>10</v>
      </c>
      <c r="W122" s="38">
        <f t="shared" si="8"/>
        <v>5</v>
      </c>
      <c r="X122" s="38">
        <f t="shared" si="6"/>
        <v>15</v>
      </c>
      <c r="Y122" s="38">
        <v>16</v>
      </c>
      <c r="Z122" s="39">
        <f t="shared" si="7"/>
        <v>4</v>
      </c>
    </row>
    <row r="123" spans="1:26" s="1" customFormat="1" ht="13.5" x14ac:dyDescent="0.25">
      <c r="A123" s="2" t="s">
        <v>349</v>
      </c>
      <c r="B123" s="2" t="s">
        <v>107</v>
      </c>
      <c r="C123" s="2" t="s">
        <v>0</v>
      </c>
      <c r="D123" s="20">
        <f>'Composição de Preço'!F132</f>
        <v>4.5133333333333336</v>
      </c>
      <c r="E123" s="33">
        <v>60</v>
      </c>
      <c r="F123" s="33">
        <v>102</v>
      </c>
      <c r="G123" s="33">
        <v>0</v>
      </c>
      <c r="H123" s="33">
        <v>40</v>
      </c>
      <c r="I123" s="33">
        <v>0</v>
      </c>
      <c r="J123" s="33">
        <v>60</v>
      </c>
      <c r="K123" s="33">
        <v>0</v>
      </c>
      <c r="L123" s="33">
        <v>95</v>
      </c>
      <c r="M123" s="33">
        <v>60</v>
      </c>
      <c r="N123" s="33">
        <v>25</v>
      </c>
      <c r="O123" s="33">
        <v>0</v>
      </c>
      <c r="P123" s="33">
        <v>40</v>
      </c>
      <c r="Q123" s="33">
        <v>50</v>
      </c>
      <c r="R123" s="33">
        <v>0</v>
      </c>
      <c r="S123" s="33">
        <v>600</v>
      </c>
      <c r="T123" s="33">
        <v>240</v>
      </c>
      <c r="U123" s="33">
        <v>0</v>
      </c>
      <c r="V123" s="33">
        <f t="shared" si="9"/>
        <v>1372</v>
      </c>
      <c r="W123" s="33">
        <f t="shared" si="8"/>
        <v>686</v>
      </c>
      <c r="X123" s="33">
        <f t="shared" si="6"/>
        <v>2058</v>
      </c>
      <c r="Y123" s="33">
        <v>2060</v>
      </c>
      <c r="Z123" s="34">
        <f t="shared" si="7"/>
        <v>515</v>
      </c>
    </row>
    <row r="124" spans="1:26" s="1" customFormat="1" ht="13.5" x14ac:dyDescent="0.25">
      <c r="A124" s="28" t="s">
        <v>350</v>
      </c>
      <c r="B124" s="28" t="s">
        <v>108</v>
      </c>
      <c r="C124" s="28" t="s">
        <v>0</v>
      </c>
      <c r="D124" s="29">
        <f>'Composição de Preço'!F133</f>
        <v>5.93</v>
      </c>
      <c r="E124" s="38">
        <v>60</v>
      </c>
      <c r="F124" s="38">
        <v>40</v>
      </c>
      <c r="G124" s="38">
        <v>0</v>
      </c>
      <c r="H124" s="38">
        <v>0</v>
      </c>
      <c r="I124" s="38">
        <v>0</v>
      </c>
      <c r="J124" s="38">
        <v>140</v>
      </c>
      <c r="K124" s="38">
        <v>330</v>
      </c>
      <c r="L124" s="38">
        <v>98</v>
      </c>
      <c r="M124" s="38">
        <v>45</v>
      </c>
      <c r="N124" s="38">
        <v>25</v>
      </c>
      <c r="O124" s="38">
        <v>0</v>
      </c>
      <c r="P124" s="38">
        <v>25</v>
      </c>
      <c r="Q124" s="38">
        <v>50</v>
      </c>
      <c r="R124" s="38">
        <v>0</v>
      </c>
      <c r="S124" s="33">
        <v>300</v>
      </c>
      <c r="T124" s="33">
        <v>50</v>
      </c>
      <c r="U124" s="38">
        <v>250</v>
      </c>
      <c r="V124" s="38">
        <f t="shared" si="9"/>
        <v>1413</v>
      </c>
      <c r="W124" s="38">
        <f t="shared" si="8"/>
        <v>706.5</v>
      </c>
      <c r="X124" s="38">
        <f t="shared" si="6"/>
        <v>2119.5</v>
      </c>
      <c r="Y124" s="38">
        <v>2120</v>
      </c>
      <c r="Z124" s="39">
        <f t="shared" si="7"/>
        <v>530</v>
      </c>
    </row>
    <row r="125" spans="1:26" s="1" customFormat="1" ht="13.5" x14ac:dyDescent="0.25">
      <c r="A125" s="2" t="s">
        <v>351</v>
      </c>
      <c r="B125" s="2" t="s">
        <v>109</v>
      </c>
      <c r="C125" s="2" t="s">
        <v>0</v>
      </c>
      <c r="D125" s="20">
        <f>'Composição de Preço'!F134</f>
        <v>6.81</v>
      </c>
      <c r="E125" s="33">
        <v>20</v>
      </c>
      <c r="F125" s="33">
        <v>0</v>
      </c>
      <c r="G125" s="33">
        <v>0</v>
      </c>
      <c r="H125" s="33">
        <v>0</v>
      </c>
      <c r="I125" s="33">
        <v>0</v>
      </c>
      <c r="J125" s="33">
        <v>0</v>
      </c>
      <c r="K125" s="33">
        <v>0</v>
      </c>
      <c r="L125" s="33">
        <v>0</v>
      </c>
      <c r="M125" s="33">
        <v>0</v>
      </c>
      <c r="N125" s="33">
        <v>0</v>
      </c>
      <c r="O125" s="33">
        <v>0</v>
      </c>
      <c r="P125" s="33">
        <v>0</v>
      </c>
      <c r="Q125" s="33">
        <v>50</v>
      </c>
      <c r="R125" s="33">
        <v>0</v>
      </c>
      <c r="S125" s="33">
        <v>0</v>
      </c>
      <c r="T125" s="33">
        <v>15</v>
      </c>
      <c r="U125" s="33">
        <v>0</v>
      </c>
      <c r="V125" s="33">
        <f t="shared" si="9"/>
        <v>85</v>
      </c>
      <c r="W125" s="33">
        <f t="shared" si="8"/>
        <v>42.5</v>
      </c>
      <c r="X125" s="33">
        <f t="shared" si="6"/>
        <v>127.5</v>
      </c>
      <c r="Y125" s="33">
        <v>128</v>
      </c>
      <c r="Z125" s="34">
        <f t="shared" si="7"/>
        <v>32</v>
      </c>
    </row>
    <row r="126" spans="1:26" s="1" customFormat="1" ht="13.5" x14ac:dyDescent="0.25">
      <c r="A126" s="28" t="s">
        <v>352</v>
      </c>
      <c r="B126" s="28" t="s">
        <v>110</v>
      </c>
      <c r="C126" s="28" t="s">
        <v>0</v>
      </c>
      <c r="D126" s="29">
        <f>'Composição de Preço'!F135</f>
        <v>5.5233333333333334</v>
      </c>
      <c r="E126" s="38">
        <v>20</v>
      </c>
      <c r="F126" s="38">
        <v>0</v>
      </c>
      <c r="G126" s="38">
        <v>0</v>
      </c>
      <c r="H126" s="38">
        <v>0</v>
      </c>
      <c r="I126" s="38">
        <v>0</v>
      </c>
      <c r="J126" s="38">
        <v>160</v>
      </c>
      <c r="K126" s="38">
        <v>0</v>
      </c>
      <c r="L126" s="38">
        <v>0</v>
      </c>
      <c r="M126" s="38">
        <v>55</v>
      </c>
      <c r="N126" s="38">
        <v>12</v>
      </c>
      <c r="O126" s="38">
        <v>0</v>
      </c>
      <c r="P126" s="38">
        <v>50</v>
      </c>
      <c r="Q126" s="38">
        <v>30</v>
      </c>
      <c r="R126" s="38">
        <v>0</v>
      </c>
      <c r="S126" s="33">
        <v>150</v>
      </c>
      <c r="T126" s="33">
        <v>180</v>
      </c>
      <c r="U126" s="38">
        <v>300</v>
      </c>
      <c r="V126" s="38">
        <f t="shared" si="9"/>
        <v>957</v>
      </c>
      <c r="W126" s="38">
        <f t="shared" si="8"/>
        <v>478.5</v>
      </c>
      <c r="X126" s="38">
        <f t="shared" si="6"/>
        <v>1435.5</v>
      </c>
      <c r="Y126" s="38">
        <v>1436</v>
      </c>
      <c r="Z126" s="39">
        <f t="shared" si="7"/>
        <v>359</v>
      </c>
    </row>
    <row r="127" spans="1:26" s="1" customFormat="1" ht="13.5" x14ac:dyDescent="0.25">
      <c r="A127" s="2" t="s">
        <v>353</v>
      </c>
      <c r="B127" s="2" t="s">
        <v>196</v>
      </c>
      <c r="C127" s="2" t="s">
        <v>0</v>
      </c>
      <c r="D127" s="20">
        <f>'Composição de Preço'!F136</f>
        <v>7.7033333333333331</v>
      </c>
      <c r="E127" s="33">
        <v>0</v>
      </c>
      <c r="F127" s="33">
        <v>0</v>
      </c>
      <c r="G127" s="33">
        <v>0</v>
      </c>
      <c r="H127" s="33">
        <v>0</v>
      </c>
      <c r="I127" s="33">
        <v>0</v>
      </c>
      <c r="J127" s="33">
        <v>0</v>
      </c>
      <c r="K127" s="33">
        <v>0</v>
      </c>
      <c r="L127" s="33">
        <v>0</v>
      </c>
      <c r="M127" s="33">
        <v>0</v>
      </c>
      <c r="N127" s="33">
        <v>0</v>
      </c>
      <c r="O127" s="33">
        <v>0</v>
      </c>
      <c r="P127" s="33">
        <v>0</v>
      </c>
      <c r="Q127" s="33">
        <v>20</v>
      </c>
      <c r="R127" s="33">
        <v>0</v>
      </c>
      <c r="S127" s="33">
        <v>100</v>
      </c>
      <c r="T127" s="33"/>
      <c r="U127" s="33">
        <v>0</v>
      </c>
      <c r="V127" s="33">
        <f t="shared" si="9"/>
        <v>120</v>
      </c>
      <c r="W127" s="33">
        <f t="shared" si="8"/>
        <v>60</v>
      </c>
      <c r="X127" s="33">
        <f t="shared" si="6"/>
        <v>180</v>
      </c>
      <c r="Y127" s="33">
        <f>X127</f>
        <v>180</v>
      </c>
      <c r="Z127" s="34">
        <f t="shared" si="7"/>
        <v>45</v>
      </c>
    </row>
    <row r="128" spans="1:26" s="1" customFormat="1" ht="13.5" x14ac:dyDescent="0.25">
      <c r="A128" s="28" t="s">
        <v>354</v>
      </c>
      <c r="B128" s="28" t="s">
        <v>111</v>
      </c>
      <c r="C128" s="28" t="s">
        <v>0</v>
      </c>
      <c r="D128" s="29">
        <f>'Composição de Preço'!F137</f>
        <v>10.1</v>
      </c>
      <c r="E128" s="38">
        <v>0</v>
      </c>
      <c r="F128" s="38">
        <v>0</v>
      </c>
      <c r="G128" s="38">
        <v>0</v>
      </c>
      <c r="H128" s="38">
        <v>0</v>
      </c>
      <c r="I128" s="38">
        <v>0</v>
      </c>
      <c r="J128" s="38">
        <v>0</v>
      </c>
      <c r="K128" s="38">
        <v>0</v>
      </c>
      <c r="L128" s="38">
        <v>0</v>
      </c>
      <c r="M128" s="38">
        <v>0</v>
      </c>
      <c r="N128" s="38">
        <v>0</v>
      </c>
      <c r="O128" s="38">
        <v>0</v>
      </c>
      <c r="P128" s="38">
        <v>0</v>
      </c>
      <c r="Q128" s="38">
        <v>0</v>
      </c>
      <c r="R128" s="38">
        <v>0</v>
      </c>
      <c r="S128" s="33">
        <v>0</v>
      </c>
      <c r="T128" s="33">
        <v>180</v>
      </c>
      <c r="U128" s="38">
        <v>0</v>
      </c>
      <c r="V128" s="38">
        <f t="shared" si="9"/>
        <v>180</v>
      </c>
      <c r="W128" s="38">
        <f t="shared" si="8"/>
        <v>90</v>
      </c>
      <c r="X128" s="38">
        <f t="shared" si="6"/>
        <v>270</v>
      </c>
      <c r="Y128" s="38">
        <v>272</v>
      </c>
      <c r="Z128" s="39">
        <f t="shared" si="7"/>
        <v>68</v>
      </c>
    </row>
    <row r="129" spans="1:26" s="1" customFormat="1" ht="13.5" x14ac:dyDescent="0.25">
      <c r="A129" s="2" t="s">
        <v>355</v>
      </c>
      <c r="B129" s="2" t="s">
        <v>112</v>
      </c>
      <c r="C129" s="2" t="s">
        <v>0</v>
      </c>
      <c r="D129" s="20">
        <f>'Composição de Preço'!F138</f>
        <v>8.5366666666666671</v>
      </c>
      <c r="E129" s="33">
        <v>0</v>
      </c>
      <c r="F129" s="33">
        <v>0</v>
      </c>
      <c r="G129" s="33">
        <v>0</v>
      </c>
      <c r="H129" s="33">
        <v>0</v>
      </c>
      <c r="I129" s="33">
        <v>0</v>
      </c>
      <c r="J129" s="33">
        <v>0</v>
      </c>
      <c r="K129" s="33">
        <v>0</v>
      </c>
      <c r="L129" s="33">
        <v>0</v>
      </c>
      <c r="M129" s="33">
        <v>0</v>
      </c>
      <c r="N129" s="33">
        <v>0</v>
      </c>
      <c r="O129" s="33">
        <v>0</v>
      </c>
      <c r="P129" s="33">
        <v>0</v>
      </c>
      <c r="Q129" s="33">
        <v>0</v>
      </c>
      <c r="R129" s="33">
        <v>0</v>
      </c>
      <c r="S129" s="33">
        <v>0</v>
      </c>
      <c r="T129" s="33">
        <v>0</v>
      </c>
      <c r="U129" s="33">
        <v>0</v>
      </c>
      <c r="V129" s="33">
        <f t="shared" si="9"/>
        <v>0</v>
      </c>
      <c r="W129" s="33">
        <f t="shared" si="8"/>
        <v>0</v>
      </c>
      <c r="X129" s="33">
        <f t="shared" si="6"/>
        <v>0</v>
      </c>
      <c r="Y129" s="33">
        <f>X129</f>
        <v>0</v>
      </c>
      <c r="Z129" s="34">
        <f t="shared" si="7"/>
        <v>0</v>
      </c>
    </row>
    <row r="130" spans="1:26" s="1" customFormat="1" ht="13.5" x14ac:dyDescent="0.25">
      <c r="A130" s="28" t="s">
        <v>356</v>
      </c>
      <c r="B130" s="28" t="s">
        <v>202</v>
      </c>
      <c r="C130" s="28" t="s">
        <v>0</v>
      </c>
      <c r="D130" s="29">
        <f>'Composição de Preço'!F139</f>
        <v>9.6066666666666674</v>
      </c>
      <c r="E130" s="38">
        <v>0</v>
      </c>
      <c r="F130" s="38">
        <v>0</v>
      </c>
      <c r="G130" s="38">
        <v>0</v>
      </c>
      <c r="H130" s="38">
        <v>0</v>
      </c>
      <c r="I130" s="38">
        <v>0</v>
      </c>
      <c r="J130" s="38">
        <v>0</v>
      </c>
      <c r="K130" s="38">
        <v>0</v>
      </c>
      <c r="L130" s="38">
        <v>0</v>
      </c>
      <c r="M130" s="38">
        <v>0</v>
      </c>
      <c r="N130" s="38">
        <v>0</v>
      </c>
      <c r="O130" s="38">
        <v>0</v>
      </c>
      <c r="P130" s="38">
        <v>0</v>
      </c>
      <c r="Q130" s="38">
        <v>0</v>
      </c>
      <c r="R130" s="38">
        <v>0</v>
      </c>
      <c r="S130" s="33">
        <v>0</v>
      </c>
      <c r="T130" s="33">
        <v>0</v>
      </c>
      <c r="U130" s="38">
        <v>0</v>
      </c>
      <c r="V130" s="38">
        <f t="shared" si="9"/>
        <v>0</v>
      </c>
      <c r="W130" s="38">
        <f t="shared" si="8"/>
        <v>0</v>
      </c>
      <c r="X130" s="38">
        <f t="shared" si="6"/>
        <v>0</v>
      </c>
      <c r="Y130" s="38">
        <f>X130</f>
        <v>0</v>
      </c>
      <c r="Z130" s="39">
        <f t="shared" si="7"/>
        <v>0</v>
      </c>
    </row>
    <row r="131" spans="1:26" s="1" customFormat="1" ht="13.5" x14ac:dyDescent="0.25">
      <c r="A131" s="2" t="s">
        <v>357</v>
      </c>
      <c r="B131" s="2" t="s">
        <v>113</v>
      </c>
      <c r="C131" s="2" t="s">
        <v>0</v>
      </c>
      <c r="D131" s="20">
        <f>'Composição de Preço'!F140</f>
        <v>5.98</v>
      </c>
      <c r="E131" s="33">
        <v>300</v>
      </c>
      <c r="F131" s="33">
        <v>200</v>
      </c>
      <c r="G131" s="33">
        <v>0</v>
      </c>
      <c r="H131" s="33">
        <v>250</v>
      </c>
      <c r="I131" s="33">
        <v>680</v>
      </c>
      <c r="J131" s="33">
        <v>310</v>
      </c>
      <c r="K131" s="33">
        <v>400</v>
      </c>
      <c r="L131" s="33">
        <v>250</v>
      </c>
      <c r="M131" s="33">
        <v>160</v>
      </c>
      <c r="N131" s="33">
        <v>60</v>
      </c>
      <c r="O131" s="33">
        <v>0</v>
      </c>
      <c r="P131" s="33">
        <v>250</v>
      </c>
      <c r="Q131" s="33">
        <v>80</v>
      </c>
      <c r="R131" s="33">
        <v>0</v>
      </c>
      <c r="S131" s="33">
        <v>800</v>
      </c>
      <c r="T131" s="33">
        <v>300</v>
      </c>
      <c r="U131" s="33">
        <v>700</v>
      </c>
      <c r="V131" s="33">
        <f t="shared" ref="V131:V151" si="10">SUM(E131:U131)</f>
        <v>4740</v>
      </c>
      <c r="W131" s="33">
        <f t="shared" si="8"/>
        <v>2370</v>
      </c>
      <c r="X131" s="33">
        <f t="shared" si="6"/>
        <v>7110</v>
      </c>
      <c r="Y131" s="33">
        <v>7112</v>
      </c>
      <c r="Z131" s="34">
        <f t="shared" si="7"/>
        <v>1778</v>
      </c>
    </row>
    <row r="132" spans="1:26" s="1" customFormat="1" ht="13.5" x14ac:dyDescent="0.25">
      <c r="A132" s="28" t="s">
        <v>358</v>
      </c>
      <c r="B132" s="28" t="s">
        <v>114</v>
      </c>
      <c r="C132" s="28" t="s">
        <v>0</v>
      </c>
      <c r="D132" s="29">
        <f>'Composição de Preço'!F141</f>
        <v>10.106666666666667</v>
      </c>
      <c r="E132" s="38">
        <v>40</v>
      </c>
      <c r="F132" s="38">
        <v>0</v>
      </c>
      <c r="G132" s="38">
        <v>0</v>
      </c>
      <c r="H132" s="38">
        <v>0</v>
      </c>
      <c r="I132" s="38">
        <v>0</v>
      </c>
      <c r="J132" s="38">
        <v>0</v>
      </c>
      <c r="K132" s="38">
        <v>400</v>
      </c>
      <c r="L132" s="38">
        <v>0</v>
      </c>
      <c r="M132" s="38">
        <v>0</v>
      </c>
      <c r="N132" s="38">
        <v>4</v>
      </c>
      <c r="O132" s="38">
        <v>0</v>
      </c>
      <c r="P132" s="38">
        <v>8</v>
      </c>
      <c r="Q132" s="38">
        <v>0</v>
      </c>
      <c r="R132" s="38">
        <v>0</v>
      </c>
      <c r="S132" s="33">
        <v>300</v>
      </c>
      <c r="T132" s="33">
        <v>20</v>
      </c>
      <c r="U132" s="38">
        <v>0</v>
      </c>
      <c r="V132" s="38">
        <f t="shared" si="10"/>
        <v>772</v>
      </c>
      <c r="W132" s="38">
        <f t="shared" si="8"/>
        <v>386</v>
      </c>
      <c r="X132" s="38">
        <f t="shared" ref="X132:X151" si="11">SUM(V132:W132)</f>
        <v>1158</v>
      </c>
      <c r="Y132" s="38">
        <v>1160</v>
      </c>
      <c r="Z132" s="39">
        <f t="shared" ref="Z132:Z151" si="12">Y132/4</f>
        <v>290</v>
      </c>
    </row>
    <row r="133" spans="1:26" s="1" customFormat="1" ht="13.5" x14ac:dyDescent="0.25">
      <c r="A133" s="2" t="s">
        <v>359</v>
      </c>
      <c r="B133" s="2" t="s">
        <v>115</v>
      </c>
      <c r="C133" s="2" t="s">
        <v>0</v>
      </c>
      <c r="D133" s="20">
        <f>'Composição de Preço'!F142</f>
        <v>13.593333333333334</v>
      </c>
      <c r="E133" s="33">
        <v>400</v>
      </c>
      <c r="F133" s="33">
        <v>240</v>
      </c>
      <c r="G133" s="33">
        <v>1800</v>
      </c>
      <c r="H133" s="33">
        <v>200</v>
      </c>
      <c r="I133" s="33">
        <v>500</v>
      </c>
      <c r="J133" s="33">
        <v>420</v>
      </c>
      <c r="K133" s="33">
        <v>2550</v>
      </c>
      <c r="L133" s="33">
        <v>240</v>
      </c>
      <c r="M133" s="33">
        <v>139</v>
      </c>
      <c r="N133" s="33">
        <v>70</v>
      </c>
      <c r="O133" s="33">
        <v>0</v>
      </c>
      <c r="P133" s="33">
        <v>150</v>
      </c>
      <c r="Q133" s="33">
        <v>90</v>
      </c>
      <c r="R133" s="33">
        <v>800</v>
      </c>
      <c r="S133" s="33">
        <v>500</v>
      </c>
      <c r="T133" s="33">
        <v>150</v>
      </c>
      <c r="U133" s="33">
        <v>400</v>
      </c>
      <c r="V133" s="33">
        <f t="shared" si="10"/>
        <v>8649</v>
      </c>
      <c r="W133" s="33">
        <f t="shared" ref="W133:W151" si="13">V133*0.5</f>
        <v>4324.5</v>
      </c>
      <c r="X133" s="33">
        <f t="shared" si="11"/>
        <v>12973.5</v>
      </c>
      <c r="Y133" s="33">
        <v>12976</v>
      </c>
      <c r="Z133" s="34">
        <f t="shared" si="12"/>
        <v>3244</v>
      </c>
    </row>
    <row r="134" spans="1:26" s="1" customFormat="1" ht="13.5" x14ac:dyDescent="0.25">
      <c r="A134" s="28" t="s">
        <v>360</v>
      </c>
      <c r="B134" s="28" t="s">
        <v>116</v>
      </c>
      <c r="C134" s="28" t="s">
        <v>0</v>
      </c>
      <c r="D134" s="29">
        <f>'Composição de Preço'!F143</f>
        <v>10.250000000000002</v>
      </c>
      <c r="E134" s="38">
        <v>120</v>
      </c>
      <c r="F134" s="38">
        <v>0</v>
      </c>
      <c r="G134" s="38">
        <v>0</v>
      </c>
      <c r="H134" s="38">
        <v>50</v>
      </c>
      <c r="I134" s="38">
        <v>100</v>
      </c>
      <c r="J134" s="38">
        <v>0</v>
      </c>
      <c r="K134" s="38">
        <v>504</v>
      </c>
      <c r="L134" s="38">
        <v>0</v>
      </c>
      <c r="M134" s="38">
        <v>0</v>
      </c>
      <c r="N134" s="38">
        <v>70</v>
      </c>
      <c r="O134" s="38">
        <v>0</v>
      </c>
      <c r="P134" s="38">
        <v>30</v>
      </c>
      <c r="Q134" s="38">
        <v>0</v>
      </c>
      <c r="R134" s="38">
        <v>0</v>
      </c>
      <c r="S134" s="33">
        <v>400</v>
      </c>
      <c r="T134" s="33">
        <v>150</v>
      </c>
      <c r="U134" s="38">
        <v>0</v>
      </c>
      <c r="V134" s="38">
        <f t="shared" si="10"/>
        <v>1424</v>
      </c>
      <c r="W134" s="38">
        <f t="shared" si="13"/>
        <v>712</v>
      </c>
      <c r="X134" s="38">
        <f t="shared" si="11"/>
        <v>2136</v>
      </c>
      <c r="Y134" s="38">
        <f>X134</f>
        <v>2136</v>
      </c>
      <c r="Z134" s="39">
        <f t="shared" si="12"/>
        <v>534</v>
      </c>
    </row>
    <row r="135" spans="1:26" s="1" customFormat="1" ht="13.5" x14ac:dyDescent="0.25">
      <c r="A135" s="2" t="s">
        <v>361</v>
      </c>
      <c r="B135" s="2" t="s">
        <v>117</v>
      </c>
      <c r="C135" s="2" t="s">
        <v>0</v>
      </c>
      <c r="D135" s="20">
        <f>'Composição de Preço'!F144</f>
        <v>5.7266666666666666</v>
      </c>
      <c r="E135" s="33">
        <v>120</v>
      </c>
      <c r="F135" s="33">
        <v>0</v>
      </c>
      <c r="G135" s="33">
        <v>0</v>
      </c>
      <c r="H135" s="33">
        <v>0</v>
      </c>
      <c r="I135" s="33">
        <v>0</v>
      </c>
      <c r="J135" s="33">
        <v>0</v>
      </c>
      <c r="K135" s="33">
        <v>0</v>
      </c>
      <c r="L135" s="33">
        <v>0</v>
      </c>
      <c r="M135" s="33">
        <v>0</v>
      </c>
      <c r="N135" s="33">
        <v>0</v>
      </c>
      <c r="O135" s="33">
        <v>0</v>
      </c>
      <c r="P135" s="33">
        <v>0</v>
      </c>
      <c r="Q135" s="33">
        <v>0</v>
      </c>
      <c r="R135" s="33">
        <v>0</v>
      </c>
      <c r="S135" s="33">
        <v>0</v>
      </c>
      <c r="T135" s="33">
        <v>100</v>
      </c>
      <c r="U135" s="33">
        <v>0</v>
      </c>
      <c r="V135" s="33">
        <f t="shared" si="10"/>
        <v>220</v>
      </c>
      <c r="W135" s="33">
        <f t="shared" si="13"/>
        <v>110</v>
      </c>
      <c r="X135" s="33">
        <f t="shared" si="11"/>
        <v>330</v>
      </c>
      <c r="Y135" s="33">
        <v>332</v>
      </c>
      <c r="Z135" s="34">
        <f t="shared" si="12"/>
        <v>83</v>
      </c>
    </row>
    <row r="136" spans="1:26" s="1" customFormat="1" ht="13.5" x14ac:dyDescent="0.25">
      <c r="A136" s="28" t="s">
        <v>362</v>
      </c>
      <c r="B136" s="28" t="s">
        <v>207</v>
      </c>
      <c r="C136" s="28" t="s">
        <v>0</v>
      </c>
      <c r="D136" s="29">
        <f>'Composição de Preço'!F145</f>
        <v>8.32</v>
      </c>
      <c r="E136" s="38">
        <v>360</v>
      </c>
      <c r="F136" s="38">
        <v>80</v>
      </c>
      <c r="G136" s="38">
        <v>0</v>
      </c>
      <c r="H136" s="38">
        <v>0</v>
      </c>
      <c r="I136" s="38">
        <v>0</v>
      </c>
      <c r="J136" s="38">
        <v>0</v>
      </c>
      <c r="K136" s="38">
        <v>300</v>
      </c>
      <c r="L136" s="38">
        <v>150</v>
      </c>
      <c r="M136" s="38">
        <v>0</v>
      </c>
      <c r="N136" s="38">
        <v>0</v>
      </c>
      <c r="O136" s="38">
        <v>0</v>
      </c>
      <c r="P136" s="38">
        <v>30</v>
      </c>
      <c r="Q136" s="38">
        <v>0</v>
      </c>
      <c r="R136" s="38">
        <v>0</v>
      </c>
      <c r="S136" s="33">
        <v>300</v>
      </c>
      <c r="T136" s="33">
        <v>0</v>
      </c>
      <c r="U136" s="38">
        <v>0</v>
      </c>
      <c r="V136" s="38">
        <f t="shared" si="10"/>
        <v>1220</v>
      </c>
      <c r="W136" s="38">
        <f t="shared" si="13"/>
        <v>610</v>
      </c>
      <c r="X136" s="38">
        <f t="shared" si="11"/>
        <v>1830</v>
      </c>
      <c r="Y136" s="38">
        <v>1832</v>
      </c>
      <c r="Z136" s="39">
        <f t="shared" si="12"/>
        <v>458</v>
      </c>
    </row>
    <row r="137" spans="1:26" s="1" customFormat="1" ht="13.5" x14ac:dyDescent="0.25">
      <c r="A137" s="2" t="s">
        <v>363</v>
      </c>
      <c r="B137" s="2" t="s">
        <v>208</v>
      </c>
      <c r="C137" s="2" t="s">
        <v>0</v>
      </c>
      <c r="D137" s="20">
        <f>'Composição de Preço'!F146</f>
        <v>8.5233333333333334</v>
      </c>
      <c r="E137" s="33">
        <v>20</v>
      </c>
      <c r="F137" s="33">
        <v>0</v>
      </c>
      <c r="G137" s="33">
        <v>0</v>
      </c>
      <c r="H137" s="33">
        <v>50</v>
      </c>
      <c r="I137" s="33">
        <v>0</v>
      </c>
      <c r="J137" s="33">
        <v>0</v>
      </c>
      <c r="K137" s="33">
        <v>0</v>
      </c>
      <c r="L137" s="33">
        <v>0</v>
      </c>
      <c r="M137" s="33">
        <v>0</v>
      </c>
      <c r="N137" s="33">
        <v>0</v>
      </c>
      <c r="O137" s="33">
        <v>0</v>
      </c>
      <c r="P137" s="33">
        <v>0</v>
      </c>
      <c r="Q137" s="33">
        <v>90</v>
      </c>
      <c r="R137" s="33">
        <v>0</v>
      </c>
      <c r="S137" s="33">
        <v>0</v>
      </c>
      <c r="T137" s="33">
        <v>160</v>
      </c>
      <c r="U137" s="33">
        <v>0</v>
      </c>
      <c r="V137" s="33">
        <f t="shared" si="10"/>
        <v>320</v>
      </c>
      <c r="W137" s="33">
        <f t="shared" si="13"/>
        <v>160</v>
      </c>
      <c r="X137" s="33">
        <f t="shared" si="11"/>
        <v>480</v>
      </c>
      <c r="Y137" s="33">
        <f>X137</f>
        <v>480</v>
      </c>
      <c r="Z137" s="34">
        <f t="shared" si="12"/>
        <v>120</v>
      </c>
    </row>
    <row r="138" spans="1:26" s="1" customFormat="1" ht="13.5" x14ac:dyDescent="0.25">
      <c r="A138" s="28" t="s">
        <v>364</v>
      </c>
      <c r="B138" s="28" t="s">
        <v>118</v>
      </c>
      <c r="C138" s="28" t="s">
        <v>0</v>
      </c>
      <c r="D138" s="29">
        <f>'Composição de Preço'!F147</f>
        <v>13.183333333333332</v>
      </c>
      <c r="E138" s="38">
        <v>120</v>
      </c>
      <c r="F138" s="38">
        <v>0</v>
      </c>
      <c r="G138" s="38">
        <v>0</v>
      </c>
      <c r="H138" s="38">
        <v>0</v>
      </c>
      <c r="I138" s="38">
        <v>0</v>
      </c>
      <c r="J138" s="38">
        <v>0</v>
      </c>
      <c r="K138" s="38">
        <v>400</v>
      </c>
      <c r="L138" s="38">
        <v>0</v>
      </c>
      <c r="M138" s="38">
        <v>0</v>
      </c>
      <c r="N138" s="38">
        <v>0</v>
      </c>
      <c r="O138" s="38">
        <v>0</v>
      </c>
      <c r="P138" s="38">
        <v>0</v>
      </c>
      <c r="Q138" s="38">
        <v>60</v>
      </c>
      <c r="R138" s="38">
        <v>100</v>
      </c>
      <c r="S138" s="33">
        <v>0</v>
      </c>
      <c r="T138" s="33">
        <v>100</v>
      </c>
      <c r="U138" s="38">
        <v>0</v>
      </c>
      <c r="V138" s="38">
        <f t="shared" si="10"/>
        <v>780</v>
      </c>
      <c r="W138" s="38">
        <f t="shared" si="13"/>
        <v>390</v>
      </c>
      <c r="X138" s="38">
        <f t="shared" si="11"/>
        <v>1170</v>
      </c>
      <c r="Y138" s="38">
        <v>1172</v>
      </c>
      <c r="Z138" s="39">
        <f t="shared" si="12"/>
        <v>293</v>
      </c>
    </row>
    <row r="139" spans="1:26" s="1" customFormat="1" ht="13.5" x14ac:dyDescent="0.25">
      <c r="A139" s="2" t="s">
        <v>365</v>
      </c>
      <c r="B139" s="2" t="s">
        <v>119</v>
      </c>
      <c r="C139" s="2" t="s">
        <v>0</v>
      </c>
      <c r="D139" s="20">
        <f>'Composição de Preço'!F148</f>
        <v>3.8733333333333335</v>
      </c>
      <c r="E139" s="33">
        <v>120</v>
      </c>
      <c r="F139" s="33">
        <v>118</v>
      </c>
      <c r="G139" s="33">
        <v>1550</v>
      </c>
      <c r="H139" s="33">
        <v>200</v>
      </c>
      <c r="I139" s="33">
        <v>400</v>
      </c>
      <c r="J139" s="33">
        <v>450</v>
      </c>
      <c r="K139" s="33">
        <v>1999</v>
      </c>
      <c r="L139" s="33">
        <v>850</v>
      </c>
      <c r="M139" s="33">
        <v>235</v>
      </c>
      <c r="N139" s="33">
        <v>200</v>
      </c>
      <c r="O139" s="33">
        <v>0</v>
      </c>
      <c r="P139" s="33">
        <v>200</v>
      </c>
      <c r="Q139" s="33">
        <v>90</v>
      </c>
      <c r="R139" s="33">
        <v>0</v>
      </c>
      <c r="S139" s="33">
        <v>700</v>
      </c>
      <c r="T139" s="33">
        <v>300</v>
      </c>
      <c r="U139" s="33">
        <v>2000</v>
      </c>
      <c r="V139" s="33">
        <f t="shared" si="10"/>
        <v>9412</v>
      </c>
      <c r="W139" s="33">
        <f t="shared" si="13"/>
        <v>4706</v>
      </c>
      <c r="X139" s="33">
        <f t="shared" si="11"/>
        <v>14118</v>
      </c>
      <c r="Y139" s="33">
        <v>14120</v>
      </c>
      <c r="Z139" s="34">
        <f t="shared" si="12"/>
        <v>3530</v>
      </c>
    </row>
    <row r="140" spans="1:26" s="1" customFormat="1" ht="13.5" x14ac:dyDescent="0.25">
      <c r="A140" s="28" t="s">
        <v>366</v>
      </c>
      <c r="B140" s="28" t="s">
        <v>120</v>
      </c>
      <c r="C140" s="28" t="s">
        <v>0</v>
      </c>
      <c r="D140" s="29">
        <f>'Composição de Preço'!F149</f>
        <v>9.2433333333333341</v>
      </c>
      <c r="E140" s="38">
        <v>0</v>
      </c>
      <c r="F140" s="38">
        <v>0</v>
      </c>
      <c r="G140" s="38">
        <v>450</v>
      </c>
      <c r="H140" s="38">
        <v>0</v>
      </c>
      <c r="I140" s="38">
        <v>100</v>
      </c>
      <c r="J140" s="38">
        <v>0</v>
      </c>
      <c r="K140" s="38">
        <v>404</v>
      </c>
      <c r="L140" s="38">
        <v>0</v>
      </c>
      <c r="M140" s="38">
        <v>0</v>
      </c>
      <c r="N140" s="38">
        <v>0</v>
      </c>
      <c r="O140" s="38">
        <v>0</v>
      </c>
      <c r="P140" s="38">
        <v>200</v>
      </c>
      <c r="Q140" s="38">
        <v>0</v>
      </c>
      <c r="R140" s="38">
        <v>0</v>
      </c>
      <c r="S140" s="33">
        <v>0</v>
      </c>
      <c r="T140" s="33">
        <v>250</v>
      </c>
      <c r="U140" s="38">
        <v>300</v>
      </c>
      <c r="V140" s="38">
        <f t="shared" si="10"/>
        <v>1704</v>
      </c>
      <c r="W140" s="38">
        <f t="shared" si="13"/>
        <v>852</v>
      </c>
      <c r="X140" s="38">
        <f t="shared" si="11"/>
        <v>2556</v>
      </c>
      <c r="Y140" s="38">
        <f>X140</f>
        <v>2556</v>
      </c>
      <c r="Z140" s="39">
        <f t="shared" si="12"/>
        <v>639</v>
      </c>
    </row>
    <row r="141" spans="1:26" s="1" customFormat="1" ht="13.5" x14ac:dyDescent="0.25">
      <c r="A141" s="2" t="s">
        <v>367</v>
      </c>
      <c r="B141" s="2" t="s">
        <v>121</v>
      </c>
      <c r="C141" s="2" t="s">
        <v>122</v>
      </c>
      <c r="D141" s="20">
        <f>'Composição de Preço'!F150</f>
        <v>9.7266666666666683</v>
      </c>
      <c r="E141" s="33">
        <v>0</v>
      </c>
      <c r="F141" s="33">
        <v>0</v>
      </c>
      <c r="G141" s="33">
        <v>0</v>
      </c>
      <c r="H141" s="33">
        <v>0</v>
      </c>
      <c r="I141" s="33">
        <v>80</v>
      </c>
      <c r="J141" s="33">
        <v>0</v>
      </c>
      <c r="K141" s="33">
        <v>0</v>
      </c>
      <c r="L141" s="33">
        <v>0</v>
      </c>
      <c r="M141" s="33">
        <v>0</v>
      </c>
      <c r="N141" s="33">
        <v>25</v>
      </c>
      <c r="O141" s="33">
        <v>0</v>
      </c>
      <c r="P141" s="33">
        <v>30</v>
      </c>
      <c r="Q141" s="33">
        <v>0</v>
      </c>
      <c r="R141" s="33">
        <v>0</v>
      </c>
      <c r="S141" s="33">
        <v>0</v>
      </c>
      <c r="T141" s="33">
        <v>180</v>
      </c>
      <c r="U141" s="33">
        <v>0</v>
      </c>
      <c r="V141" s="33">
        <f t="shared" si="10"/>
        <v>315</v>
      </c>
      <c r="W141" s="33">
        <f t="shared" si="13"/>
        <v>157.5</v>
      </c>
      <c r="X141" s="33">
        <f t="shared" si="11"/>
        <v>472.5</v>
      </c>
      <c r="Y141" s="33">
        <v>476</v>
      </c>
      <c r="Z141" s="34">
        <f t="shared" si="12"/>
        <v>119</v>
      </c>
    </row>
    <row r="142" spans="1:26" s="1" customFormat="1" ht="13.5" x14ac:dyDescent="0.25">
      <c r="A142" s="28" t="s">
        <v>368</v>
      </c>
      <c r="B142" s="28" t="s">
        <v>123</v>
      </c>
      <c r="C142" s="28" t="s">
        <v>0</v>
      </c>
      <c r="D142" s="29">
        <f>'Composição de Preço'!F151</f>
        <v>7.98</v>
      </c>
      <c r="E142" s="38">
        <v>0</v>
      </c>
      <c r="F142" s="38">
        <v>60</v>
      </c>
      <c r="G142" s="38">
        <v>0</v>
      </c>
      <c r="H142" s="38">
        <v>0</v>
      </c>
      <c r="I142" s="38">
        <v>0</v>
      </c>
      <c r="J142" s="38">
        <v>0</v>
      </c>
      <c r="K142" s="38">
        <v>0</v>
      </c>
      <c r="L142" s="38">
        <v>80</v>
      </c>
      <c r="M142" s="38">
        <v>0</v>
      </c>
      <c r="N142" s="38">
        <v>10</v>
      </c>
      <c r="O142" s="38">
        <v>0</v>
      </c>
      <c r="P142" s="38">
        <v>20</v>
      </c>
      <c r="Q142" s="38">
        <v>30</v>
      </c>
      <c r="R142" s="38">
        <v>0</v>
      </c>
      <c r="S142" s="33">
        <v>300</v>
      </c>
      <c r="T142" s="33">
        <v>100</v>
      </c>
      <c r="U142" s="38">
        <v>0</v>
      </c>
      <c r="V142" s="38">
        <f t="shared" si="10"/>
        <v>600</v>
      </c>
      <c r="W142" s="38">
        <f t="shared" si="13"/>
        <v>300</v>
      </c>
      <c r="X142" s="38">
        <f t="shared" si="11"/>
        <v>900</v>
      </c>
      <c r="Y142" s="38">
        <f>X142</f>
        <v>900</v>
      </c>
      <c r="Z142" s="39">
        <f t="shared" si="12"/>
        <v>225</v>
      </c>
    </row>
    <row r="143" spans="1:26" s="1" customFormat="1" ht="13.5" x14ac:dyDescent="0.25">
      <c r="A143" s="2" t="s">
        <v>369</v>
      </c>
      <c r="B143" s="2" t="s">
        <v>209</v>
      </c>
      <c r="C143" s="2" t="s">
        <v>0</v>
      </c>
      <c r="D143" s="20">
        <f>'Composição de Preço'!F152</f>
        <v>14.806666666666667</v>
      </c>
      <c r="E143" s="33">
        <v>30</v>
      </c>
      <c r="F143" s="33">
        <v>40</v>
      </c>
      <c r="G143" s="33">
        <v>0</v>
      </c>
      <c r="H143" s="33">
        <v>30</v>
      </c>
      <c r="I143" s="33">
        <v>0</v>
      </c>
      <c r="J143" s="33">
        <v>60</v>
      </c>
      <c r="K143" s="33">
        <v>0</v>
      </c>
      <c r="L143" s="33">
        <v>85</v>
      </c>
      <c r="M143" s="33">
        <v>65</v>
      </c>
      <c r="N143" s="33">
        <v>20</v>
      </c>
      <c r="O143" s="33">
        <v>0</v>
      </c>
      <c r="P143" s="33">
        <v>20</v>
      </c>
      <c r="Q143" s="33">
        <v>30</v>
      </c>
      <c r="R143" s="33">
        <v>0</v>
      </c>
      <c r="S143" s="33">
        <v>500</v>
      </c>
      <c r="T143" s="33">
        <v>100</v>
      </c>
      <c r="U143" s="33">
        <v>0</v>
      </c>
      <c r="V143" s="33">
        <f t="shared" si="10"/>
        <v>980</v>
      </c>
      <c r="W143" s="33">
        <f t="shared" si="13"/>
        <v>490</v>
      </c>
      <c r="X143" s="33">
        <f t="shared" si="11"/>
        <v>1470</v>
      </c>
      <c r="Y143" s="33">
        <v>1472</v>
      </c>
      <c r="Z143" s="39">
        <f t="shared" si="12"/>
        <v>368</v>
      </c>
    </row>
    <row r="144" spans="1:26" s="1" customFormat="1" ht="13.5" x14ac:dyDescent="0.25">
      <c r="A144" s="28"/>
      <c r="B144" s="28" t="s">
        <v>210</v>
      </c>
      <c r="C144" s="28" t="s">
        <v>0</v>
      </c>
      <c r="D144" s="29">
        <f>'Composição de Preço'!F153</f>
        <v>16.82</v>
      </c>
      <c r="E144" s="38">
        <v>6</v>
      </c>
      <c r="F144" s="38">
        <v>0</v>
      </c>
      <c r="G144" s="38">
        <v>0</v>
      </c>
      <c r="H144" s="38">
        <v>30</v>
      </c>
      <c r="I144" s="38">
        <v>0</v>
      </c>
      <c r="J144" s="38">
        <v>0</v>
      </c>
      <c r="K144" s="38">
        <v>0</v>
      </c>
      <c r="L144" s="38">
        <v>0</v>
      </c>
      <c r="M144" s="38">
        <v>0</v>
      </c>
      <c r="N144" s="38">
        <v>0</v>
      </c>
      <c r="O144" s="38">
        <v>0</v>
      </c>
      <c r="P144" s="38">
        <v>0</v>
      </c>
      <c r="Q144" s="38">
        <v>30</v>
      </c>
      <c r="R144" s="38">
        <v>2</v>
      </c>
      <c r="S144" s="33">
        <v>40</v>
      </c>
      <c r="T144" s="33">
        <v>0</v>
      </c>
      <c r="U144" s="38">
        <v>0</v>
      </c>
      <c r="V144" s="38">
        <f t="shared" si="10"/>
        <v>108</v>
      </c>
      <c r="W144" s="38">
        <f t="shared" si="13"/>
        <v>54</v>
      </c>
      <c r="X144" s="38">
        <f t="shared" si="11"/>
        <v>162</v>
      </c>
      <c r="Y144" s="38">
        <v>164</v>
      </c>
      <c r="Z144" s="39">
        <f t="shared" si="12"/>
        <v>41</v>
      </c>
    </row>
    <row r="145" spans="1:26" s="1" customFormat="1" ht="13.5" x14ac:dyDescent="0.25">
      <c r="A145" s="2"/>
      <c r="B145" s="2" t="s">
        <v>211</v>
      </c>
      <c r="C145" s="2" t="s">
        <v>0</v>
      </c>
      <c r="D145" s="20">
        <f>'Composição de Preço'!F154</f>
        <v>20.349999999999998</v>
      </c>
      <c r="E145" s="33">
        <v>6</v>
      </c>
      <c r="F145" s="33">
        <v>0</v>
      </c>
      <c r="G145" s="33">
        <v>0</v>
      </c>
      <c r="H145" s="33">
        <v>0</v>
      </c>
      <c r="I145" s="33">
        <v>0</v>
      </c>
      <c r="J145" s="33">
        <v>0</v>
      </c>
      <c r="K145" s="33">
        <v>0</v>
      </c>
      <c r="L145" s="33">
        <v>0</v>
      </c>
      <c r="M145" s="33">
        <v>0</v>
      </c>
      <c r="N145" s="33">
        <v>0</v>
      </c>
      <c r="O145" s="33">
        <v>0</v>
      </c>
      <c r="P145" s="33">
        <v>0</v>
      </c>
      <c r="Q145" s="33">
        <v>30</v>
      </c>
      <c r="R145" s="33">
        <v>2</v>
      </c>
      <c r="S145" s="33">
        <v>40</v>
      </c>
      <c r="T145" s="33">
        <v>0</v>
      </c>
      <c r="U145" s="33">
        <v>0</v>
      </c>
      <c r="V145" s="33">
        <f t="shared" si="10"/>
        <v>78</v>
      </c>
      <c r="W145" s="33">
        <f t="shared" si="13"/>
        <v>39</v>
      </c>
      <c r="X145" s="33">
        <f t="shared" si="11"/>
        <v>117</v>
      </c>
      <c r="Y145" s="33">
        <v>120</v>
      </c>
      <c r="Z145" s="39">
        <f t="shared" si="12"/>
        <v>30</v>
      </c>
    </row>
    <row r="146" spans="1:26" s="1" customFormat="1" ht="13.5" x14ac:dyDescent="0.25">
      <c r="A146" s="28"/>
      <c r="B146" s="28" t="s">
        <v>212</v>
      </c>
      <c r="C146" s="28" t="s">
        <v>0</v>
      </c>
      <c r="D146" s="29">
        <f>'Composição de Preço'!F155</f>
        <v>5.2</v>
      </c>
      <c r="E146" s="38">
        <v>60</v>
      </c>
      <c r="F146" s="38">
        <v>0</v>
      </c>
      <c r="G146" s="38">
        <v>0</v>
      </c>
      <c r="H146" s="38">
        <v>100</v>
      </c>
      <c r="I146" s="38">
        <v>0</v>
      </c>
      <c r="J146" s="38">
        <v>0</v>
      </c>
      <c r="K146" s="38">
        <v>0</v>
      </c>
      <c r="L146" s="38">
        <v>0</v>
      </c>
      <c r="M146" s="38">
        <v>45</v>
      </c>
      <c r="N146" s="38">
        <v>20</v>
      </c>
      <c r="O146" s="38">
        <v>0</v>
      </c>
      <c r="P146" s="38">
        <v>30</v>
      </c>
      <c r="Q146" s="38">
        <v>31</v>
      </c>
      <c r="R146" s="38">
        <v>0</v>
      </c>
      <c r="S146" s="33">
        <v>600</v>
      </c>
      <c r="T146" s="33">
        <v>200</v>
      </c>
      <c r="U146" s="38">
        <v>300</v>
      </c>
      <c r="V146" s="38">
        <f t="shared" si="10"/>
        <v>1386</v>
      </c>
      <c r="W146" s="38">
        <f t="shared" si="13"/>
        <v>693</v>
      </c>
      <c r="X146" s="38">
        <f t="shared" si="11"/>
        <v>2079</v>
      </c>
      <c r="Y146" s="38">
        <v>2080</v>
      </c>
      <c r="Z146" s="39">
        <f t="shared" si="12"/>
        <v>520</v>
      </c>
    </row>
    <row r="147" spans="1:26" s="1" customFormat="1" ht="13.5" x14ac:dyDescent="0.25">
      <c r="A147" s="2"/>
      <c r="B147" s="2" t="s">
        <v>124</v>
      </c>
      <c r="C147" s="2" t="s">
        <v>0</v>
      </c>
      <c r="D147" s="20">
        <f>'Composição de Preço'!F156</f>
        <v>7.5466666666666669</v>
      </c>
      <c r="E147" s="33">
        <v>60</v>
      </c>
      <c r="F147" s="33">
        <v>0</v>
      </c>
      <c r="G147" s="33">
        <v>0</v>
      </c>
      <c r="H147" s="33">
        <v>0</v>
      </c>
      <c r="I147" s="33">
        <v>0</v>
      </c>
      <c r="J147" s="33">
        <v>0</v>
      </c>
      <c r="K147" s="33">
        <v>0</v>
      </c>
      <c r="L147" s="33">
        <v>0</v>
      </c>
      <c r="M147" s="33">
        <v>0</v>
      </c>
      <c r="N147" s="33">
        <v>0</v>
      </c>
      <c r="O147" s="33">
        <v>0</v>
      </c>
      <c r="P147" s="33">
        <v>0</v>
      </c>
      <c r="Q147" s="33">
        <v>30</v>
      </c>
      <c r="R147" s="33">
        <v>0</v>
      </c>
      <c r="S147" s="33">
        <v>300</v>
      </c>
      <c r="T147" s="33">
        <v>150</v>
      </c>
      <c r="U147" s="33">
        <v>180</v>
      </c>
      <c r="V147" s="33">
        <f t="shared" si="10"/>
        <v>720</v>
      </c>
      <c r="W147" s="33">
        <f t="shared" si="13"/>
        <v>360</v>
      </c>
      <c r="X147" s="33">
        <f t="shared" si="11"/>
        <v>1080</v>
      </c>
      <c r="Y147" s="33">
        <f>X147</f>
        <v>1080</v>
      </c>
      <c r="Z147" s="39">
        <f t="shared" si="12"/>
        <v>270</v>
      </c>
    </row>
    <row r="148" spans="1:26" s="1" customFormat="1" ht="13.5" x14ac:dyDescent="0.25">
      <c r="A148" s="28"/>
      <c r="B148" s="28" t="s">
        <v>125</v>
      </c>
      <c r="C148" s="28" t="s">
        <v>97</v>
      </c>
      <c r="D148" s="29">
        <f>'Composição de Preço'!F157</f>
        <v>4.916666666666667</v>
      </c>
      <c r="E148" s="38">
        <v>0</v>
      </c>
      <c r="F148" s="38">
        <v>0</v>
      </c>
      <c r="G148" s="38">
        <v>0</v>
      </c>
      <c r="H148" s="38">
        <v>0</v>
      </c>
      <c r="I148" s="38">
        <v>0</v>
      </c>
      <c r="J148" s="38">
        <v>0</v>
      </c>
      <c r="K148" s="38">
        <v>0</v>
      </c>
      <c r="L148" s="38">
        <v>0</v>
      </c>
      <c r="M148" s="38">
        <v>0</v>
      </c>
      <c r="N148" s="38">
        <v>0</v>
      </c>
      <c r="O148" s="38">
        <v>0</v>
      </c>
      <c r="P148" s="38">
        <v>30</v>
      </c>
      <c r="Q148" s="38">
        <v>20</v>
      </c>
      <c r="R148" s="38">
        <v>0</v>
      </c>
      <c r="S148" s="33">
        <v>200</v>
      </c>
      <c r="T148" s="33">
        <v>0</v>
      </c>
      <c r="U148" s="38">
        <v>0</v>
      </c>
      <c r="V148" s="38">
        <f t="shared" si="10"/>
        <v>250</v>
      </c>
      <c r="W148" s="38">
        <f t="shared" si="13"/>
        <v>125</v>
      </c>
      <c r="X148" s="38">
        <f t="shared" si="11"/>
        <v>375</v>
      </c>
      <c r="Y148" s="38">
        <v>376</v>
      </c>
      <c r="Z148" s="39">
        <f t="shared" si="12"/>
        <v>94</v>
      </c>
    </row>
    <row r="149" spans="1:26" s="1" customFormat="1" ht="13.5" x14ac:dyDescent="0.25">
      <c r="A149" s="2"/>
      <c r="B149" s="2" t="s">
        <v>126</v>
      </c>
      <c r="C149" s="2" t="s">
        <v>0</v>
      </c>
      <c r="D149" s="20">
        <f>'Composição de Preço'!F158</f>
        <v>7.53</v>
      </c>
      <c r="E149" s="33">
        <v>160</v>
      </c>
      <c r="F149" s="33">
        <v>260</v>
      </c>
      <c r="G149" s="33">
        <v>0</v>
      </c>
      <c r="H149" s="33">
        <v>50</v>
      </c>
      <c r="I149" s="33">
        <v>50</v>
      </c>
      <c r="J149" s="33">
        <v>280</v>
      </c>
      <c r="K149" s="33">
        <v>0</v>
      </c>
      <c r="L149" s="33">
        <v>350</v>
      </c>
      <c r="M149" s="33">
        <v>95</v>
      </c>
      <c r="N149" s="33">
        <v>30</v>
      </c>
      <c r="O149" s="33">
        <v>0</v>
      </c>
      <c r="P149" s="33">
        <v>70</v>
      </c>
      <c r="Q149" s="33">
        <v>80</v>
      </c>
      <c r="R149" s="33">
        <v>0</v>
      </c>
      <c r="S149" s="33">
        <v>917</v>
      </c>
      <c r="T149" s="33">
        <v>400</v>
      </c>
      <c r="U149" s="33">
        <v>350</v>
      </c>
      <c r="V149" s="33">
        <f t="shared" si="10"/>
        <v>3092</v>
      </c>
      <c r="W149" s="33">
        <f t="shared" si="13"/>
        <v>1546</v>
      </c>
      <c r="X149" s="33">
        <f t="shared" si="11"/>
        <v>4638</v>
      </c>
      <c r="Y149" s="33">
        <v>4640</v>
      </c>
      <c r="Z149" s="39">
        <f t="shared" si="12"/>
        <v>1160</v>
      </c>
    </row>
    <row r="150" spans="1:26" s="1" customFormat="1" ht="13.5" x14ac:dyDescent="0.25">
      <c r="A150" s="28"/>
      <c r="B150" s="28" t="s">
        <v>215</v>
      </c>
      <c r="C150" s="28" t="s">
        <v>0</v>
      </c>
      <c r="D150" s="29">
        <f>'Composição de Preço'!F159</f>
        <v>23.623333333333335</v>
      </c>
      <c r="E150" s="38">
        <v>20</v>
      </c>
      <c r="F150" s="38">
        <v>0</v>
      </c>
      <c r="G150" s="38">
        <v>0</v>
      </c>
      <c r="H150" s="38">
        <v>0</v>
      </c>
      <c r="I150" s="38">
        <v>0</v>
      </c>
      <c r="J150" s="38">
        <v>0</v>
      </c>
      <c r="K150" s="38">
        <v>0</v>
      </c>
      <c r="L150" s="38">
        <v>0</v>
      </c>
      <c r="M150" s="38">
        <v>0</v>
      </c>
      <c r="N150" s="38">
        <v>0</v>
      </c>
      <c r="O150" s="38">
        <v>0</v>
      </c>
      <c r="P150" s="38">
        <v>0</v>
      </c>
      <c r="Q150" s="38">
        <v>0</v>
      </c>
      <c r="R150" s="38">
        <v>0</v>
      </c>
      <c r="S150" s="33">
        <v>0</v>
      </c>
      <c r="T150" s="33">
        <v>0</v>
      </c>
      <c r="U150" s="38">
        <v>0</v>
      </c>
      <c r="V150" s="38">
        <f t="shared" si="10"/>
        <v>20</v>
      </c>
      <c r="W150" s="38">
        <f t="shared" si="13"/>
        <v>10</v>
      </c>
      <c r="X150" s="38">
        <f t="shared" si="11"/>
        <v>30</v>
      </c>
      <c r="Y150" s="38">
        <v>32</v>
      </c>
      <c r="Z150" s="39">
        <f t="shared" si="12"/>
        <v>8</v>
      </c>
    </row>
    <row r="151" spans="1:26" s="1" customFormat="1" ht="13.5" x14ac:dyDescent="0.25">
      <c r="A151" s="2"/>
      <c r="B151" s="2" t="s">
        <v>127</v>
      </c>
      <c r="C151" s="2" t="s">
        <v>0</v>
      </c>
      <c r="D151" s="20">
        <f>'Composição de Preço'!F160</f>
        <v>15.686666666666667</v>
      </c>
      <c r="E151" s="33">
        <v>20</v>
      </c>
      <c r="F151" s="33">
        <v>0</v>
      </c>
      <c r="G151" s="33">
        <v>0</v>
      </c>
      <c r="H151" s="33">
        <v>0</v>
      </c>
      <c r="I151" s="33">
        <v>0</v>
      </c>
      <c r="J151" s="33">
        <v>0</v>
      </c>
      <c r="K151" s="33">
        <v>0</v>
      </c>
      <c r="L151" s="33">
        <v>0</v>
      </c>
      <c r="M151" s="33">
        <v>0</v>
      </c>
      <c r="N151" s="33">
        <v>0</v>
      </c>
      <c r="O151" s="33">
        <v>0</v>
      </c>
      <c r="P151" s="33">
        <v>40</v>
      </c>
      <c r="Q151" s="33">
        <v>0</v>
      </c>
      <c r="R151" s="33">
        <v>10</v>
      </c>
      <c r="S151" s="33">
        <v>0</v>
      </c>
      <c r="T151" s="33">
        <v>100</v>
      </c>
      <c r="U151" s="33">
        <v>0</v>
      </c>
      <c r="V151" s="33">
        <f t="shared" si="10"/>
        <v>170</v>
      </c>
      <c r="W151" s="33">
        <f t="shared" si="13"/>
        <v>85</v>
      </c>
      <c r="X151" s="33">
        <f t="shared" si="11"/>
        <v>255</v>
      </c>
      <c r="Y151" s="33">
        <v>256</v>
      </c>
      <c r="Z151" s="39">
        <f t="shared" si="12"/>
        <v>64</v>
      </c>
    </row>
    <row r="152" spans="1:26" x14ac:dyDescent="0.25">
      <c r="B152">
        <f>COUNTA(B105:B151)</f>
        <v>47</v>
      </c>
    </row>
    <row r="157" spans="1:26" x14ac:dyDescent="0.25">
      <c r="I157" s="40"/>
      <c r="J157" s="40"/>
      <c r="K157" s="40"/>
    </row>
    <row r="158" spans="1:26" x14ac:dyDescent="0.25">
      <c r="I158" s="40"/>
      <c r="J158" s="40"/>
      <c r="K158" s="40"/>
    </row>
    <row r="159" spans="1:26" x14ac:dyDescent="0.25">
      <c r="K159" s="40"/>
    </row>
    <row r="164" spans="9:10" x14ac:dyDescent="0.25">
      <c r="I164" s="40"/>
    </row>
    <row r="165" spans="9:10" x14ac:dyDescent="0.25">
      <c r="I165" s="40"/>
      <c r="J165" s="40"/>
    </row>
    <row r="166" spans="9:10" x14ac:dyDescent="0.25">
      <c r="I166" s="40"/>
    </row>
    <row r="167" spans="9:10" x14ac:dyDescent="0.25">
      <c r="I167" s="40"/>
      <c r="J167" s="40"/>
    </row>
    <row r="168" spans="9:10" x14ac:dyDescent="0.25">
      <c r="J168" s="40"/>
    </row>
  </sheetData>
  <pageMargins left="0.511811024" right="0.511811024" top="0.78740157499999996" bottom="0.78740157499999996" header="0.31496062000000002" footer="0.31496062000000002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lançamento_CRISTALINA</vt:lpstr>
      <vt:lpstr>Composição de Preço</vt:lpstr>
      <vt:lpstr>Processos</vt:lpstr>
      <vt:lpstr>LUZIÂNIA</vt:lpstr>
      <vt:lpstr>'Composição de Preço'!Area_de_impressao</vt:lpstr>
      <vt:lpstr>lançamento_CRISTALINA!Area_de_impressao</vt:lpstr>
      <vt:lpstr>LUZIÂNIA!Area_de_impressao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Moreira da Silva</dc:creator>
  <cp:lastModifiedBy>Gustavo Moreira da Silva</cp:lastModifiedBy>
  <cp:lastPrinted>2025-11-24T18:59:32Z</cp:lastPrinted>
  <dcterms:created xsi:type="dcterms:W3CDTF">2024-11-21T11:47:41Z</dcterms:created>
  <dcterms:modified xsi:type="dcterms:W3CDTF">2025-12-04T11:01:05Z</dcterms:modified>
</cp:coreProperties>
</file>