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Prefeitura Mun. Aricanduva - Engenharia\ETP's\2024\SONDAGEM\"/>
    </mc:Choice>
  </mc:AlternateContent>
  <bookViews>
    <workbookView xWindow="480" yWindow="45" windowWidth="11355" windowHeight="8445"/>
  </bookViews>
  <sheets>
    <sheet name="Plan1" sheetId="1" r:id="rId1"/>
    <sheet name="Plan2" sheetId="2" r:id="rId2"/>
    <sheet name="Plan3" sheetId="3" r:id="rId3"/>
  </sheets>
  <definedNames>
    <definedName name="_xlnm.Print_Area" localSheetId="0">Plan1!$A$1:$I$28</definedName>
    <definedName name="_xlnm.Print_Titles" localSheetId="0">Plan1!$1:$15</definedName>
  </definedNames>
  <calcPr calcId="152511"/>
</workbook>
</file>

<file path=xl/calcChain.xml><?xml version="1.0" encoding="utf-8"?>
<calcChain xmlns="http://schemas.openxmlformats.org/spreadsheetml/2006/main">
  <c r="G17" i="1" l="1"/>
  <c r="I6" i="1"/>
  <c r="H18" i="1" s="1"/>
  <c r="I18" i="1" s="1"/>
  <c r="G18" i="1"/>
  <c r="G19" i="1"/>
  <c r="G20" i="1" l="1"/>
  <c r="H17" i="1"/>
  <c r="I17" i="1" s="1"/>
  <c r="H19" i="1"/>
  <c r="I19" i="1" s="1"/>
  <c r="I16" i="1" l="1"/>
  <c r="I20" i="1" s="1"/>
</calcChain>
</file>

<file path=xl/sharedStrings.xml><?xml version="1.0" encoding="utf-8"?>
<sst xmlns="http://schemas.openxmlformats.org/spreadsheetml/2006/main" count="64" uniqueCount="55">
  <si>
    <t>ITEM</t>
  </si>
  <si>
    <t>DESCRIÇÃO</t>
  </si>
  <si>
    <t>QUANTIDADE</t>
  </si>
  <si>
    <t>UNIDADE</t>
  </si>
  <si>
    <t>PREÇO UNITÁRIO</t>
  </si>
  <si>
    <t>PLANILHA ORÇAMENTÁRIA DE CUSTOS</t>
  </si>
  <si>
    <t xml:space="preserve">Assinatura do engenheiro responsável técnico pela elaboração da planilha: ____________________________________________________________ </t>
  </si>
  <si>
    <t>CÓDIGO</t>
  </si>
  <si>
    <t>1.1</t>
  </si>
  <si>
    <t>Composição do BDI:</t>
  </si>
  <si>
    <t>Seguro e Garantia (G)</t>
  </si>
  <si>
    <t xml:space="preserve">Risco (R) </t>
  </si>
  <si>
    <t>Desp. Financeiras (DF)</t>
  </si>
  <si>
    <t>Adm. Central (AC)</t>
  </si>
  <si>
    <t>Lucro (L)</t>
  </si>
  <si>
    <t>CPRB</t>
  </si>
  <si>
    <t>Cofins / PIS</t>
  </si>
  <si>
    <t>Alíquota ISS</t>
  </si>
  <si>
    <t>Intervalos Admissíveis sem justificativa</t>
  </si>
  <si>
    <t>Composição BDI Adotada:</t>
  </si>
  <si>
    <t>CUSTO UNITÁRIO</t>
  </si>
  <si>
    <t xml:space="preserve"> CUSTO TOTAL</t>
  </si>
  <si>
    <t xml:space="preserve">  PREÇO TOTAL </t>
  </si>
  <si>
    <t>CUSTO</t>
  </si>
  <si>
    <t>PREÇO</t>
  </si>
  <si>
    <r>
      <t xml:space="preserve">REGIME DE EXECUÇÃO DAS OBRAS: </t>
    </r>
    <r>
      <rPr>
        <sz val="11"/>
        <rFont val="Arial"/>
        <family val="2"/>
      </rPr>
      <t>Empreitada Global (Licitação)</t>
    </r>
  </si>
  <si>
    <t>SUBTOTAL</t>
  </si>
  <si>
    <t>BDI:(((1+(AC+S+G+R)) X (1+DF) X (1+L)) / (1-T))-1</t>
  </si>
  <si>
    <t>1.2</t>
  </si>
  <si>
    <t>1.3</t>
  </si>
  <si>
    <t>BDI proposto (MATERIAIS):</t>
  </si>
  <si>
    <t>CREA:   205.998/D</t>
  </si>
  <si>
    <t>ENGENHEIRO CIVIL -  LUCAS GABRIEL GOMES FERNANDES</t>
  </si>
  <si>
    <t>BDI proposto (COMPOSIÇÕES):</t>
  </si>
  <si>
    <r>
      <t>OBRA</t>
    </r>
    <r>
      <rPr>
        <sz val="11"/>
        <rFont val="Arial"/>
        <family val="2"/>
      </rPr>
      <t>: SERVIÇO DE SONDAGEM DE SOLO DE SIMPLES RECONHECIMENTO DO TIPO À PERCUSSÃO (SPT)</t>
    </r>
  </si>
  <si>
    <r>
      <t>DATA</t>
    </r>
    <r>
      <rPr>
        <sz val="11"/>
        <rFont val="Arial"/>
        <family val="2"/>
      </rPr>
      <t>: 29/05/2024</t>
    </r>
  </si>
  <si>
    <r>
      <t>LOCAL</t>
    </r>
    <r>
      <rPr>
        <sz val="11"/>
        <rFont val="Arial"/>
        <family val="2"/>
      </rPr>
      <t>: RUA AZALÉIA S/N, BAIRRO NOVO HORIZONTE, MUNICÍPIO DE ARICANDUVA-MG</t>
    </r>
  </si>
  <si>
    <t>De 0,80 % a 1,00%</t>
  </si>
  <si>
    <t>De 0,97% a 1,27%</t>
  </si>
  <si>
    <t>De 0,59% a 1,39%</t>
  </si>
  <si>
    <t>De 3,00% a 5,50%</t>
  </si>
  <si>
    <t>De 6,16% a 8,96%</t>
  </si>
  <si>
    <t>4,5% (DESONERADA)</t>
  </si>
  <si>
    <t>50%  De 2,00% a 5,00%</t>
  </si>
  <si>
    <t>Observação: Composição do BDI, intervalos admissíveis e Fórmula de Cálculo nos termos do Acórdão 2622/2013 do TCU.</t>
  </si>
  <si>
    <t>95.01.01</t>
  </si>
  <si>
    <t>95.01.02</t>
  </si>
  <si>
    <t>95.01.03</t>
  </si>
  <si>
    <t>SONDAGEM À PERCUSSÃO (SPT)</t>
  </si>
  <si>
    <t>MOBILIZAÇÃO, INSTALAÇÃO E DESMOBILIZAÇÃO, PARA EXECUÇÃO DE SONDAGEM À PERCUSSÃO (NBR 6484:2020)</t>
  </si>
  <si>
    <t>PERFURAÇÃO DE SOLO SONDAGEM À PERCUSSÃO (NBR 6484:2020)</t>
  </si>
  <si>
    <t>DESMONTAGEM, TRANSPORTE E MONTAGEM DE EQUIPAMENTOS DE SONDAGEM A PERCUSSÃO POR FURO</t>
  </si>
  <si>
    <t>UNID</t>
  </si>
  <si>
    <t>M</t>
  </si>
  <si>
    <r>
      <rPr>
        <b/>
        <sz val="11"/>
        <rFont val="Arial"/>
        <family val="2"/>
      </rPr>
      <t>NOTA</t>
    </r>
    <r>
      <rPr>
        <sz val="11"/>
        <rFont val="Arial"/>
        <family val="2"/>
      </rPr>
      <t>: Foi utilizada como planilha de base deste orçamento  SUDECAP-BH ONERADA 10-2023.                                                                                                      DISPONÍVEL EM: https://prefeitura.pbh.gov.br/sudecap/tabela-de-precos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</si>
</sst>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9" x14ac:knownFonts="1">
    <font>
      <sz val="10"/>
      <name val="Arial"/>
    </font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82">
    <xf numFmtId="0" fontId="0" fillId="0" borderId="0" xfId="0"/>
    <xf numFmtId="0" fontId="6" fillId="0" borderId="0" xfId="0" applyFont="1"/>
    <xf numFmtId="0" fontId="3" fillId="0" borderId="1" xfId="0" applyFont="1" applyBorder="1" applyAlignment="1">
      <alignment horizontal="center" vertical="center"/>
    </xf>
    <xf numFmtId="0" fontId="5" fillId="2" borderId="1" xfId="0" applyFont="1" applyFill="1" applyBorder="1"/>
    <xf numFmtId="0" fontId="0" fillId="2" borderId="1" xfId="0" applyFill="1" applyBorder="1"/>
    <xf numFmtId="0" fontId="0" fillId="2" borderId="1" xfId="0" applyFill="1" applyBorder="1" applyAlignment="1">
      <alignment vertical="center"/>
    </xf>
    <xf numFmtId="0" fontId="7" fillId="0" borderId="1" xfId="0" applyFont="1" applyBorder="1" applyAlignment="1">
      <alignment horizontal="center"/>
    </xf>
    <xf numFmtId="164" fontId="6" fillId="0" borderId="0" xfId="0" applyNumberFormat="1" applyFont="1"/>
    <xf numFmtId="164" fontId="0" fillId="0" borderId="0" xfId="0" applyNumberFormat="1"/>
    <xf numFmtId="0" fontId="7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 wrapText="1"/>
    </xf>
    <xf numFmtId="2" fontId="7" fillId="0" borderId="1" xfId="2" applyNumberFormat="1" applyFont="1" applyFill="1" applyBorder="1"/>
    <xf numFmtId="164" fontId="7" fillId="0" borderId="1" xfId="2" applyFont="1" applyBorder="1" applyAlignment="1"/>
    <xf numFmtId="2" fontId="7" fillId="0" borderId="1" xfId="0" applyNumberFormat="1" applyFont="1" applyBorder="1" applyAlignment="1"/>
    <xf numFmtId="164" fontId="4" fillId="0" borderId="1" xfId="0" applyNumberFormat="1" applyFont="1" applyBorder="1" applyAlignment="1">
      <alignment vertical="center"/>
    </xf>
    <xf numFmtId="0" fontId="7" fillId="0" borderId="0" xfId="0" applyFont="1" applyBorder="1"/>
    <xf numFmtId="0" fontId="7" fillId="0" borderId="0" xfId="0" applyFont="1" applyBorder="1" applyAlignment="1">
      <alignment horizontal="left" vertical="center"/>
    </xf>
    <xf numFmtId="0" fontId="4" fillId="2" borderId="1" xfId="0" applyFont="1" applyFill="1" applyBorder="1" applyAlignment="1">
      <alignment horizontal="right" vertical="center"/>
    </xf>
    <xf numFmtId="0" fontId="7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164" fontId="4" fillId="0" borderId="2" xfId="0" applyNumberFormat="1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164" fontId="4" fillId="2" borderId="3" xfId="0" applyNumberFormat="1" applyFont="1" applyFill="1" applyBorder="1" applyAlignment="1">
      <alignment vertical="center"/>
    </xf>
    <xf numFmtId="0" fontId="7" fillId="0" borderId="4" xfId="0" applyFont="1" applyBorder="1" applyAlignment="1">
      <alignment horizontal="center" vertical="center"/>
    </xf>
    <xf numFmtId="164" fontId="7" fillId="0" borderId="3" xfId="2" applyFont="1" applyBorder="1" applyAlignment="1"/>
    <xf numFmtId="164" fontId="4" fillId="0" borderId="3" xfId="0" applyNumberFormat="1" applyFont="1" applyBorder="1" applyAlignment="1">
      <alignment vertical="center"/>
    </xf>
    <xf numFmtId="0" fontId="4" fillId="0" borderId="5" xfId="0" applyFont="1" applyBorder="1" applyAlignment="1">
      <alignment horizontal="right" vertical="center"/>
    </xf>
    <xf numFmtId="164" fontId="4" fillId="0" borderId="6" xfId="0" applyNumberFormat="1" applyFont="1" applyBorder="1" applyAlignment="1">
      <alignment vertical="center"/>
    </xf>
    <xf numFmtId="0" fontId="7" fillId="0" borderId="7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7" fillId="0" borderId="7" xfId="0" applyFont="1" applyBorder="1"/>
    <xf numFmtId="0" fontId="7" fillId="0" borderId="8" xfId="0" applyFont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10" fontId="4" fillId="0" borderId="3" xfId="1" applyNumberFormat="1" applyFont="1" applyBorder="1" applyAlignment="1">
      <alignment vertical="center"/>
    </xf>
    <xf numFmtId="0" fontId="7" fillId="0" borderId="1" xfId="0" applyFont="1" applyBorder="1" applyAlignment="1">
      <alignment vertical="center"/>
    </xf>
    <xf numFmtId="2" fontId="7" fillId="0" borderId="1" xfId="0" applyNumberFormat="1" applyFont="1" applyBorder="1" applyAlignment="1">
      <alignment vertical="center"/>
    </xf>
    <xf numFmtId="10" fontId="7" fillId="0" borderId="1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7" fillId="0" borderId="4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10" fontId="4" fillId="0" borderId="20" xfId="1" applyNumberFormat="1" applyFont="1" applyBorder="1" applyAlignment="1">
      <alignment horizontal="right" vertical="center"/>
    </xf>
    <xf numFmtId="10" fontId="4" fillId="0" borderId="21" xfId="1" applyNumberFormat="1" applyFont="1" applyBorder="1" applyAlignment="1">
      <alignment horizontal="right" vertical="center"/>
    </xf>
    <xf numFmtId="0" fontId="7" fillId="0" borderId="7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right"/>
    </xf>
    <xf numFmtId="0" fontId="4" fillId="0" borderId="16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22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4" fillId="0" borderId="18" xfId="0" applyFont="1" applyBorder="1" applyAlignment="1">
      <alignment horizontal="left" vertical="center"/>
    </xf>
    <xf numFmtId="0" fontId="4" fillId="0" borderId="23" xfId="0" applyFont="1" applyBorder="1" applyAlignment="1">
      <alignment horizontal="left" vertical="center"/>
    </xf>
    <xf numFmtId="0" fontId="7" fillId="0" borderId="0" xfId="0" applyFont="1" applyBorder="1" applyAlignment="1">
      <alignment horizontal="left"/>
    </xf>
    <xf numFmtId="0" fontId="7" fillId="0" borderId="8" xfId="0" applyFont="1" applyBorder="1" applyAlignment="1">
      <alignment horizontal="left"/>
    </xf>
    <xf numFmtId="0" fontId="4" fillId="2" borderId="24" xfId="0" applyFont="1" applyFill="1" applyBorder="1" applyAlignment="1">
      <alignment horizontal="left" wrapText="1"/>
    </xf>
    <xf numFmtId="0" fontId="4" fillId="2" borderId="25" xfId="0" applyFont="1" applyFill="1" applyBorder="1" applyAlignment="1">
      <alignment horizontal="left" wrapText="1"/>
    </xf>
    <xf numFmtId="0" fontId="4" fillId="0" borderId="26" xfId="0" applyFont="1" applyBorder="1" applyAlignment="1">
      <alignment horizontal="right" vertical="center"/>
    </xf>
    <xf numFmtId="0" fontId="4" fillId="0" borderId="27" xfId="0" applyFont="1" applyBorder="1" applyAlignment="1">
      <alignment horizontal="right" vertical="center"/>
    </xf>
    <xf numFmtId="0" fontId="4" fillId="0" borderId="25" xfId="0" applyFont="1" applyBorder="1" applyAlignment="1">
      <alignment horizontal="right" vertical="center"/>
    </xf>
  </cellXfs>
  <cellStyles count="3">
    <cellStyle name="Normal" xfId="0" builtinId="0"/>
    <cellStyle name="Porcentagem" xfId="1" builtinId="5"/>
    <cellStyle name="Vírgula" xfId="2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303439</xdr:colOff>
      <xdr:row>0</xdr:row>
      <xdr:rowOff>142421</xdr:rowOff>
    </xdr:from>
    <xdr:to>
      <xdr:col>2</xdr:col>
      <xdr:colOff>3799114</xdr:colOff>
      <xdr:row>0</xdr:row>
      <xdr:rowOff>666750</xdr:rowOff>
    </xdr:to>
    <xdr:sp macro="" textlink="">
      <xdr:nvSpPr>
        <xdr:cNvPr id="1030" name="Text Box 6"/>
        <xdr:cNvSpPr txBox="1">
          <a:spLocks noChangeArrowheads="1"/>
        </xdr:cNvSpPr>
      </xdr:nvSpPr>
      <xdr:spPr bwMode="auto">
        <a:xfrm>
          <a:off x="1827439" y="142421"/>
          <a:ext cx="3495675" cy="5243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pt-BR" sz="1100" b="1" i="0" strike="noStrike">
              <a:solidFill>
                <a:srgbClr val="000000"/>
              </a:solidFill>
              <a:latin typeface="Arial"/>
              <a:cs typeface="Arial"/>
            </a:rPr>
            <a:t>PREFEITURA</a:t>
          </a:r>
          <a:r>
            <a:rPr lang="pt-BR" sz="1100" b="1" i="0" strike="noStrike" baseline="0">
              <a:solidFill>
                <a:srgbClr val="000000"/>
              </a:solidFill>
              <a:latin typeface="Arial"/>
              <a:cs typeface="Arial"/>
            </a:rPr>
            <a:t> MUNICIPAL DE ARICANDUVA</a:t>
          </a:r>
        </a:p>
        <a:p>
          <a:pPr algn="l" rtl="1">
            <a:defRPr sz="1000"/>
          </a:pPr>
          <a:r>
            <a:rPr lang="pt-BR" sz="1100" b="1" i="0" strike="noStrike" baseline="0">
              <a:solidFill>
                <a:srgbClr val="000000"/>
              </a:solidFill>
              <a:latin typeface="Arial"/>
              <a:cs typeface="Arial"/>
            </a:rPr>
            <a:t>ESTADO DE MINAS GERAIS</a:t>
          </a:r>
        </a:p>
        <a:p>
          <a:pPr algn="l" rtl="1">
            <a:defRPr sz="1000"/>
          </a:pPr>
          <a:r>
            <a:rPr lang="pt-BR" sz="1100" b="1" i="0" strike="noStrike" baseline="0">
              <a:solidFill>
                <a:srgbClr val="000000"/>
              </a:solidFill>
              <a:latin typeface="Arial"/>
              <a:cs typeface="Arial"/>
            </a:rPr>
            <a:t>DEPARTAMENTO MUNICIPAL DE ENGENHARIA </a:t>
          </a:r>
          <a:endParaRPr lang="pt-BR" sz="1100" b="1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 editAs="oneCell">
    <xdr:from>
      <xdr:col>0</xdr:col>
      <xdr:colOff>523875</xdr:colOff>
      <xdr:row>0</xdr:row>
      <xdr:rowOff>57150</xdr:rowOff>
    </xdr:from>
    <xdr:to>
      <xdr:col>1</xdr:col>
      <xdr:colOff>523875</xdr:colOff>
      <xdr:row>0</xdr:row>
      <xdr:rowOff>742950</xdr:rowOff>
    </xdr:to>
    <xdr:pic>
      <xdr:nvPicPr>
        <xdr:cNvPr id="2022" name="Imagem 9" descr="H:\brasa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875" y="57150"/>
          <a:ext cx="60960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8"/>
  <sheetViews>
    <sheetView tabSelected="1" zoomScale="70" zoomScaleNormal="70" zoomScalePageLayoutView="70" workbookViewId="0">
      <selection activeCell="A23" sqref="A23"/>
    </sheetView>
  </sheetViews>
  <sheetFormatPr defaultRowHeight="12.75" x14ac:dyDescent="0.2"/>
  <cols>
    <col min="2" max="2" width="16.42578125" customWidth="1"/>
    <col min="3" max="3" width="68.5703125" customWidth="1"/>
    <col min="4" max="4" width="21.5703125" customWidth="1"/>
    <col min="5" max="5" width="11.28515625" customWidth="1"/>
    <col min="6" max="6" width="19.5703125" customWidth="1"/>
    <col min="7" max="7" width="17.7109375" customWidth="1"/>
    <col min="8" max="8" width="19.7109375" customWidth="1"/>
    <col min="9" max="9" width="19.5703125" customWidth="1"/>
    <col min="11" max="11" width="11.140625" bestFit="1" customWidth="1"/>
    <col min="12" max="12" width="11.5703125" bestFit="1" customWidth="1"/>
  </cols>
  <sheetData>
    <row r="1" spans="1:12" ht="59.25" customHeight="1" x14ac:dyDescent="0.2">
      <c r="A1" s="49"/>
      <c r="B1" s="50"/>
      <c r="C1" s="53"/>
      <c r="D1" s="53"/>
      <c r="E1" s="53"/>
      <c r="F1" s="53"/>
      <c r="G1" s="53"/>
      <c r="H1" s="53"/>
      <c r="I1" s="54"/>
    </row>
    <row r="2" spans="1:12" ht="25.5" customHeight="1" x14ac:dyDescent="0.2">
      <c r="A2" s="43" t="s">
        <v>5</v>
      </c>
      <c r="B2" s="44"/>
      <c r="C2" s="44"/>
      <c r="D2" s="44"/>
      <c r="E2" s="44"/>
      <c r="F2" s="44"/>
      <c r="G2" s="44"/>
      <c r="H2" s="44"/>
      <c r="I2" s="45"/>
    </row>
    <row r="3" spans="1:12" ht="27" customHeight="1" x14ac:dyDescent="0.2">
      <c r="A3" s="46" t="s">
        <v>34</v>
      </c>
      <c r="B3" s="47"/>
      <c r="C3" s="47"/>
      <c r="D3" s="47"/>
      <c r="E3" s="47"/>
      <c r="F3" s="47"/>
      <c r="G3" s="47"/>
      <c r="H3" s="47"/>
      <c r="I3" s="22" t="s">
        <v>35</v>
      </c>
    </row>
    <row r="4" spans="1:12" ht="27" customHeight="1" x14ac:dyDescent="0.2">
      <c r="A4" s="46" t="s">
        <v>36</v>
      </c>
      <c r="B4" s="47"/>
      <c r="C4" s="47"/>
      <c r="D4" s="47"/>
      <c r="E4" s="47"/>
      <c r="F4" s="47"/>
      <c r="G4" s="47"/>
      <c r="H4" s="47"/>
      <c r="I4" s="48"/>
    </row>
    <row r="5" spans="1:12" ht="27.75" customHeight="1" x14ac:dyDescent="0.2">
      <c r="A5" s="46" t="s">
        <v>25</v>
      </c>
      <c r="B5" s="47"/>
      <c r="C5" s="47"/>
      <c r="D5" s="47"/>
      <c r="E5" s="47"/>
      <c r="F5" s="47"/>
      <c r="G5" s="47"/>
      <c r="H5" s="47"/>
      <c r="I5" s="48"/>
    </row>
    <row r="6" spans="1:12" ht="21.75" customHeight="1" x14ac:dyDescent="0.2">
      <c r="A6" s="46" t="s">
        <v>9</v>
      </c>
      <c r="B6" s="47"/>
      <c r="C6" s="19" t="s">
        <v>18</v>
      </c>
      <c r="D6" s="47" t="s">
        <v>19</v>
      </c>
      <c r="E6" s="47"/>
      <c r="F6" s="47" t="s">
        <v>33</v>
      </c>
      <c r="G6" s="47"/>
      <c r="H6" s="47"/>
      <c r="I6" s="39">
        <f>(((1+(E10+E7+E8)/100)*(1+E9/100)*(1+E11/100))/(1-(E13+E14+E12)/100)-1)</f>
        <v>0.24997472584762925</v>
      </c>
    </row>
    <row r="7" spans="1:12" ht="13.5" customHeight="1" x14ac:dyDescent="0.2">
      <c r="A7" s="51" t="s">
        <v>10</v>
      </c>
      <c r="B7" s="52"/>
      <c r="C7" s="9" t="s">
        <v>37</v>
      </c>
      <c r="D7" s="40" t="s">
        <v>10</v>
      </c>
      <c r="E7" s="41">
        <v>1</v>
      </c>
      <c r="F7" s="55" t="s">
        <v>27</v>
      </c>
      <c r="G7" s="56"/>
      <c r="H7" s="56"/>
      <c r="I7" s="57"/>
    </row>
    <row r="8" spans="1:12" ht="15" customHeight="1" x14ac:dyDescent="0.2">
      <c r="A8" s="51" t="s">
        <v>11</v>
      </c>
      <c r="B8" s="52"/>
      <c r="C8" s="9" t="s">
        <v>38</v>
      </c>
      <c r="D8" s="40" t="s">
        <v>11</v>
      </c>
      <c r="E8" s="41">
        <v>1.27</v>
      </c>
      <c r="F8" s="58"/>
      <c r="G8" s="59"/>
      <c r="H8" s="59"/>
      <c r="I8" s="60"/>
    </row>
    <row r="9" spans="1:12" ht="15" customHeight="1" x14ac:dyDescent="0.2">
      <c r="A9" s="51" t="s">
        <v>12</v>
      </c>
      <c r="B9" s="52"/>
      <c r="C9" s="9" t="s">
        <v>39</v>
      </c>
      <c r="D9" s="40" t="s">
        <v>12</v>
      </c>
      <c r="E9" s="40">
        <v>1.39</v>
      </c>
      <c r="F9" s="69" t="s">
        <v>30</v>
      </c>
      <c r="G9" s="70"/>
      <c r="H9" s="71"/>
      <c r="I9" s="61">
        <v>0.14019999999999999</v>
      </c>
    </row>
    <row r="10" spans="1:12" ht="15" customHeight="1" x14ac:dyDescent="0.2">
      <c r="A10" s="51" t="s">
        <v>13</v>
      </c>
      <c r="B10" s="52"/>
      <c r="C10" s="9" t="s">
        <v>40</v>
      </c>
      <c r="D10" s="40" t="s">
        <v>13</v>
      </c>
      <c r="E10" s="41">
        <v>5.5</v>
      </c>
      <c r="F10" s="72"/>
      <c r="G10" s="73"/>
      <c r="H10" s="74"/>
      <c r="I10" s="62"/>
    </row>
    <row r="11" spans="1:12" ht="15" customHeight="1" x14ac:dyDescent="0.2">
      <c r="A11" s="51" t="s">
        <v>14</v>
      </c>
      <c r="B11" s="52"/>
      <c r="C11" s="9" t="s">
        <v>41</v>
      </c>
      <c r="D11" s="40" t="s">
        <v>14</v>
      </c>
      <c r="E11" s="41">
        <v>7.36</v>
      </c>
      <c r="F11" s="66" t="s">
        <v>44</v>
      </c>
      <c r="G11" s="66"/>
      <c r="H11" s="66"/>
      <c r="I11" s="67"/>
    </row>
    <row r="12" spans="1:12" ht="15" customHeight="1" x14ac:dyDescent="0.2">
      <c r="A12" s="51" t="s">
        <v>15</v>
      </c>
      <c r="B12" s="52"/>
      <c r="C12" s="42" t="s">
        <v>42</v>
      </c>
      <c r="D12" s="40" t="s">
        <v>15</v>
      </c>
      <c r="E12" s="41">
        <v>0</v>
      </c>
      <c r="F12" s="66"/>
      <c r="G12" s="66"/>
      <c r="H12" s="66"/>
      <c r="I12" s="67"/>
    </row>
    <row r="13" spans="1:12" ht="13.5" customHeight="1" x14ac:dyDescent="0.2">
      <c r="A13" s="51" t="s">
        <v>16</v>
      </c>
      <c r="B13" s="52"/>
      <c r="C13" s="42">
        <v>3.6499999999999998E-2</v>
      </c>
      <c r="D13" s="40" t="s">
        <v>16</v>
      </c>
      <c r="E13" s="41">
        <v>3.65</v>
      </c>
      <c r="F13" s="66"/>
      <c r="G13" s="66"/>
      <c r="H13" s="66"/>
      <c r="I13" s="67"/>
    </row>
    <row r="14" spans="1:12" ht="15" customHeight="1" x14ac:dyDescent="0.2">
      <c r="A14" s="51" t="s">
        <v>17</v>
      </c>
      <c r="B14" s="52"/>
      <c r="C14" s="9" t="s">
        <v>43</v>
      </c>
      <c r="D14" s="40" t="s">
        <v>17</v>
      </c>
      <c r="E14" s="41">
        <v>2.5</v>
      </c>
      <c r="F14" s="66"/>
      <c r="G14" s="66"/>
      <c r="H14" s="66"/>
      <c r="I14" s="67"/>
    </row>
    <row r="15" spans="1:12" ht="19.5" customHeight="1" x14ac:dyDescent="0.2">
      <c r="A15" s="23" t="s">
        <v>0</v>
      </c>
      <c r="B15" s="2" t="s">
        <v>7</v>
      </c>
      <c r="C15" s="2" t="s">
        <v>1</v>
      </c>
      <c r="D15" s="2" t="s">
        <v>2</v>
      </c>
      <c r="E15" s="2" t="s">
        <v>3</v>
      </c>
      <c r="F15" s="2" t="s">
        <v>20</v>
      </c>
      <c r="G15" s="2" t="s">
        <v>23</v>
      </c>
      <c r="H15" s="2" t="s">
        <v>4</v>
      </c>
      <c r="I15" s="24" t="s">
        <v>24</v>
      </c>
    </row>
    <row r="16" spans="1:12" ht="20.100000000000001" customHeight="1" x14ac:dyDescent="0.25">
      <c r="A16" s="25">
        <v>1</v>
      </c>
      <c r="B16" s="77" t="s">
        <v>48</v>
      </c>
      <c r="C16" s="78"/>
      <c r="D16" s="3"/>
      <c r="E16" s="4"/>
      <c r="F16" s="5"/>
      <c r="G16" s="5"/>
      <c r="H16" s="17" t="s">
        <v>26</v>
      </c>
      <c r="I16" s="26">
        <f>SUM(I17:I19)</f>
        <v>8374.92</v>
      </c>
      <c r="L16" s="1"/>
    </row>
    <row r="17" spans="1:12" ht="28.5" x14ac:dyDescent="0.2">
      <c r="A17" s="27" t="s">
        <v>8</v>
      </c>
      <c r="B17" s="10" t="s">
        <v>45</v>
      </c>
      <c r="C17" s="18" t="s">
        <v>49</v>
      </c>
      <c r="D17" s="11">
        <v>1</v>
      </c>
      <c r="E17" s="6" t="s">
        <v>52</v>
      </c>
      <c r="F17" s="13">
        <v>1500</v>
      </c>
      <c r="G17" s="12">
        <f>ROUND((D17*F17),2)</f>
        <v>1500</v>
      </c>
      <c r="H17" s="13">
        <f xml:space="preserve"> ROUND((F17*$I$6)+F17,2)</f>
        <v>1874.96</v>
      </c>
      <c r="I17" s="28">
        <f xml:space="preserve"> ROUND((D17*H17),2)</f>
        <v>1874.96</v>
      </c>
      <c r="K17" s="8"/>
      <c r="L17" s="7"/>
    </row>
    <row r="18" spans="1:12" ht="28.5" x14ac:dyDescent="0.2">
      <c r="A18" s="27" t="s">
        <v>28</v>
      </c>
      <c r="B18" s="10" t="s">
        <v>46</v>
      </c>
      <c r="C18" s="18" t="s">
        <v>50</v>
      </c>
      <c r="D18" s="11">
        <v>40</v>
      </c>
      <c r="E18" s="6" t="s">
        <v>53</v>
      </c>
      <c r="F18" s="13">
        <v>95</v>
      </c>
      <c r="G18" s="12">
        <f>ROUND((D18*F18),2)</f>
        <v>3800</v>
      </c>
      <c r="H18" s="13">
        <f t="shared" ref="H18:H19" si="0" xml:space="preserve"> ROUND((F18*$I$6)+F18,2)</f>
        <v>118.75</v>
      </c>
      <c r="I18" s="28">
        <f xml:space="preserve"> ROUND((D18*H18),2)</f>
        <v>4750</v>
      </c>
      <c r="K18" s="8"/>
      <c r="L18" s="7"/>
    </row>
    <row r="19" spans="1:12" ht="29.25" customHeight="1" x14ac:dyDescent="0.2">
      <c r="A19" s="27" t="s">
        <v>29</v>
      </c>
      <c r="B19" s="10" t="s">
        <v>47</v>
      </c>
      <c r="C19" s="18" t="s">
        <v>51</v>
      </c>
      <c r="D19" s="11">
        <v>4</v>
      </c>
      <c r="E19" s="6" t="s">
        <v>52</v>
      </c>
      <c r="F19" s="13">
        <v>350</v>
      </c>
      <c r="G19" s="12">
        <f>ROUND((D19*F19),2)</f>
        <v>1400</v>
      </c>
      <c r="H19" s="13">
        <f t="shared" si="0"/>
        <v>437.49</v>
      </c>
      <c r="I19" s="28">
        <f xml:space="preserve"> ROUND((D19*H19),2)</f>
        <v>1749.96</v>
      </c>
      <c r="K19" s="8"/>
      <c r="L19" s="7"/>
    </row>
    <row r="20" spans="1:12" ht="32.25" customHeight="1" x14ac:dyDescent="0.2">
      <c r="A20" s="79" t="s">
        <v>21</v>
      </c>
      <c r="B20" s="80"/>
      <c r="C20" s="80"/>
      <c r="D20" s="80"/>
      <c r="E20" s="80"/>
      <c r="F20" s="81"/>
      <c r="G20" s="14">
        <f xml:space="preserve"> SUM(G17:G19)</f>
        <v>6700</v>
      </c>
      <c r="H20" s="14" t="s">
        <v>22</v>
      </c>
      <c r="I20" s="29">
        <f xml:space="preserve"> SUM(I16)</f>
        <v>8374.92</v>
      </c>
    </row>
    <row r="21" spans="1:12" ht="32.25" customHeight="1" x14ac:dyDescent="0.2">
      <c r="A21" s="30"/>
      <c r="B21" s="20"/>
      <c r="C21" s="20"/>
      <c r="D21" s="20"/>
      <c r="E21" s="20"/>
      <c r="F21" s="20"/>
      <c r="G21" s="21"/>
      <c r="H21" s="21"/>
      <c r="I21" s="31"/>
    </row>
    <row r="22" spans="1:12" ht="32.25" customHeight="1" x14ac:dyDescent="0.2">
      <c r="A22" s="63" t="s">
        <v>54</v>
      </c>
      <c r="B22" s="64"/>
      <c r="C22" s="64"/>
      <c r="D22" s="64"/>
      <c r="E22" s="64"/>
      <c r="F22" s="64"/>
      <c r="G22" s="64"/>
      <c r="H22" s="64"/>
      <c r="I22" s="65"/>
    </row>
    <row r="23" spans="1:12" ht="14.25" x14ac:dyDescent="0.2">
      <c r="A23" s="32"/>
      <c r="B23" s="16"/>
      <c r="C23" s="16"/>
      <c r="D23" s="16"/>
      <c r="E23" s="16"/>
      <c r="F23" s="16"/>
      <c r="G23" s="16"/>
      <c r="H23" s="16"/>
      <c r="I23" s="33"/>
    </row>
    <row r="24" spans="1:12" ht="14.25" x14ac:dyDescent="0.2">
      <c r="A24" s="32"/>
      <c r="B24" s="16"/>
      <c r="C24" s="16"/>
      <c r="D24" s="16"/>
      <c r="E24" s="16"/>
      <c r="F24" s="16"/>
      <c r="G24" s="16"/>
      <c r="H24" s="16"/>
      <c r="I24" s="33"/>
    </row>
    <row r="25" spans="1:12" ht="33.75" customHeight="1" x14ac:dyDescent="0.2">
      <c r="A25" s="34" t="s">
        <v>6</v>
      </c>
      <c r="B25" s="15"/>
      <c r="C25" s="15"/>
      <c r="D25" s="15"/>
      <c r="E25" s="15"/>
      <c r="F25" s="15"/>
      <c r="G25" s="15"/>
      <c r="H25" s="75" t="s">
        <v>31</v>
      </c>
      <c r="I25" s="76"/>
    </row>
    <row r="26" spans="1:12" ht="14.25" x14ac:dyDescent="0.2">
      <c r="A26" s="34"/>
      <c r="B26" s="15"/>
      <c r="C26" s="68" t="s">
        <v>32</v>
      </c>
      <c r="D26" s="68"/>
      <c r="E26" s="68"/>
      <c r="F26" s="68"/>
      <c r="G26" s="15"/>
      <c r="H26" s="15"/>
      <c r="I26" s="35"/>
    </row>
    <row r="27" spans="1:12" ht="14.25" x14ac:dyDescent="0.2">
      <c r="A27" s="34"/>
      <c r="B27" s="15"/>
      <c r="C27" s="15"/>
      <c r="D27" s="15"/>
      <c r="E27" s="15"/>
      <c r="F27" s="15"/>
      <c r="G27" s="15"/>
      <c r="H27" s="15"/>
      <c r="I27" s="35"/>
    </row>
    <row r="28" spans="1:12" ht="13.5" thickBot="1" x14ac:dyDescent="0.25">
      <c r="A28" s="36"/>
      <c r="B28" s="37"/>
      <c r="C28" s="37"/>
      <c r="D28" s="37"/>
      <c r="E28" s="37"/>
      <c r="F28" s="37"/>
      <c r="G28" s="37"/>
      <c r="H28" s="37"/>
      <c r="I28" s="38"/>
    </row>
  </sheetData>
  <mergeCells count="26">
    <mergeCell ref="C26:F26"/>
    <mergeCell ref="F9:H10"/>
    <mergeCell ref="H25:I25"/>
    <mergeCell ref="B16:C16"/>
    <mergeCell ref="A20:F20"/>
    <mergeCell ref="A13:B13"/>
    <mergeCell ref="A14:B14"/>
    <mergeCell ref="I9:I10"/>
    <mergeCell ref="A22:I22"/>
    <mergeCell ref="A11:B11"/>
    <mergeCell ref="A12:B12"/>
    <mergeCell ref="F11:I14"/>
    <mergeCell ref="A9:B9"/>
    <mergeCell ref="A10:B10"/>
    <mergeCell ref="A8:B8"/>
    <mergeCell ref="C1:I1"/>
    <mergeCell ref="F6:H6"/>
    <mergeCell ref="A7:B7"/>
    <mergeCell ref="A6:B6"/>
    <mergeCell ref="D6:E6"/>
    <mergeCell ref="F7:I8"/>
    <mergeCell ref="A2:I2"/>
    <mergeCell ref="A3:H3"/>
    <mergeCell ref="A4:I4"/>
    <mergeCell ref="A5:I5"/>
    <mergeCell ref="A1:B1"/>
  </mergeCells>
  <phoneticPr fontId="2" type="noConversion"/>
  <printOptions horizontalCentered="1"/>
  <pageMargins left="0.51181102362204722" right="0.51181102362204722" top="0.51181102362204722" bottom="0.51181102362204722" header="0.31496062992125984" footer="0.31496062992125984"/>
  <pageSetup paperSize="9" scale="68" fitToHeight="0" orientation="landscape" r:id="rId1"/>
  <headerFooter alignWithMargins="0">
    <oddFooter>Página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26" sqref="I26"/>
    </sheetView>
  </sheetViews>
  <sheetFormatPr defaultRowHeight="12.75" x14ac:dyDescent="0.2"/>
  <sheetData/>
  <phoneticPr fontId="2" type="noConversion"/>
  <pageMargins left="0.78740157499999996" right="0.78740157499999996" top="0.984251969" bottom="0.984251969" header="0.49212598499999999" footer="0.49212598499999999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8740157499999996" right="0.78740157499999996" top="0.984251969" bottom="0.984251969" header="0.49212598499999999" footer="0.49212598499999999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2</vt:i4>
      </vt:variant>
    </vt:vector>
  </HeadingPairs>
  <TitlesOfParts>
    <vt:vector size="5" baseType="lpstr">
      <vt:lpstr>Plan1</vt:lpstr>
      <vt:lpstr>Plan2</vt:lpstr>
      <vt:lpstr>Plan3</vt:lpstr>
      <vt:lpstr>Plan1!Area_de_impressao</vt:lpstr>
      <vt:lpstr>Plan1!Titulos_de_impressao</vt:lpstr>
    </vt:vector>
  </TitlesOfParts>
  <Company>Setop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Setop</dc:creator>
  <cp:lastModifiedBy>User</cp:lastModifiedBy>
  <cp:lastPrinted>2021-01-12T11:53:48Z</cp:lastPrinted>
  <dcterms:created xsi:type="dcterms:W3CDTF">2006-09-22T13:55:22Z</dcterms:created>
  <dcterms:modified xsi:type="dcterms:W3CDTF">2024-05-29T16:39:53Z</dcterms:modified>
</cp:coreProperties>
</file>