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REFORMA E ADEQUAÇÕES NA COZINHA PILOTO 2025\REVISÃO - 29.04.2026\"/>
    </mc:Choice>
  </mc:AlternateContent>
  <xr:revisionPtr revIDLastSave="0" documentId="13_ncr:1_{FF486918-67BD-46E7-912A-3A1D88C70D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.O." sheetId="5" r:id="rId1"/>
  </sheets>
  <definedNames>
    <definedName name="_xlnm.Print_Area" localSheetId="0">'P.O.'!$A$1:$I$250</definedName>
    <definedName name="_xlnm.Print_Titles" localSheetId="0">'P.O.'!$1:$8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5" l="1"/>
  <c r="H65" i="5"/>
  <c r="I65" i="5"/>
  <c r="I64" i="5"/>
  <c r="H67" i="5"/>
  <c r="I67" i="5"/>
  <c r="H68" i="5"/>
  <c r="I68" i="5"/>
  <c r="H69" i="5"/>
  <c r="I69" i="5"/>
  <c r="H70" i="5"/>
  <c r="I70" i="5"/>
  <c r="H73" i="5"/>
  <c r="I73" i="5"/>
  <c r="H72" i="5"/>
  <c r="I72" i="5"/>
  <c r="H71" i="5"/>
  <c r="I71" i="5"/>
  <c r="I66" i="5"/>
  <c r="I63" i="5"/>
  <c r="G230" i="5"/>
  <c r="G231" i="5"/>
  <c r="G229" i="5"/>
  <c r="G224" i="5"/>
  <c r="G225" i="5"/>
  <c r="G226" i="5"/>
  <c r="G220" i="5"/>
  <c r="G221" i="5"/>
  <c r="G211" i="5"/>
  <c r="G212" i="5"/>
  <c r="G213" i="5"/>
  <c r="G214" i="5"/>
  <c r="G215" i="5"/>
  <c r="G202" i="5"/>
  <c r="G203" i="5"/>
  <c r="G204" i="5"/>
  <c r="G205" i="5"/>
  <c r="G206" i="5"/>
  <c r="G207" i="5"/>
  <c r="G195" i="5"/>
  <c r="G196" i="5"/>
  <c r="G197" i="5"/>
  <c r="G198" i="5"/>
  <c r="G199" i="5"/>
  <c r="G190" i="5"/>
  <c r="G191" i="5"/>
  <c r="G192" i="5"/>
  <c r="G185" i="5"/>
  <c r="G178" i="5"/>
  <c r="G179" i="5"/>
  <c r="G180" i="5"/>
  <c r="G181" i="5"/>
  <c r="G182" i="5"/>
  <c r="H182" i="5"/>
  <c r="G173" i="5"/>
  <c r="H173" i="5"/>
  <c r="G174" i="5"/>
  <c r="G175" i="5"/>
  <c r="G166" i="5"/>
  <c r="G157" i="5"/>
  <c r="G158" i="5"/>
  <c r="G159" i="5"/>
  <c r="G160" i="5"/>
  <c r="G161" i="5"/>
  <c r="G154" i="5"/>
  <c r="G142" i="5"/>
  <c r="G143" i="5"/>
  <c r="H143" i="5"/>
  <c r="G144" i="5"/>
  <c r="H144" i="5"/>
  <c r="G145" i="5"/>
  <c r="G146" i="5"/>
  <c r="G147" i="5"/>
  <c r="G148" i="5"/>
  <c r="G149" i="5"/>
  <c r="G136" i="5"/>
  <c r="G137" i="5"/>
  <c r="G138" i="5"/>
  <c r="G131" i="5"/>
  <c r="G132" i="5"/>
  <c r="G133" i="5"/>
  <c r="H133" i="5"/>
  <c r="G126" i="5"/>
  <c r="H126" i="5"/>
  <c r="G121" i="5"/>
  <c r="G122" i="5"/>
  <c r="G123" i="5"/>
  <c r="G115" i="5"/>
  <c r="G116" i="5"/>
  <c r="G117" i="5"/>
  <c r="G118" i="5"/>
  <c r="G111" i="5"/>
  <c r="G112" i="5"/>
  <c r="G223" i="5"/>
  <c r="G219" i="5"/>
  <c r="H219" i="5"/>
  <c r="G210" i="5"/>
  <c r="H210" i="5"/>
  <c r="G201" i="5"/>
  <c r="G194" i="5"/>
  <c r="G189" i="5"/>
  <c r="G184" i="5"/>
  <c r="G177" i="5"/>
  <c r="G172" i="5"/>
  <c r="G168" i="5"/>
  <c r="G165" i="5"/>
  <c r="G163" i="5"/>
  <c r="G156" i="5"/>
  <c r="G153" i="5"/>
  <c r="H153" i="5"/>
  <c r="G141" i="5"/>
  <c r="H141" i="5"/>
  <c r="G135" i="5"/>
  <c r="G130" i="5"/>
  <c r="G125" i="5"/>
  <c r="G120" i="5"/>
  <c r="G114" i="5"/>
  <c r="G110" i="5"/>
  <c r="G100" i="5"/>
  <c r="G101" i="5"/>
  <c r="G102" i="5"/>
  <c r="G103" i="5"/>
  <c r="G104" i="5"/>
  <c r="H104" i="5"/>
  <c r="G105" i="5"/>
  <c r="H105" i="5"/>
  <c r="G106" i="5"/>
  <c r="G107" i="5"/>
  <c r="G108" i="5"/>
  <c r="G93" i="5"/>
  <c r="G94" i="5"/>
  <c r="G95" i="5"/>
  <c r="G85" i="5"/>
  <c r="G86" i="5"/>
  <c r="G87" i="5"/>
  <c r="G88" i="5"/>
  <c r="G89" i="5"/>
  <c r="H89" i="5"/>
  <c r="G78" i="5"/>
  <c r="H78" i="5"/>
  <c r="G79" i="5"/>
  <c r="G80" i="5"/>
  <c r="G81" i="5"/>
  <c r="G82" i="5"/>
  <c r="G99" i="5"/>
  <c r="G92" i="5"/>
  <c r="G84" i="5"/>
  <c r="G77" i="5"/>
  <c r="G68" i="5"/>
  <c r="G69" i="5"/>
  <c r="G70" i="5"/>
  <c r="G71" i="5"/>
  <c r="G72" i="5"/>
  <c r="G73" i="5"/>
  <c r="G67" i="5"/>
  <c r="G65" i="5"/>
  <c r="G54" i="5"/>
  <c r="G55" i="5"/>
  <c r="G56" i="5"/>
  <c r="G57" i="5"/>
  <c r="G58" i="5"/>
  <c r="G59" i="5"/>
  <c r="H59" i="5"/>
  <c r="G60" i="5"/>
  <c r="H60" i="5"/>
  <c r="G61" i="5"/>
  <c r="G53" i="5"/>
  <c r="H53" i="5"/>
  <c r="G40" i="5"/>
  <c r="G41" i="5"/>
  <c r="G42" i="5"/>
  <c r="G43" i="5"/>
  <c r="G44" i="5"/>
  <c r="G45" i="5"/>
  <c r="G46" i="5"/>
  <c r="G47" i="5"/>
  <c r="G48" i="5"/>
  <c r="H48" i="5"/>
  <c r="G49" i="5"/>
  <c r="H49" i="5"/>
  <c r="G50" i="5"/>
  <c r="G11" i="5"/>
  <c r="G12" i="5"/>
  <c r="G13" i="5"/>
  <c r="G14" i="5"/>
  <c r="G15" i="5"/>
  <c r="G16" i="5"/>
  <c r="G17" i="5"/>
  <c r="G18" i="5"/>
  <c r="H18" i="5"/>
  <c r="G19" i="5"/>
  <c r="G20" i="5"/>
  <c r="H20" i="5"/>
  <c r="G21" i="5"/>
  <c r="H21" i="5"/>
  <c r="G22" i="5"/>
  <c r="G23" i="5"/>
  <c r="G24" i="5"/>
  <c r="G25" i="5"/>
  <c r="G26" i="5"/>
  <c r="G27" i="5"/>
  <c r="G28" i="5"/>
  <c r="G29" i="5"/>
  <c r="G30" i="5"/>
  <c r="H30" i="5"/>
  <c r="G31" i="5"/>
  <c r="G32" i="5"/>
  <c r="H32" i="5"/>
  <c r="G33" i="5"/>
  <c r="H33" i="5"/>
  <c r="G34" i="5"/>
  <c r="G35" i="5"/>
  <c r="G36" i="5"/>
  <c r="G39" i="5"/>
  <c r="G10" i="5"/>
  <c r="H197" i="5"/>
  <c r="H196" i="5"/>
  <c r="H212" i="5"/>
  <c r="H211" i="5"/>
  <c r="H39" i="5"/>
  <c r="H55" i="5"/>
  <c r="H123" i="5"/>
  <c r="H147" i="5"/>
  <c r="H166" i="5"/>
  <c r="I166" i="5"/>
  <c r="H190" i="5"/>
  <c r="H215" i="5"/>
  <c r="H130" i="5"/>
  <c r="H194" i="5"/>
  <c r="H34" i="5"/>
  <c r="H22" i="5"/>
  <c r="H31" i="5"/>
  <c r="H19" i="5"/>
  <c r="H47" i="5"/>
  <c r="H58" i="5"/>
  <c r="H88" i="5"/>
  <c r="H103" i="5"/>
  <c r="H156" i="5"/>
  <c r="H223" i="5"/>
  <c r="H132" i="5"/>
  <c r="I132" i="5"/>
  <c r="H142" i="5"/>
  <c r="H181" i="5"/>
  <c r="H195" i="5"/>
  <c r="H221" i="5"/>
  <c r="H46" i="5"/>
  <c r="H57" i="5"/>
  <c r="H87" i="5"/>
  <c r="H102" i="5"/>
  <c r="H163" i="5"/>
  <c r="H112" i="5"/>
  <c r="H131" i="5"/>
  <c r="H154" i="5"/>
  <c r="H180" i="5"/>
  <c r="H207" i="5"/>
  <c r="H220" i="5"/>
  <c r="H29" i="5"/>
  <c r="H17" i="5"/>
  <c r="H45" i="5"/>
  <c r="H56" i="5"/>
  <c r="H77" i="5"/>
  <c r="H86" i="5"/>
  <c r="H101" i="5"/>
  <c r="H165" i="5"/>
  <c r="H111" i="5"/>
  <c r="H138" i="5"/>
  <c r="H161" i="5"/>
  <c r="H179" i="5"/>
  <c r="H206" i="5"/>
  <c r="H226" i="5"/>
  <c r="I226" i="5"/>
  <c r="H28" i="5"/>
  <c r="H16" i="5"/>
  <c r="H44" i="5"/>
  <c r="H84" i="5"/>
  <c r="H85" i="5"/>
  <c r="H100" i="5"/>
  <c r="H168" i="5"/>
  <c r="H118" i="5"/>
  <c r="H137" i="5"/>
  <c r="I137" i="5"/>
  <c r="H160" i="5"/>
  <c r="I160" i="5"/>
  <c r="H178" i="5"/>
  <c r="H205" i="5"/>
  <c r="H225" i="5"/>
  <c r="I225" i="5"/>
  <c r="H15" i="5"/>
  <c r="H43" i="5"/>
  <c r="H54" i="5"/>
  <c r="H92" i="5"/>
  <c r="H95" i="5"/>
  <c r="H110" i="5"/>
  <c r="H172" i="5"/>
  <c r="H117" i="5"/>
  <c r="H136" i="5"/>
  <c r="H159" i="5"/>
  <c r="H185" i="5"/>
  <c r="I185" i="5"/>
  <c r="H204" i="5"/>
  <c r="H224" i="5"/>
  <c r="H10" i="5"/>
  <c r="H26" i="5"/>
  <c r="H14" i="5"/>
  <c r="H42" i="5"/>
  <c r="H99" i="5"/>
  <c r="H94" i="5"/>
  <c r="H114" i="5"/>
  <c r="H177" i="5"/>
  <c r="H116" i="5"/>
  <c r="H149" i="5"/>
  <c r="I149" i="5"/>
  <c r="H158" i="5"/>
  <c r="I158" i="5"/>
  <c r="H192" i="5"/>
  <c r="H203" i="5"/>
  <c r="H229" i="5"/>
  <c r="H27" i="5"/>
  <c r="H25" i="5"/>
  <c r="H13" i="5"/>
  <c r="H41" i="5"/>
  <c r="I41" i="5"/>
  <c r="H82" i="5"/>
  <c r="H93" i="5"/>
  <c r="H120" i="5"/>
  <c r="H184" i="5"/>
  <c r="H115" i="5"/>
  <c r="H148" i="5"/>
  <c r="H157" i="5"/>
  <c r="I157" i="5"/>
  <c r="H191" i="5"/>
  <c r="H202" i="5"/>
  <c r="H231" i="5"/>
  <c r="H36" i="5"/>
  <c r="H24" i="5"/>
  <c r="H12" i="5"/>
  <c r="H40" i="5"/>
  <c r="H81" i="5"/>
  <c r="H108" i="5"/>
  <c r="H125" i="5"/>
  <c r="H189" i="5"/>
  <c r="H230" i="5"/>
  <c r="H35" i="5"/>
  <c r="H23" i="5"/>
  <c r="H11" i="5"/>
  <c r="H80" i="5"/>
  <c r="H107" i="5"/>
  <c r="H122" i="5"/>
  <c r="I122" i="5"/>
  <c r="H146" i="5"/>
  <c r="H175" i="5"/>
  <c r="H199" i="5"/>
  <c r="H214" i="5"/>
  <c r="H50" i="5"/>
  <c r="I50" i="5"/>
  <c r="H61" i="5"/>
  <c r="H79" i="5"/>
  <c r="H106" i="5"/>
  <c r="I106" i="5"/>
  <c r="H135" i="5"/>
  <c r="H201" i="5"/>
  <c r="H121" i="5"/>
  <c r="H145" i="5"/>
  <c r="H174" i="5"/>
  <c r="H198" i="5"/>
  <c r="H213" i="5"/>
  <c r="I161" i="5"/>
  <c r="I60" i="5"/>
  <c r="I48" i="5"/>
  <c r="I47" i="5"/>
  <c r="I46" i="5"/>
  <c r="I49" i="5"/>
  <c r="I40" i="5"/>
  <c r="I42" i="5"/>
  <c r="I43" i="5"/>
  <c r="I44" i="5"/>
  <c r="I45" i="5"/>
  <c r="I39" i="5"/>
  <c r="I202" i="5"/>
  <c r="I203" i="5"/>
  <c r="I201" i="5"/>
  <c r="I38" i="5"/>
  <c r="I12" i="5"/>
  <c r="I194" i="5"/>
  <c r="I199" i="5"/>
  <c r="I198" i="5"/>
  <c r="I197" i="5"/>
  <c r="I196" i="5"/>
  <c r="I195" i="5"/>
  <c r="I182" i="5"/>
  <c r="I193" i="5"/>
  <c r="I181" i="5"/>
  <c r="I180" i="5"/>
  <c r="I178" i="5"/>
  <c r="I177" i="5"/>
  <c r="I179" i="5"/>
  <c r="I55" i="5"/>
  <c r="I18" i="5"/>
  <c r="I175" i="5"/>
  <c r="I174" i="5"/>
  <c r="I173" i="5"/>
  <c r="I172" i="5"/>
  <c r="I159" i="5"/>
  <c r="I156" i="5"/>
  <c r="I163" i="5"/>
  <c r="I162" i="5"/>
  <c r="I15" i="5"/>
  <c r="I204" i="5"/>
  <c r="I207" i="5"/>
  <c r="I206" i="5"/>
  <c r="I205" i="5"/>
  <c r="I192" i="5"/>
  <c r="I191" i="5"/>
  <c r="I190" i="5"/>
  <c r="I189" i="5"/>
  <c r="I92" i="5"/>
  <c r="I94" i="5"/>
  <c r="I95" i="5"/>
  <c r="I93" i="5"/>
  <c r="I155" i="5"/>
  <c r="I200" i="5"/>
  <c r="I176" i="5"/>
  <c r="I171" i="5"/>
  <c r="I188" i="5"/>
  <c r="I91" i="5"/>
  <c r="I59" i="5"/>
  <c r="I89" i="5"/>
  <c r="I10" i="5"/>
  <c r="I138" i="5"/>
  <c r="I136" i="5"/>
  <c r="I135" i="5"/>
  <c r="I133" i="5"/>
  <c r="I131" i="5"/>
  <c r="I130" i="5"/>
  <c r="I224" i="5"/>
  <c r="I219" i="5"/>
  <c r="I221" i="5"/>
  <c r="I220" i="5"/>
  <c r="I223" i="5"/>
  <c r="I222" i="5"/>
  <c r="I231" i="5"/>
  <c r="I230" i="5"/>
  <c r="I229" i="5"/>
  <c r="I86" i="5"/>
  <c r="I87" i="5"/>
  <c r="I88" i="5"/>
  <c r="I144" i="5"/>
  <c r="I142" i="5"/>
  <c r="I143" i="5"/>
  <c r="I85" i="5"/>
  <c r="I21" i="5"/>
  <c r="I36" i="5"/>
  <c r="I35" i="5"/>
  <c r="I34" i="5"/>
  <c r="I33" i="5"/>
  <c r="I31" i="5"/>
  <c r="I32" i="5"/>
  <c r="I187" i="5"/>
  <c r="I228" i="5"/>
  <c r="I129" i="5"/>
  <c r="I134" i="5"/>
  <c r="I218" i="5"/>
  <c r="I212" i="5"/>
  <c r="I213" i="5"/>
  <c r="I215" i="5"/>
  <c r="I214" i="5"/>
  <c r="I128" i="5"/>
  <c r="I217" i="5"/>
  <c r="I30" i="5"/>
  <c r="I29" i="5"/>
  <c r="I28" i="5"/>
  <c r="I165" i="5"/>
  <c r="I27" i="5"/>
  <c r="I26" i="5"/>
  <c r="I25" i="5"/>
  <c r="I168" i="5"/>
  <c r="I167" i="5"/>
  <c r="I17" i="5"/>
  <c r="I24" i="5"/>
  <c r="I23" i="5"/>
  <c r="I19" i="5"/>
  <c r="I20" i="5"/>
  <c r="I54" i="5"/>
  <c r="I80" i="5"/>
  <c r="I79" i="5"/>
  <c r="I81" i="5"/>
  <c r="I82" i="5"/>
  <c r="I61" i="5"/>
  <c r="I53" i="5"/>
  <c r="I56" i="5"/>
  <c r="I57" i="5"/>
  <c r="I153" i="5"/>
  <c r="I154" i="5"/>
  <c r="I22" i="5"/>
  <c r="I164" i="5"/>
  <c r="I152" i="5"/>
  <c r="I151" i="5"/>
  <c r="I148" i="5"/>
  <c r="I146" i="5"/>
  <c r="I141" i="5"/>
  <c r="I145" i="5"/>
  <c r="I147" i="5"/>
  <c r="I210" i="5"/>
  <c r="I211" i="5"/>
  <c r="I126" i="5"/>
  <c r="I125" i="5"/>
  <c r="I123" i="5"/>
  <c r="I121" i="5"/>
  <c r="I120" i="5"/>
  <c r="I112" i="5"/>
  <c r="I110" i="5"/>
  <c r="I111" i="5"/>
  <c r="I116" i="5"/>
  <c r="I118" i="5"/>
  <c r="I117" i="5"/>
  <c r="I115" i="5"/>
  <c r="I114" i="5"/>
  <c r="I107" i="5"/>
  <c r="I77" i="5"/>
  <c r="I78" i="5"/>
  <c r="I84" i="5"/>
  <c r="I83" i="5"/>
  <c r="I99" i="5"/>
  <c r="I100" i="5"/>
  <c r="I103" i="5"/>
  <c r="I101" i="5"/>
  <c r="I104" i="5"/>
  <c r="I105" i="5"/>
  <c r="I108" i="5"/>
  <c r="I58" i="5"/>
  <c r="I184" i="5"/>
  <c r="I13" i="5"/>
  <c r="I14" i="5"/>
  <c r="I16" i="5"/>
  <c r="I11" i="5"/>
  <c r="I140" i="5"/>
  <c r="I183" i="5"/>
  <c r="I170" i="5"/>
  <c r="I209" i="5"/>
  <c r="I9" i="5"/>
  <c r="I76" i="5"/>
  <c r="I75" i="5"/>
  <c r="I52" i="5"/>
  <c r="I119" i="5"/>
  <c r="I124" i="5"/>
  <c r="I98" i="5"/>
  <c r="I113" i="5"/>
  <c r="I109" i="5"/>
  <c r="I102" i="5"/>
  <c r="I97" i="5"/>
  <c r="I233" i="5"/>
</calcChain>
</file>

<file path=xl/sharedStrings.xml><?xml version="1.0" encoding="utf-8"?>
<sst xmlns="http://schemas.openxmlformats.org/spreadsheetml/2006/main" count="783" uniqueCount="529">
  <si>
    <t>OBRA:</t>
  </si>
  <si>
    <t>OBJETO:</t>
  </si>
  <si>
    <t>LOCAL:</t>
  </si>
  <si>
    <t>ITEM</t>
  </si>
  <si>
    <t>ESPECIFICAÇÃO DOS SERVIÇOS</t>
  </si>
  <si>
    <t>UNID</t>
  </si>
  <si>
    <t>QUANT.</t>
  </si>
  <si>
    <t xml:space="preserve">TOTAL </t>
  </si>
  <si>
    <t>Valor Unitário</t>
  </si>
  <si>
    <t>Valor Total</t>
  </si>
  <si>
    <t>PLANILHA ORÇAMENTÁRIA</t>
  </si>
  <si>
    <t>1.0</t>
  </si>
  <si>
    <t>1.2</t>
  </si>
  <si>
    <t>DEMOLIÇÕES, RETIRADAS E SERVIÇOS INICIAIS</t>
  </si>
  <si>
    <t>Demolição manual de alvenaria de elevação ou elemento vazado, incluindo revestimento</t>
  </si>
  <si>
    <t>03.02.040</t>
  </si>
  <si>
    <t>2.0</t>
  </si>
  <si>
    <t>Chapisco</t>
  </si>
  <si>
    <t>1.3</t>
  </si>
  <si>
    <t>1.1</t>
  </si>
  <si>
    <t>3.0</t>
  </si>
  <si>
    <t>4.0</t>
  </si>
  <si>
    <t>6.0</t>
  </si>
  <si>
    <t>Esmalte à base água em superfície metálica, inclusive preparo</t>
  </si>
  <si>
    <t>10.02.020</t>
  </si>
  <si>
    <t>2.2</t>
  </si>
  <si>
    <t>2.3</t>
  </si>
  <si>
    <t>3.1</t>
  </si>
  <si>
    <t>3.2</t>
  </si>
  <si>
    <t>4.1</t>
  </si>
  <si>
    <t>6.1</t>
  </si>
  <si>
    <t>6.2</t>
  </si>
  <si>
    <t>7.0</t>
  </si>
  <si>
    <t>7.1</t>
  </si>
  <si>
    <t>7.2</t>
  </si>
  <si>
    <t>ESQUADRIAS</t>
  </si>
  <si>
    <t>CONTRAPISO EXTERNO</t>
  </si>
  <si>
    <t>Regularização e compactação mecanizada de superfície, sem controle do proctor normal</t>
  </si>
  <si>
    <t>54.01.010</t>
  </si>
  <si>
    <t>Lastro de pedra britada</t>
  </si>
  <si>
    <t>11.18.040</t>
  </si>
  <si>
    <t>6.3</t>
  </si>
  <si>
    <t>6.4</t>
  </si>
  <si>
    <t>UN</t>
  </si>
  <si>
    <t>M</t>
  </si>
  <si>
    <t>REFERÊNCIA (CDHU)</t>
  </si>
  <si>
    <t>Reforma e Adequações na Cozinha-Piloto Municipal</t>
  </si>
  <si>
    <t>M3</t>
  </si>
  <si>
    <t>25.20.020</t>
  </si>
  <si>
    <t>M2</t>
  </si>
  <si>
    <t>14.30.110</t>
  </si>
  <si>
    <t>Divisória cega tipo naval, acabamento em laminado fenólico melamínico, com espessura de 3,5 cm</t>
  </si>
  <si>
    <t>MURO DIVISÓRIO (EDIFICAÇÃO X HORTA)</t>
  </si>
  <si>
    <t xml:space="preserve">06.01.020 </t>
  </si>
  <si>
    <t>Escavação manual em solo de 1ª e 2ª categoria em campo aberto</t>
  </si>
  <si>
    <t xml:space="preserve">10.01.040 </t>
  </si>
  <si>
    <t xml:space="preserve">10.01.060 </t>
  </si>
  <si>
    <t>KG</t>
  </si>
  <si>
    <t xml:space="preserve">Armadura em barra de aço CA-50 (A ou B) fyk = 500 MPa </t>
  </si>
  <si>
    <t xml:space="preserve">Armadura em barra de aço CA-60 (A ou B) fyk = 600 MPa </t>
  </si>
  <si>
    <t xml:space="preserve">11.01.130 </t>
  </si>
  <si>
    <t>Concreto usinado, fck = 25 Mpa</t>
  </si>
  <si>
    <t xml:space="preserve">11.16.060 </t>
  </si>
  <si>
    <t>Lançamento e adensamento de concreto ou massa em estrutura</t>
  </si>
  <si>
    <t>FUNDAÇÃO</t>
  </si>
  <si>
    <t>VIGA BALDRAME</t>
  </si>
  <si>
    <t>PILARES</t>
  </si>
  <si>
    <t xml:space="preserve">11.16.040 </t>
  </si>
  <si>
    <t>Lançamento e adensamento de concreto ou massa em fundação</t>
  </si>
  <si>
    <t>ALVENARIA</t>
  </si>
  <si>
    <t xml:space="preserve">14.04.210 </t>
  </si>
  <si>
    <t>Alvenaria de bloco cerâmico de vedação de 14 cm</t>
  </si>
  <si>
    <t>Alvenaria de embasamento em tijolo maciço comum</t>
  </si>
  <si>
    <t xml:space="preserve">14.01.020 </t>
  </si>
  <si>
    <t xml:space="preserve">SINAPI 105033 </t>
  </si>
  <si>
    <t>CINTA DE AMARRAÇÃO DE ALVENARIA MOLDADA IN LOCO COM UTILIZAÇÃO DE BLOCOS CANALETA, ESPESSURA DE *15* CM. AF_03/2024</t>
  </si>
  <si>
    <t>ACABAMENTOS</t>
  </si>
  <si>
    <t xml:space="preserve">17.02.020 </t>
  </si>
  <si>
    <t>17.02.140</t>
  </si>
  <si>
    <t>Emboço desempenado com espuma de poliéster</t>
  </si>
  <si>
    <t xml:space="preserve">33.10.050 </t>
  </si>
  <si>
    <t xml:space="preserve">Tinta acrílica em massa, inclusive preparo </t>
  </si>
  <si>
    <t>PORTÃO</t>
  </si>
  <si>
    <t xml:space="preserve">24.02.060 </t>
  </si>
  <si>
    <t xml:space="preserve">33.11.050 </t>
  </si>
  <si>
    <t>03.01.220</t>
  </si>
  <si>
    <t>Demolição mecanizada de concreto simples, inclusive fragmentação, carregamento, transporte até 1 quilômetro e descarregamento</t>
  </si>
  <si>
    <t>24.02.060</t>
  </si>
  <si>
    <t>LOUÇAS E METAIS</t>
  </si>
  <si>
    <t>Cuba em aço inoxidável dupla de 1020x400x250mm</t>
  </si>
  <si>
    <t xml:space="preserve">44.06.750 </t>
  </si>
  <si>
    <t>11.01.100</t>
  </si>
  <si>
    <t>Concreto usinado, fck = 20 Mpa</t>
  </si>
  <si>
    <t>11.16.020</t>
  </si>
  <si>
    <t>Lançamento, espalhamento e adensamento de concreto ou massa em lastro e/ou enchimento</t>
  </si>
  <si>
    <t>46.02.010</t>
  </si>
  <si>
    <t>Tampo em granito, com frontão, espessura de 2 cm, acabamento polido</t>
  </si>
  <si>
    <t>44.02.062</t>
  </si>
  <si>
    <t>SALA DEPÓSITO DE FRIOS</t>
  </si>
  <si>
    <t xml:space="preserve">03.03.060 </t>
  </si>
  <si>
    <t>Demolição manual de revestimento em massa de piso</t>
  </si>
  <si>
    <t>46.01.020</t>
  </si>
  <si>
    <t>Tubo de PVC rígido soldável marrom, DN= 25 mm, (3/4´), inclusive conexões</t>
  </si>
  <si>
    <t xml:space="preserve">44.20.110 </t>
  </si>
  <si>
    <t>Engate flexível de PVC DN= 1/2´</t>
  </si>
  <si>
    <t>44.03.645</t>
  </si>
  <si>
    <t>Torneira de mesa automática, acionamento hidromecânico, em latão cromado, DN= 1/2´ou 3/4´</t>
  </si>
  <si>
    <t xml:space="preserve">44.20.010 </t>
  </si>
  <si>
    <t xml:space="preserve">44.03.130 </t>
  </si>
  <si>
    <t xml:space="preserve">44.03.180 </t>
  </si>
  <si>
    <t xml:space="preserve">Saboneteira tipo dispenser, para refil de 800 ml </t>
  </si>
  <si>
    <t>Dispenser toalheiro em ABS, para folhas</t>
  </si>
  <si>
    <t xml:space="preserve">25.02.050 </t>
  </si>
  <si>
    <t xml:space="preserve">44.20.120 </t>
  </si>
  <si>
    <t>Canopla para válvula de descarga</t>
  </si>
  <si>
    <t>LAVA-LOUÇAS, PANELAS</t>
  </si>
  <si>
    <t>BANHEIROS</t>
  </si>
  <si>
    <t xml:space="preserve">Válvula americana  </t>
  </si>
  <si>
    <t xml:space="preserve">44.20.620 </t>
  </si>
  <si>
    <t xml:space="preserve">Sifão plástico sanfonado universal de 1´ </t>
  </si>
  <si>
    <t xml:space="preserve">04.08.020 </t>
  </si>
  <si>
    <t xml:space="preserve">04.09.080 </t>
  </si>
  <si>
    <t>Retirada de batente, corrimão ou peças lineares metálicas, fixados (BOX BANHEIROS)</t>
  </si>
  <si>
    <t xml:space="preserve">04.11.030 </t>
  </si>
  <si>
    <t>47.02.110</t>
  </si>
  <si>
    <t>Registro de pressão em latão fundido cromado com canopla, DN= 3/4´ - linha especial</t>
  </si>
  <si>
    <t xml:space="preserve">04.11.140 </t>
  </si>
  <si>
    <t>Tubo de PVC rígido branco, pontas lisas, soldável, linha esgoto série normal, DN= 40 mm, inclusive conexões</t>
  </si>
  <si>
    <t xml:space="preserve">SINAPI 92413 </t>
  </si>
  <si>
    <t>MONTAGEM E DESMONTAGEM DE FÔRMA DE PILARES RETANGULARES E ESTRUTURAS SIMILARES, PÉ-DIREITO SIMPLES, EM MADEIRA SERRADA, 4 UTILIZAÇÕES. AF_09/2020</t>
  </si>
  <si>
    <t>4.2</t>
  </si>
  <si>
    <t>5.0</t>
  </si>
  <si>
    <t>5.1</t>
  </si>
  <si>
    <t>1.7</t>
  </si>
  <si>
    <t>2.8</t>
  </si>
  <si>
    <t>8.0</t>
  </si>
  <si>
    <t>8.1</t>
  </si>
  <si>
    <t>8.2</t>
  </si>
  <si>
    <t>5.2</t>
  </si>
  <si>
    <t>4.1.1</t>
  </si>
  <si>
    <t>4.2.1</t>
  </si>
  <si>
    <t>2.1</t>
  </si>
  <si>
    <t>2.4</t>
  </si>
  <si>
    <t>2.5</t>
  </si>
  <si>
    <t>2.6</t>
  </si>
  <si>
    <t>2.7</t>
  </si>
  <si>
    <t>2.9</t>
  </si>
  <si>
    <t>2.10</t>
  </si>
  <si>
    <t>1.5</t>
  </si>
  <si>
    <t>1.6</t>
  </si>
  <si>
    <t>04.14.020</t>
  </si>
  <si>
    <t>Retirada de vidro ou espelho com raspagem da massa ou retirada de baguete</t>
  </si>
  <si>
    <t>CJ</t>
  </si>
  <si>
    <t xml:space="preserve">26.01.230 </t>
  </si>
  <si>
    <t>Retirada de batente com guarnição e peças lineares em madeira, chumbados</t>
  </si>
  <si>
    <t>04.08.060</t>
  </si>
  <si>
    <t>PORTA PIVOTANTE DE VIDRO TEMPERADO, 90X210 CM, ESPESSURA 10 MM, INCLUSIVE ACESSÓRIOS. AF_01/2021</t>
  </si>
  <si>
    <t>PORTA PIVOTANTE DE VIDRO TEMPERADO, 130X210 CM, ESPESSURA 10 MM, INCLUSIVE ACESSÓRIOS.</t>
  </si>
  <si>
    <t>COMP. 01</t>
  </si>
  <si>
    <t>Requadro e Emboço desempenado com espuma de poliéster (PORTAS REMOVIDAS)</t>
  </si>
  <si>
    <t xml:space="preserve">04.07.020 </t>
  </si>
  <si>
    <t>Retirada de forro qualquer em placas ou tiras fixadas</t>
  </si>
  <si>
    <t>PORTA DE CORRER EM VIDRO TEMPERADO, 1 FOLHA, ESPESSURA 10MM, INCLUSIVE ACESSÓRIOS.</t>
  </si>
  <si>
    <t>COMP. 02</t>
  </si>
  <si>
    <t>COMP. 03</t>
  </si>
  <si>
    <t>RETIRADA COM REAPROVEITAMENTO DE TUBO GALVANIZADO SEM COSTURA SCHEDULE 40, DN = 1/2´, INCLUSIVE CONEXÕES E ACESSÓRIOS</t>
  </si>
  <si>
    <t>INSTALAÇÃO COM REAPROVEITAMENTO DE TUBO GALVANIZADO SEM COSTURA SCHEDULE 40, DN = 1/2´, INCLUSIVE CONEXÕES E ACESSÓRIOS</t>
  </si>
  <si>
    <t>COMP. 04</t>
  </si>
  <si>
    <t>1.8</t>
  </si>
  <si>
    <t>1.9</t>
  </si>
  <si>
    <t>1.10</t>
  </si>
  <si>
    <t>1.11</t>
  </si>
  <si>
    <t>1.12</t>
  </si>
  <si>
    <t>1.13</t>
  </si>
  <si>
    <t>1.14</t>
  </si>
  <si>
    <t>1.15</t>
  </si>
  <si>
    <t xml:space="preserve"> </t>
  </si>
  <si>
    <t>COMP. 05</t>
  </si>
  <si>
    <t>INSTALAÇÃO DE FORRO EM RÉGUAS DE PVC, FRISADO, PARA AMBIENTES COMERCIAIS, EM ESTRUTURA JÁ EXISTENTE (APENAS INSTALAÇÃO)</t>
  </si>
  <si>
    <t xml:space="preserve">17.01.020 </t>
  </si>
  <si>
    <t>Argamassa de regularização (FECHAMENTO PASSAGEM DE TUBO DE GÁS NA COZINHA)</t>
  </si>
  <si>
    <t>COMP. 06</t>
  </si>
  <si>
    <t>PORTA DE TELA MILIMÉTRICA DE ABRIR, TIPO MOSQUITEIRA, COM REQUADRO DE ALUMÍNIO, FIXAÇÃO COM PARAFUSOS - FORNECIMENTO E INSTALAÇÃO.</t>
  </si>
  <si>
    <t>CALÇADA EXTERNA (PASSEIO PÚBLICO)</t>
  </si>
  <si>
    <t>9.0</t>
  </si>
  <si>
    <t xml:space="preserve">54.01.010 </t>
  </si>
  <si>
    <t xml:space="preserve"> M2 </t>
  </si>
  <si>
    <t xml:space="preserve">11.18.040 </t>
  </si>
  <si>
    <t xml:space="preserve">Lastro de pedra britada </t>
  </si>
  <si>
    <t xml:space="preserve">10.02.020 </t>
  </si>
  <si>
    <t>Armadura em tela soldada de aço Q138</t>
  </si>
  <si>
    <t>9.1</t>
  </si>
  <si>
    <t>9.2</t>
  </si>
  <si>
    <t>9.3</t>
  </si>
  <si>
    <t>1.16</t>
  </si>
  <si>
    <t>TELHAMENTO COM TELHA CERÂMICA DE ENCAIXE, TIPO PORTUGUESA, COM MAIS DE 2 ÁGUAS, INCLUSO TRANSPORTE VERTICAL. AF_07/2019</t>
  </si>
  <si>
    <t>RETIRADA E RECOLOCAÇÃO DE TELHA CERÂMICA DE ENCAIXE, COM MAIS DE DUAS ÁGUAS, INCLUSO IÇAMENTO. AF_07/2019</t>
  </si>
  <si>
    <t>1.17</t>
  </si>
  <si>
    <t>1.18</t>
  </si>
  <si>
    <t>Porta veneziana de abrir em alumínio, linha comercial PORTAS DE ACESSO E INTERNAS DOS BANHEIROS</t>
  </si>
  <si>
    <t xml:space="preserve">Retirada de folha de esquadria em madeira </t>
  </si>
  <si>
    <t>1.19</t>
  </si>
  <si>
    <t xml:space="preserve">61.15.020 </t>
  </si>
  <si>
    <t xml:space="preserve">Tomada simples de sobrepor universal 2P+T - 10 A - 250 V </t>
  </si>
  <si>
    <t>38.07.172</t>
  </si>
  <si>
    <t>Canaleta em PVC de 20 x 12 mm, inclusive acessórios</t>
  </si>
  <si>
    <t>39.02.016</t>
  </si>
  <si>
    <t>Cabo de cobre de 2,5 mm², isolamento 750 V - isolação em PVC 70°C</t>
  </si>
  <si>
    <t>Retirada de sifão</t>
  </si>
  <si>
    <t xml:space="preserve">04.11.120 </t>
  </si>
  <si>
    <t xml:space="preserve">Retirada de torneira </t>
  </si>
  <si>
    <t>Adequações junto a Vigilância Sanitária</t>
  </si>
  <si>
    <t>SINAPI 94319</t>
  </si>
  <si>
    <t>ATERRO MANUAL DE VALAS COM SOLO ARGILO-ARENOSO. AF_08/2023</t>
  </si>
  <si>
    <t>M3XKM</t>
  </si>
  <si>
    <t>TRANSPORTE COM CAMINHÃO BASCULANTE DE 10 M³, EM VIA URBANA EM REVESTIMENTO PRIMÁRIO (UNIDADE: M3XKM). AF_07/2020</t>
  </si>
  <si>
    <t xml:space="preserve">SINAPI 93589 </t>
  </si>
  <si>
    <t>CARGA, MANOBRA E DESCARGA DE SOLOS E MATERIAIS GRANULARES EM CAMINHÃO BASCULANTE 10 M³ - CARGA COM PÁ CARREGADEIRA (CAÇAMBA DE 1,7 A 2,8 M³ / 128 HP) E DESCARGA LIVRE (UNIDADE: M3). AF_07/2020</t>
  </si>
  <si>
    <t>SINAPI 100974</t>
  </si>
  <si>
    <t>1.20</t>
  </si>
  <si>
    <t>1.21</t>
  </si>
  <si>
    <t>1.22</t>
  </si>
  <si>
    <t xml:space="preserve">44.20.280 </t>
  </si>
  <si>
    <t>Tampa de plástico para bacia sanitária</t>
  </si>
  <si>
    <t xml:space="preserve">SINAPI 95544 </t>
  </si>
  <si>
    <t xml:space="preserve">PAPELEIRA DE PAREDE EM METAL CROMADO SEM TAMPA, INCLUSO FIXAÇÃO. AF_01/2020 </t>
  </si>
  <si>
    <t>Torneira de mesa com bica móvel e alavanca</t>
  </si>
  <si>
    <t xml:space="preserve">44.03.315 </t>
  </si>
  <si>
    <t>4.2.2</t>
  </si>
  <si>
    <t>4.2.3</t>
  </si>
  <si>
    <t>4.2.4</t>
  </si>
  <si>
    <t>4.2.5</t>
  </si>
  <si>
    <t>04.30.060</t>
  </si>
  <si>
    <t>PINTURA</t>
  </si>
  <si>
    <t>10.1</t>
  </si>
  <si>
    <t>10.2</t>
  </si>
  <si>
    <t>1.23</t>
  </si>
  <si>
    <t>TELHAMENTO</t>
  </si>
  <si>
    <t>ESTRUTURA</t>
  </si>
  <si>
    <t xml:space="preserve">15.03.030 </t>
  </si>
  <si>
    <t xml:space="preserve"> KG </t>
  </si>
  <si>
    <t>Fornecimento e montagem de estrutura em aço ASTM-A36, sem pintura</t>
  </si>
  <si>
    <t>Esmalte à base água em superfície metálica, inclusive preparo (PORTÃO DE ENTRADA)</t>
  </si>
  <si>
    <t xml:space="preserve">33.07.140 </t>
  </si>
  <si>
    <t>Pintura com esmalte alquídico em estrutura metálica</t>
  </si>
  <si>
    <t xml:space="preserve">12.01.041 </t>
  </si>
  <si>
    <t xml:space="preserve">Broca em concreto armado diâmetro de 25 cm - completa </t>
  </si>
  <si>
    <t>10.1.1</t>
  </si>
  <si>
    <t>10.1.2</t>
  </si>
  <si>
    <t>10.2.1</t>
  </si>
  <si>
    <t>10.2.2</t>
  </si>
  <si>
    <t>11.1</t>
  </si>
  <si>
    <t>11.2</t>
  </si>
  <si>
    <t>11.3</t>
  </si>
  <si>
    <t>TELHAMENTO COM TELHA DE AÇO/ALUMÍNIO E = 0,5 MM, COM ATÉ 2 ÁGUAS, INCLUSO IÇAMENTO. AF_07/2019</t>
  </si>
  <si>
    <t>RUFO EXTERNO/INTERNO EM CHAPA DE AÇO GALVANIZADO NÚMERO 26, CORTE DE 33 CM, INCLUSO IÇAMENTO. AF_07/2019</t>
  </si>
  <si>
    <t xml:space="preserve">SINAPI 94213 </t>
  </si>
  <si>
    <t xml:space="preserve">SINAPI 100327 </t>
  </si>
  <si>
    <t>SINAPI 103689</t>
  </si>
  <si>
    <t>FORNECIMENTO E INSTALAÇÃO DE PLACA DE OBRA COM CHAPA GALVANIZADA E ESTRUTURA DE MADEIRA. AF_03/2022_PS</t>
  </si>
  <si>
    <t xml:space="preserve">SINAPI 100329 </t>
  </si>
  <si>
    <t>SINAPI 94198</t>
  </si>
  <si>
    <t>1.24</t>
  </si>
  <si>
    <t>1.25</t>
  </si>
  <si>
    <t>4.2.6</t>
  </si>
  <si>
    <t>Porta de abrir em chapa, sob medida (EXTERNA SALA NUTRICIONISTA)</t>
  </si>
  <si>
    <t>24.02.430</t>
  </si>
  <si>
    <t>Porta em ferro de abrir, para receber vidro, 2 folhas, sob medida SAÍDA DE ALIMENTOS (SEGUIR PADRÃO DA PORTA EXISTENTE)</t>
  </si>
  <si>
    <t xml:space="preserve">26.04.010 </t>
  </si>
  <si>
    <t>Espelho em vidro cristal liso, espessura de 4 mm</t>
  </si>
  <si>
    <t>PORTAS DIVERSAS</t>
  </si>
  <si>
    <t>EXAUSTÃO COZINHA</t>
  </si>
  <si>
    <t>COMP. 07</t>
  </si>
  <si>
    <t xml:space="preserve">37.13.630 </t>
  </si>
  <si>
    <t xml:space="preserve">39.02.020 </t>
  </si>
  <si>
    <t>Cabo de cobre de 4 mm², isolamento 750 V - isolação em PVC 70°C</t>
  </si>
  <si>
    <t>Disjuntor termomagnético, bipolar 220/380 V, corrente de 10 A até 50 A</t>
  </si>
  <si>
    <t>12.01.041</t>
  </si>
  <si>
    <t>Broca em concreto armado diâmetro de 25 cm - completa</t>
  </si>
  <si>
    <t>EXAUSTOR INDUSTRIAL, BIVOLT, 30CM DE DIÂMETRO, 1500 M3/H</t>
  </si>
  <si>
    <t>7.1.1</t>
  </si>
  <si>
    <t>7.1.2</t>
  </si>
  <si>
    <t>7.1.3</t>
  </si>
  <si>
    <t>7.2.1</t>
  </si>
  <si>
    <t>7.2.2</t>
  </si>
  <si>
    <t>7.2.3</t>
  </si>
  <si>
    <t>10.0</t>
  </si>
  <si>
    <t>11.0</t>
  </si>
  <si>
    <t>12.0</t>
  </si>
  <si>
    <t>12.1</t>
  </si>
  <si>
    <t>12.1.1</t>
  </si>
  <si>
    <t>12.1.2</t>
  </si>
  <si>
    <t>12.1.3</t>
  </si>
  <si>
    <t>12.2</t>
  </si>
  <si>
    <t>12.2.1</t>
  </si>
  <si>
    <t>12.2.2</t>
  </si>
  <si>
    <t>13.0</t>
  </si>
  <si>
    <t>13.1</t>
  </si>
  <si>
    <t>13.2</t>
  </si>
  <si>
    <t>Portão de abrir em chapa, sob medida (1,00X2,10M)</t>
  </si>
  <si>
    <t xml:space="preserve">SINAPI 102182 </t>
  </si>
  <si>
    <t>PINTURA LÁTEX ACRÍLICA PREMIUM, APLICAÇÃO MANUAL EM PAREDES, DUAS DEMÃOS. AF_04/2023 (PAREDES INTERNAS, TINTA LAVÁVEL)</t>
  </si>
  <si>
    <t xml:space="preserve">SINAPI 88489 </t>
  </si>
  <si>
    <t>APLICAÇÃO MANUAL DE TINTA LÁTEX ACRÍLICA EM PAREDE EXTERNAS DE CASAS, DUAS DEMÃOS. AF_03/2024</t>
  </si>
  <si>
    <t>SINAPI 95626</t>
  </si>
  <si>
    <t>SALA DEPÓSITO DE ALIMENTOS SECOS</t>
  </si>
  <si>
    <t xml:space="preserve">17.02.120 </t>
  </si>
  <si>
    <t>Emboço comum</t>
  </si>
  <si>
    <t>04.09.020</t>
  </si>
  <si>
    <t>Retirada de esquadria metálica em geral</t>
  </si>
  <si>
    <t>Alvenaria de bloco cerâmico de vedação de 9 cm</t>
  </si>
  <si>
    <t xml:space="preserve">14.04.200 </t>
  </si>
  <si>
    <t xml:space="preserve">24.20.020 </t>
  </si>
  <si>
    <t xml:space="preserve">Disjuntor termomagnético, bipolar 220/380 V, corrente de 10 A até 50 A </t>
  </si>
  <si>
    <t>ESPELHOS</t>
  </si>
  <si>
    <t>DIVISÓRIA NAVAL COM PORTA</t>
  </si>
  <si>
    <t>ACESSO AO DEPÓSITO DE ALIMENTOS SECOS</t>
  </si>
  <si>
    <t>REVESTIMENTOS</t>
  </si>
  <si>
    <t>INSTALAÇÃO DE ACESSO EXTERNO (CONVENCIONAL E TELADA)</t>
  </si>
  <si>
    <t xml:space="preserve">Recolocação de esquadrias metálicas </t>
  </si>
  <si>
    <t>FECHAMENTO DE PORTA REMOVIDA</t>
  </si>
  <si>
    <t>04.11.020</t>
  </si>
  <si>
    <t xml:space="preserve">44.20.060 </t>
  </si>
  <si>
    <t>Recolocação de aparelhos sanitários, incluindo acessórios</t>
  </si>
  <si>
    <t xml:space="preserve">44.20.020 </t>
  </si>
  <si>
    <t>Recolocação de torneiras</t>
  </si>
  <si>
    <t xml:space="preserve">44.20.040 </t>
  </si>
  <si>
    <t>Recolocação de sifões</t>
  </si>
  <si>
    <t>Retirada de aparelho sanitário (LAVATÓRIO "EXPEDIÇÃO") incluindo acessórios (VÁLVULA E ENGATE)</t>
  </si>
  <si>
    <t>Tela de proteção tipo mosquiteira removível, em fibra de vidro com revestimento em PVC e requadro em alumínio (SAÍDA DE ALIMENTOS)</t>
  </si>
  <si>
    <t>Remoção de tubulação hidráulica em geral, incluindo conexões, caixas e ralos (TUBULAÇÃO DE ESGOTO APARENTE "EXPEDIÇÃO")</t>
  </si>
  <si>
    <t>ACESSO INTERNO</t>
  </si>
  <si>
    <t>40.01.040</t>
  </si>
  <si>
    <t>Caixa de ferro estampada 4´ x 4´</t>
  </si>
  <si>
    <t xml:space="preserve">04.19.120 </t>
  </si>
  <si>
    <t>PROLONGAMENTO DE PONTO ELÉTRICO</t>
  </si>
  <si>
    <t>INSTALAÇÃO DE CONJUNTO TOMADAS E INTERRUPTORES (MÃO DE OBRA)</t>
  </si>
  <si>
    <t>COMP. 09</t>
  </si>
  <si>
    <t>CJ.</t>
  </si>
  <si>
    <t>1.26</t>
  </si>
  <si>
    <t>1.27</t>
  </si>
  <si>
    <t>HIGIENIZAÇÃO DOS FUNCIONÁRIOS (NOVA ENTRADA)</t>
  </si>
  <si>
    <t>9.4</t>
  </si>
  <si>
    <t>9.5</t>
  </si>
  <si>
    <t>10.3</t>
  </si>
  <si>
    <t>10.3.1</t>
  </si>
  <si>
    <t>11.1.1</t>
  </si>
  <si>
    <t>11.2.1</t>
  </si>
  <si>
    <t>11.2.2</t>
  </si>
  <si>
    <t>11.2.3</t>
  </si>
  <si>
    <t>11.2.4</t>
  </si>
  <si>
    <t>11.2.5</t>
  </si>
  <si>
    <t>11.2.6</t>
  </si>
  <si>
    <t>11.1.2</t>
  </si>
  <si>
    <t>11.1.3</t>
  </si>
  <si>
    <t>11.1.4</t>
  </si>
  <si>
    <t>12.3</t>
  </si>
  <si>
    <t>14.0</t>
  </si>
  <si>
    <t>14.1</t>
  </si>
  <si>
    <t>14.2</t>
  </si>
  <si>
    <t>Remoção de interruptores, tomadas, botão de campainha ou cigarra</t>
  </si>
  <si>
    <t xml:space="preserve">40.20.140 </t>
  </si>
  <si>
    <t>Placa de 4´ x 4´ "cega"</t>
  </si>
  <si>
    <t xml:space="preserve"> UN</t>
  </si>
  <si>
    <t xml:space="preserve">40.20.120 </t>
  </si>
  <si>
    <t>Placa de 4´ x 2´ "cega"</t>
  </si>
  <si>
    <t>11.3.1</t>
  </si>
  <si>
    <t>11.3.2</t>
  </si>
  <si>
    <t xml:space="preserve">Caixa de ferro estampada 4´ x 2´ </t>
  </si>
  <si>
    <t xml:space="preserve">40.01.020 </t>
  </si>
  <si>
    <t xml:space="preserve">38.19.030 </t>
  </si>
  <si>
    <t>Eletroduto de PVC corrugado flexível leve, diâmetro externo de 25 mm</t>
  </si>
  <si>
    <t>03.04.020</t>
  </si>
  <si>
    <t xml:space="preserve">Demolição manual de revestimento cerâmico, incluindo a base </t>
  </si>
  <si>
    <t>READAPTAÇÃO DE MURETAS PARA PRATELEIRAS E BASE ELEVADA</t>
  </si>
  <si>
    <t xml:space="preserve">09.01.020 </t>
  </si>
  <si>
    <t>Forma em madeira comum para fundação</t>
  </si>
  <si>
    <t xml:space="preserve">11.03.090 </t>
  </si>
  <si>
    <t>Concreto preparado no local, fck = 20 Mpa</t>
  </si>
  <si>
    <t>M³</t>
  </si>
  <si>
    <t>NOVA ENTRADA PARA FUNCIONÁRIOS - AMPLIAÇÃO</t>
  </si>
  <si>
    <t>COMP. 10</t>
  </si>
  <si>
    <t>ADAPTAÇÃO E INSTALAÇÃO DE PORTÃO REAPROVEITADO (CORTE, SOLDAGEM E CHUMBAMENTO)</t>
  </si>
  <si>
    <t>JANELA DE AÇO DE CORRER COM 4 FOLHAS PARA VIDRO (VIDROS NÃO INCLUSOS), BATENTE/ REQUADRO INCLUSO (6 A 14 CM), FIXAÇÃO COM ARGAMASSA, COM PINTURA ANTICORROSIVA, COM FERRAGENS, FIXAÇÃO COM ARGAMASSA - FORNECIMENTO E INSTALAÇÃO. AF_11/2024</t>
  </si>
  <si>
    <t>SINAPI 94562</t>
  </si>
  <si>
    <t>Vidro fantasia de 3/4 mm (JANELA NOVA, PORTA NOVA E ANTIGA RECOLOCADA)</t>
  </si>
  <si>
    <t>COTAÇÃO PÚBLICA</t>
  </si>
  <si>
    <t>FABRICAÇÃO DE FÔRMA PARA VIGAS, EM CHAPA DE MADEIRA COMPENSADA RESINADA, E = 17 MM. AF_09/2020</t>
  </si>
  <si>
    <t>SINAPI 92265</t>
  </si>
  <si>
    <t>Câmara frigorífica/fria para congelados, 220V, Medidas internas 2,50m x 2,00m x 2,40m (C x P x A)</t>
  </si>
  <si>
    <t>SINAPI 96116</t>
  </si>
  <si>
    <t>FORRO EM RÉGUAS DE PVC, FRISADO, PARA AMBIENTES COMERCIAIS, INCLUSIVE ESTRUTURA BIDIRECIONAL DE FIXAÇÃO. AF_08/2023_PS</t>
  </si>
  <si>
    <t>ACABAMENTOS PARA FORRO (RODA-FORRO EM PERFIL METÁLICO E PLÁSTICO). AF_08/2023</t>
  </si>
  <si>
    <t xml:space="preserve">SINAPI 96121 </t>
  </si>
  <si>
    <t>2.11</t>
  </si>
  <si>
    <t>1.4</t>
  </si>
  <si>
    <t>FORRO EM DRYWALL, PARA AMBIENTES COMERCIAIS, INCLUSIVE ESTRUTURA BIRECIONAL DE FIXAÇÃO. AF_08/2023_PS</t>
  </si>
  <si>
    <t xml:space="preserve">SINAPI 96114 </t>
  </si>
  <si>
    <t>2.12</t>
  </si>
  <si>
    <t>EMASSAMENTO COM MASSA LÁTEX, APLICAÇÃO EM PAREDE, DUAS DEMÃOS, LIXAMENTO MANUAL. AF_04/2023</t>
  </si>
  <si>
    <t xml:space="preserve">SINAPI 88497 </t>
  </si>
  <si>
    <t>3.3</t>
  </si>
  <si>
    <t>3.4</t>
  </si>
  <si>
    <t>3.5</t>
  </si>
  <si>
    <t>3.6</t>
  </si>
  <si>
    <t>3.7</t>
  </si>
  <si>
    <t>3.8</t>
  </si>
  <si>
    <t>3.9</t>
  </si>
  <si>
    <t>4.2.7</t>
  </si>
  <si>
    <t>5.1.1</t>
  </si>
  <si>
    <t>5.1.2</t>
  </si>
  <si>
    <t>5.1.3</t>
  </si>
  <si>
    <t>5.1.4</t>
  </si>
  <si>
    <t>5.1.5</t>
  </si>
  <si>
    <t>5.1.6</t>
  </si>
  <si>
    <t>5.2.1</t>
  </si>
  <si>
    <t>5.2.2</t>
  </si>
  <si>
    <t>5.2.3</t>
  </si>
  <si>
    <t>5.2.4</t>
  </si>
  <si>
    <t>5.2.5</t>
  </si>
  <si>
    <t>5.2.6</t>
  </si>
  <si>
    <t>7.2.4</t>
  </si>
  <si>
    <t>7.2.5</t>
  </si>
  <si>
    <t>7.2.6</t>
  </si>
  <si>
    <t>7.3</t>
  </si>
  <si>
    <t>7.3.1</t>
  </si>
  <si>
    <t>7.3.2</t>
  </si>
  <si>
    <t>7.3.3</t>
  </si>
  <si>
    <t>7.4</t>
  </si>
  <si>
    <t>7.4.1</t>
  </si>
  <si>
    <t>7.4.2</t>
  </si>
  <si>
    <t>7.4.3</t>
  </si>
  <si>
    <t>7.4.4</t>
  </si>
  <si>
    <t>7.4.5</t>
  </si>
  <si>
    <t>7.5</t>
  </si>
  <si>
    <t>7.5.1</t>
  </si>
  <si>
    <t>7.5.2</t>
  </si>
  <si>
    <t>7.5.3</t>
  </si>
  <si>
    <t>7.6</t>
  </si>
  <si>
    <t>7.6.1</t>
  </si>
  <si>
    <t>7.6.2</t>
  </si>
  <si>
    <t>8.1.1</t>
  </si>
  <si>
    <t>8.1.2</t>
  </si>
  <si>
    <t>8.1.3</t>
  </si>
  <si>
    <t>8.2.1</t>
  </si>
  <si>
    <t>8.2.2</t>
  </si>
  <si>
    <t>8.2.3</t>
  </si>
  <si>
    <t>9.6</t>
  </si>
  <si>
    <t>9.7</t>
  </si>
  <si>
    <t>9.8</t>
  </si>
  <si>
    <t>10.4</t>
  </si>
  <si>
    <t>10.4.1</t>
  </si>
  <si>
    <t>10.5</t>
  </si>
  <si>
    <t>10.5.1</t>
  </si>
  <si>
    <t>Retirada de bancada incluindo pertences</t>
  </si>
  <si>
    <t xml:space="preserve">SINAPI 87251 </t>
  </si>
  <si>
    <t>REVESTIMENTO CERÂMICO PARA PISO COM PLACAS TIPO ESMALTADA DE DIMENSÕES 45X45 CM APLICADA EM AMBIENTES DE ÁREA MAIOR QUE 10 M2. AF_02/2023_PE</t>
  </si>
  <si>
    <t>RODAPÉ CERÂMICO DE 7CM DE ALTURA COM PLACAS TIPO ESMALTADA DE DIMENSÕES 45X45CM. AF_02/2023</t>
  </si>
  <si>
    <t xml:space="preserve">SINAPI 88649 </t>
  </si>
  <si>
    <t xml:space="preserve">SINAPI 87275 </t>
  </si>
  <si>
    <t>REVESTIMENTO CERÂMICO PARA PAREDES INTERNAS COM PLACAS TIPO ESMALTADA DE DIMENSÕES 33X45 CM APLICADAS A MEIA ALTURA DAS PAREDES. AF_02/2023_PE (REVESTIMENTO PAREDES LAVANDERIA E PORTA DO DEPÓSITO DE ALIMENTOS)</t>
  </si>
  <si>
    <t>REVESTIMENTO CERÂMICO PARA PAREDES INTERNAS COM PLACAS TIPO ESMALTADA DE DIMENSÕES 33X45 CM APLICADAS A MEIA ALTURA DAS PAREDES. AF_02/2023_PE</t>
  </si>
  <si>
    <t>SOLEIRA EM GRANITO, LARGURA 15 CM, ESPESSURA 2,0 CM. AF_09/2020 M</t>
  </si>
  <si>
    <t xml:space="preserve">SINAPI 98689 </t>
  </si>
  <si>
    <t>10.4.2</t>
  </si>
  <si>
    <t>Ferragem adicional para porta vão simples em divisória</t>
  </si>
  <si>
    <t xml:space="preserve">28.01.080 </t>
  </si>
  <si>
    <t>10.2.3</t>
  </si>
  <si>
    <t>10.2.4</t>
  </si>
  <si>
    <t>10.2.5</t>
  </si>
  <si>
    <t>10.2.6</t>
  </si>
  <si>
    <t>46.01.010</t>
  </si>
  <si>
    <t>Tubo de PVC rígido soldável marrom, DN= 20 mm, (1/2´), inclusive conexões</t>
  </si>
  <si>
    <t>CÂMARA FRIGORÍFICA / FRIA</t>
  </si>
  <si>
    <t>12.1.4</t>
  </si>
  <si>
    <t>12.2.3</t>
  </si>
  <si>
    <t>12.2.4</t>
  </si>
  <si>
    <t>12.2.5</t>
  </si>
  <si>
    <t>12.2.6</t>
  </si>
  <si>
    <t>12.3.1</t>
  </si>
  <si>
    <t>12.3.2</t>
  </si>
  <si>
    <t>12.3.3</t>
  </si>
  <si>
    <t>12.3.4</t>
  </si>
  <si>
    <t>12.3.5</t>
  </si>
  <si>
    <t>12.3.6</t>
  </si>
  <si>
    <t>12.3.7</t>
  </si>
  <si>
    <t>13.3</t>
  </si>
  <si>
    <t>13.4</t>
  </si>
  <si>
    <t>13.5</t>
  </si>
  <si>
    <t>13.6</t>
  </si>
  <si>
    <t>14.1.1</t>
  </si>
  <si>
    <t>14.1.2</t>
  </si>
  <si>
    <t>14.1.3</t>
  </si>
  <si>
    <t>14.2.1</t>
  </si>
  <si>
    <t>14.2.2</t>
  </si>
  <si>
    <t>15.0</t>
  </si>
  <si>
    <t>15.1</t>
  </si>
  <si>
    <t>15.2</t>
  </si>
  <si>
    <t>15.3</t>
  </si>
  <si>
    <t>FACHADA E CONTORNO DA ESQUINA</t>
  </si>
  <si>
    <t>LATERAL CONFRONTANTE COM VIZINHO E FUNDOS</t>
  </si>
  <si>
    <t>APLICAÇÃO MANUAL DE FUNDO SELADOR ACRÍLICO EM PAREDES EXTERNAS DE CASAS. AF_03/2024</t>
  </si>
  <si>
    <t xml:space="preserve">SINAPI 88415 </t>
  </si>
  <si>
    <t>8.1.4</t>
  </si>
  <si>
    <t>8.2.4</t>
  </si>
  <si>
    <t>7.5.4</t>
  </si>
  <si>
    <t>ACABAMENTOS NOS MUROS EXTERNOS EXISTENTES</t>
  </si>
  <si>
    <t>ADAPTAÇÃO PARA PANELEIRO / DEPÓSITO</t>
  </si>
  <si>
    <t>AMPLIAÇÃO DA COBERTURA METÁLICA</t>
  </si>
  <si>
    <t>9.9</t>
  </si>
  <si>
    <t>Argamassa de regularização</t>
  </si>
  <si>
    <t>14.2.3</t>
  </si>
  <si>
    <t>CONDUTOR VERTICAL, PARA ÁGUA PLUVIAL, EM CHAPA DE AÇO GALVANIZADO NÚMERO 24, DESENVOLVIMENTODE 33CM, INCLUSO TRANSPORTE VERTICAL</t>
  </si>
  <si>
    <t>COMP. 11</t>
  </si>
  <si>
    <t>14.2.4</t>
  </si>
  <si>
    <t>CALHA EM CHAPA DE AÇO GALVANIZADO NÚMERO 24, DESENVOLVIMENTO DE 50 CM, INCLUSO TRANSPORTE</t>
  </si>
  <si>
    <t>SINAPI 94228</t>
  </si>
  <si>
    <t>Rua São Lourenço, nº 291, Distrito Industrial I - Taquaral/SP</t>
  </si>
  <si>
    <t>PROPONENTE</t>
  </si>
  <si>
    <t>Prefeitura Municipal de Taquaral - Departamento de Educação</t>
  </si>
  <si>
    <t xml:space="preserve">TOMADOR: </t>
  </si>
  <si>
    <t>BDI ADOTADO:</t>
  </si>
  <si>
    <t xml:space="preserve">Valor Unitário com BDI </t>
  </si>
  <si>
    <t>COLUNA TRUNCADA</t>
  </si>
  <si>
    <t>1-PREENCHER AS CÉLULAS EM AMARELO</t>
  </si>
  <si>
    <t>OBSERVAÇÕES:</t>
  </si>
  <si>
    <t>3- A CÉLULA REFERENTE AO BDI E AS CÉLULAS DOS VALORES UNITÁRIOS ESTÃO TRUNCADAS EM DUAS CASAS DECIMAIS</t>
  </si>
  <si>
    <t>2- INSERIR O LOGO DA EMPRESA NA CÉLULA F2</t>
  </si>
  <si>
    <t>LOCAL 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</si>
</sst>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#,##0.0000"/>
  </numFmts>
  <fonts count="2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indexed="8"/>
      <name val="MS Sans Serif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u val="singleAccounting"/>
      <sz val="10"/>
      <name val="Arial"/>
      <family val="2"/>
    </font>
    <font>
      <u val="singleAccounting"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1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1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8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0" xfId="0" applyFont="1"/>
    <xf numFmtId="164" fontId="14" fillId="0" borderId="0" xfId="14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3" fillId="0" borderId="0" xfId="0" applyFont="1"/>
    <xf numFmtId="0" fontId="1" fillId="0" borderId="0" xfId="0" applyFont="1"/>
    <xf numFmtId="0" fontId="12" fillId="0" borderId="1" xfId="0" applyFont="1" applyBorder="1"/>
    <xf numFmtId="0" fontId="13" fillId="0" borderId="1" xfId="0" applyFont="1" applyBorder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3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12" fillId="0" borderId="0" xfId="0" applyNumberFormat="1" applyFont="1"/>
    <xf numFmtId="165" fontId="12" fillId="0" borderId="0" xfId="0" applyNumberFormat="1" applyFont="1"/>
    <xf numFmtId="2" fontId="13" fillId="0" borderId="0" xfId="0" applyNumberFormat="1" applyFont="1"/>
    <xf numFmtId="2" fontId="13" fillId="0" borderId="0" xfId="0" applyNumberFormat="1" applyFont="1" applyAlignment="1">
      <alignment horizontal="center"/>
    </xf>
    <xf numFmtId="4" fontId="13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44" fontId="13" fillId="0" borderId="1" xfId="0" applyNumberFormat="1" applyFont="1" applyBorder="1" applyAlignment="1">
      <alignment horizontal="center" vertical="center" wrapText="1"/>
    </xf>
    <xf numFmtId="44" fontId="12" fillId="0" borderId="1" xfId="0" applyNumberFormat="1" applyFont="1" applyBorder="1" applyAlignment="1">
      <alignment horizontal="center" vertical="center" wrapText="1"/>
    </xf>
    <xf numFmtId="44" fontId="12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/>
    </xf>
    <xf numFmtId="44" fontId="13" fillId="0" borderId="1" xfId="0" applyNumberFormat="1" applyFont="1" applyBorder="1" applyAlignment="1">
      <alignment horizontal="center" vertical="center"/>
    </xf>
    <xf numFmtId="44" fontId="13" fillId="0" borderId="0" xfId="0" applyNumberFormat="1" applyFont="1" applyAlignment="1">
      <alignment horizontal="center" vertical="center"/>
    </xf>
    <xf numFmtId="44" fontId="13" fillId="0" borderId="0" xfId="0" applyNumberFormat="1" applyFont="1" applyAlignment="1">
      <alignment horizontal="center"/>
    </xf>
    <xf numFmtId="44" fontId="12" fillId="0" borderId="0" xfId="0" applyNumberFormat="1" applyFont="1" applyAlignment="1">
      <alignment horizontal="center"/>
    </xf>
    <xf numFmtId="44" fontId="2" fillId="0" borderId="0" xfId="0" applyNumberFormat="1" applyFont="1" applyAlignment="1">
      <alignment horizontal="center"/>
    </xf>
    <xf numFmtId="0" fontId="17" fillId="0" borderId="1" xfId="0" applyFont="1" applyBorder="1" applyAlignment="1" applyProtection="1">
      <alignment horizontal="center" vertical="center"/>
      <protection locked="0"/>
    </xf>
    <xf numFmtId="2" fontId="12" fillId="0" borderId="1" xfId="19" applyNumberFormat="1" applyFont="1" applyFill="1" applyBorder="1" applyAlignment="1" applyProtection="1">
      <alignment horizontal="center" vertical="center" wrapText="1"/>
      <protection locked="0"/>
    </xf>
    <xf numFmtId="44" fontId="15" fillId="0" borderId="1" xfId="0" applyNumberFormat="1" applyFont="1" applyBorder="1" applyAlignment="1">
      <alignment horizontal="center" vertical="center" wrapText="1"/>
    </xf>
    <xf numFmtId="44" fontId="12" fillId="0" borderId="1" xfId="0" applyNumberFormat="1" applyFont="1" applyBorder="1" applyAlignment="1">
      <alignment horizontal="right" vertical="center"/>
    </xf>
    <xf numFmtId="44" fontId="2" fillId="0" borderId="1" xfId="0" applyNumberFormat="1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4" fontId="14" fillId="0" borderId="0" xfId="14" applyNumberFormat="1" applyFont="1" applyFill="1" applyBorder="1" applyAlignment="1">
      <alignment vertical="center" wrapText="1"/>
    </xf>
    <xf numFmtId="44" fontId="12" fillId="0" borderId="0" xfId="0" applyNumberFormat="1" applyFont="1" applyAlignment="1">
      <alignment horizontal="right" vertical="center"/>
    </xf>
    <xf numFmtId="44" fontId="2" fillId="0" borderId="0" xfId="0" applyNumberFormat="1" applyFont="1" applyAlignment="1">
      <alignment horizontal="right" vertical="center"/>
    </xf>
    <xf numFmtId="44" fontId="2" fillId="0" borderId="0" xfId="0" applyNumberFormat="1" applyFont="1"/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164" fontId="14" fillId="0" borderId="0" xfId="14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/>
    </xf>
    <xf numFmtId="4" fontId="13" fillId="4" borderId="1" xfId="0" applyNumberFormat="1" applyFont="1" applyFill="1" applyBorder="1" applyAlignment="1">
      <alignment horizontal="center" vertical="center"/>
    </xf>
    <xf numFmtId="44" fontId="13" fillId="4" borderId="1" xfId="0" applyNumberFormat="1" applyFont="1" applyFill="1" applyBorder="1" applyAlignment="1">
      <alignment horizontal="center" vertical="center" wrapText="1"/>
    </xf>
    <xf numFmtId="44" fontId="13" fillId="4" borderId="1" xfId="0" applyNumberFormat="1" applyFont="1" applyFill="1" applyBorder="1" applyAlignment="1">
      <alignment horizontal="right" vertical="center"/>
    </xf>
    <xf numFmtId="49" fontId="13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justify" vertical="center" wrapText="1"/>
    </xf>
    <xf numFmtId="44" fontId="13" fillId="4" borderId="1" xfId="0" applyNumberFormat="1" applyFont="1" applyFill="1" applyBorder="1" applyAlignment="1">
      <alignment horizontal="center" vertical="center"/>
    </xf>
    <xf numFmtId="44" fontId="12" fillId="4" borderId="1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/>
    </xf>
    <xf numFmtId="44" fontId="12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/>
    </xf>
    <xf numFmtId="44" fontId="13" fillId="4" borderId="1" xfId="0" applyNumberFormat="1" applyFont="1" applyFill="1" applyBorder="1" applyAlignment="1">
      <alignment horizontal="center"/>
    </xf>
    <xf numFmtId="44" fontId="13" fillId="4" borderId="1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/>
    </xf>
    <xf numFmtId="44" fontId="13" fillId="3" borderId="1" xfId="0" applyNumberFormat="1" applyFont="1" applyFill="1" applyBorder="1" applyAlignment="1">
      <alignment horizontal="center" vertical="center"/>
    </xf>
    <xf numFmtId="44" fontId="18" fillId="3" borderId="1" xfId="0" applyNumberFormat="1" applyFont="1" applyFill="1" applyBorder="1" applyAlignment="1">
      <alignment horizontal="right" vertical="center"/>
    </xf>
    <xf numFmtId="166" fontId="12" fillId="0" borderId="1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4" fontId="2" fillId="0" borderId="2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2" fillId="0" borderId="1" xfId="0" applyFont="1" applyBorder="1" applyAlignment="1">
      <alignment horizontal="justify" vertical="center"/>
    </xf>
    <xf numFmtId="0" fontId="13" fillId="4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44" fontId="12" fillId="0" borderId="0" xfId="0" applyNumberFormat="1" applyFont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/>
    </xf>
    <xf numFmtId="44" fontId="12" fillId="3" borderId="1" xfId="0" applyNumberFormat="1" applyFont="1" applyFill="1" applyBorder="1" applyAlignment="1">
      <alignment horizontal="center" vertical="center"/>
    </xf>
    <xf numFmtId="44" fontId="12" fillId="3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justify" vertical="center" wrapText="1"/>
    </xf>
    <xf numFmtId="49" fontId="21" fillId="0" borderId="1" xfId="0" applyNumberFormat="1" applyFont="1" applyBorder="1" applyAlignment="1">
      <alignment horizontal="center" vertical="center"/>
    </xf>
    <xf numFmtId="49" fontId="22" fillId="3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4" fontId="12" fillId="0" borderId="1" xfId="20" applyNumberFormat="1" applyFont="1" applyFill="1" applyBorder="1" applyAlignment="1" applyProtection="1">
      <alignment vertical="center"/>
      <protection locked="0"/>
    </xf>
    <xf numFmtId="44" fontId="18" fillId="0" borderId="1" xfId="20" applyNumberFormat="1" applyFont="1" applyFill="1" applyBorder="1" applyAlignment="1" applyProtection="1">
      <alignment vertical="center"/>
      <protection locked="0"/>
    </xf>
    <xf numFmtId="44" fontId="23" fillId="0" borderId="1" xfId="0" applyNumberFormat="1" applyFont="1" applyBorder="1" applyAlignment="1">
      <alignment horizontal="center"/>
    </xf>
    <xf numFmtId="44" fontId="24" fillId="0" borderId="1" xfId="0" applyNumberFormat="1" applyFont="1" applyBorder="1" applyAlignment="1">
      <alignment horizontal="center" vertical="center"/>
    </xf>
    <xf numFmtId="44" fontId="18" fillId="0" borderId="1" xfId="0" applyNumberFormat="1" applyFont="1" applyBorder="1" applyAlignment="1">
      <alignment vertical="center"/>
    </xf>
    <xf numFmtId="0" fontId="13" fillId="3" borderId="1" xfId="0" applyFont="1" applyFill="1" applyBorder="1" applyAlignment="1">
      <alignment horizontal="center"/>
    </xf>
    <xf numFmtId="44" fontId="13" fillId="3" borderId="1" xfId="0" applyNumberFormat="1" applyFont="1" applyFill="1" applyBorder="1" applyAlignment="1">
      <alignment horizontal="center"/>
    </xf>
    <xf numFmtId="44" fontId="18" fillId="3" borderId="1" xfId="0" applyNumberFormat="1" applyFont="1" applyFill="1" applyBorder="1" applyAlignment="1">
      <alignment vertical="center"/>
    </xf>
    <xf numFmtId="0" fontId="18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44" fontId="12" fillId="3" borderId="1" xfId="0" applyNumberFormat="1" applyFont="1" applyFill="1" applyBorder="1" applyAlignment="1">
      <alignment horizontal="right" vertical="center"/>
    </xf>
    <xf numFmtId="44" fontId="12" fillId="3" borderId="1" xfId="20" applyNumberFormat="1" applyFont="1" applyFill="1" applyBorder="1" applyAlignment="1" applyProtection="1">
      <alignment vertical="center"/>
      <protection locked="0"/>
    </xf>
    <xf numFmtId="44" fontId="12" fillId="3" borderId="1" xfId="0" applyNumberFormat="1" applyFont="1" applyFill="1" applyBorder="1" applyAlignment="1">
      <alignment vertical="center"/>
    </xf>
    <xf numFmtId="44" fontId="18" fillId="3" borderId="1" xfId="20" applyNumberFormat="1" applyFont="1" applyFill="1" applyBorder="1" applyAlignment="1" applyProtection="1">
      <alignment vertical="center"/>
      <protection locked="0"/>
    </xf>
    <xf numFmtId="44" fontId="19" fillId="5" borderId="6" xfId="0" applyNumberFormat="1" applyFont="1" applyFill="1" applyBorder="1" applyAlignment="1">
      <alignment horizontal="right" vertical="center"/>
    </xf>
    <xf numFmtId="44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44" fontId="13" fillId="0" borderId="1" xfId="0" applyNumberFormat="1" applyFont="1" applyBorder="1" applyAlignment="1">
      <alignment horizontal="center"/>
    </xf>
    <xf numFmtId="44" fontId="12" fillId="6" borderId="1" xfId="0" applyNumberFormat="1" applyFont="1" applyFill="1" applyBorder="1" applyAlignment="1" applyProtection="1">
      <alignment horizontal="center" vertical="center"/>
      <protection locked="0"/>
    </xf>
    <xf numFmtId="44" fontId="15" fillId="6" borderId="1" xfId="0" applyNumberFormat="1" applyFont="1" applyFill="1" applyBorder="1" applyAlignment="1" applyProtection="1">
      <alignment horizontal="center" vertical="center" wrapText="1"/>
      <protection locked="0"/>
    </xf>
    <xf numFmtId="44" fontId="12" fillId="6" borderId="1" xfId="0" applyNumberFormat="1" applyFont="1" applyFill="1" applyBorder="1" applyAlignment="1" applyProtection="1">
      <alignment horizontal="center"/>
      <protection locked="0"/>
    </xf>
    <xf numFmtId="165" fontId="12" fillId="6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9" fillId="6" borderId="3" xfId="0" applyFont="1" applyFill="1" applyBorder="1" applyAlignment="1" applyProtection="1">
      <alignment horizontal="center" vertical="center"/>
      <protection locked="0"/>
    </xf>
    <xf numFmtId="0" fontId="19" fillId="6" borderId="4" xfId="0" applyFont="1" applyFill="1" applyBorder="1" applyAlignment="1" applyProtection="1">
      <alignment horizontal="center" vertical="center"/>
      <protection locked="0"/>
    </xf>
    <xf numFmtId="0" fontId="19" fillId="6" borderId="5" xfId="0" applyFont="1" applyFill="1" applyBorder="1" applyAlignment="1" applyProtection="1">
      <alignment horizontal="center" vertical="center"/>
      <protection locked="0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9" fillId="6" borderId="13" xfId="0" applyFont="1" applyFill="1" applyBorder="1" applyAlignment="1" applyProtection="1">
      <alignment horizontal="center" vertical="center"/>
      <protection locked="0"/>
    </xf>
    <xf numFmtId="0" fontId="19" fillId="6" borderId="14" xfId="0" applyFont="1" applyFill="1" applyBorder="1" applyAlignment="1" applyProtection="1">
      <alignment horizontal="center" vertical="center"/>
      <protection locked="0"/>
    </xf>
    <xf numFmtId="0" fontId="19" fillId="6" borderId="15" xfId="0" applyFont="1" applyFill="1" applyBorder="1" applyAlignment="1" applyProtection="1">
      <alignment horizontal="center" vertical="center"/>
      <protection locked="0"/>
    </xf>
    <xf numFmtId="0" fontId="19" fillId="6" borderId="16" xfId="0" applyFont="1" applyFill="1" applyBorder="1" applyAlignment="1" applyProtection="1">
      <alignment horizontal="center" vertical="center"/>
      <protection locked="0"/>
    </xf>
    <xf numFmtId="0" fontId="19" fillId="6" borderId="0" xfId="0" applyFont="1" applyFill="1" applyAlignment="1" applyProtection="1">
      <alignment horizontal="center" vertical="center"/>
      <protection locked="0"/>
    </xf>
    <xf numFmtId="0" fontId="19" fillId="6" borderId="17" xfId="0" applyFont="1" applyFill="1" applyBorder="1" applyAlignment="1" applyProtection="1">
      <alignment horizontal="center" vertical="center"/>
      <protection locked="0"/>
    </xf>
    <xf numFmtId="0" fontId="19" fillId="6" borderId="18" xfId="0" applyFont="1" applyFill="1" applyBorder="1" applyAlignment="1" applyProtection="1">
      <alignment horizontal="center" vertical="center"/>
      <protection locked="0"/>
    </xf>
    <xf numFmtId="0" fontId="19" fillId="6" borderId="19" xfId="0" applyFont="1" applyFill="1" applyBorder="1" applyAlignment="1" applyProtection="1">
      <alignment horizontal="center" vertical="center"/>
      <protection locked="0"/>
    </xf>
    <xf numFmtId="0" fontId="19" fillId="6" borderId="20" xfId="0" applyFont="1" applyFill="1" applyBorder="1" applyAlignment="1" applyProtection="1">
      <alignment horizontal="center" vertical="center"/>
      <protection locked="0"/>
    </xf>
    <xf numFmtId="49" fontId="13" fillId="6" borderId="21" xfId="0" applyNumberFormat="1" applyFont="1" applyFill="1" applyBorder="1" applyAlignment="1">
      <alignment horizontal="center" vertical="center"/>
    </xf>
    <xf numFmtId="49" fontId="13" fillId="6" borderId="22" xfId="0" applyNumberFormat="1" applyFont="1" applyFill="1" applyBorder="1" applyAlignment="1">
      <alignment horizontal="center" vertical="center"/>
    </xf>
    <xf numFmtId="49" fontId="13" fillId="6" borderId="23" xfId="0" applyNumberFormat="1" applyFont="1" applyFill="1" applyBorder="1" applyAlignment="1">
      <alignment horizontal="center" vertical="center"/>
    </xf>
    <xf numFmtId="49" fontId="13" fillId="6" borderId="24" xfId="0" applyNumberFormat="1" applyFont="1" applyFill="1" applyBorder="1" applyAlignment="1">
      <alignment horizontal="left" vertical="center"/>
    </xf>
    <xf numFmtId="49" fontId="13" fillId="6" borderId="0" xfId="0" applyNumberFormat="1" applyFont="1" applyFill="1" applyAlignment="1">
      <alignment horizontal="left" vertical="center"/>
    </xf>
    <xf numFmtId="49" fontId="13" fillId="6" borderId="25" xfId="0" applyNumberFormat="1" applyFont="1" applyFill="1" applyBorder="1" applyAlignment="1">
      <alignment horizontal="left" vertical="center"/>
    </xf>
    <xf numFmtId="49" fontId="13" fillId="6" borderId="7" xfId="0" applyNumberFormat="1" applyFont="1" applyFill="1" applyBorder="1" applyAlignment="1">
      <alignment horizontal="left" vertical="center"/>
    </xf>
    <xf numFmtId="49" fontId="13" fillId="6" borderId="9" xfId="0" applyNumberFormat="1" applyFont="1" applyFill="1" applyBorder="1" applyAlignment="1">
      <alignment horizontal="left" vertical="center"/>
    </xf>
    <xf numFmtId="49" fontId="13" fillId="6" borderId="8" xfId="0" applyNumberFormat="1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/>
    </xf>
    <xf numFmtId="164" fontId="14" fillId="0" borderId="0" xfId="14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49" fontId="12" fillId="6" borderId="0" xfId="0" applyNumberFormat="1" applyFont="1" applyFill="1" applyAlignment="1" applyProtection="1">
      <alignment horizontal="center" vertical="center"/>
      <protection locked="0"/>
    </xf>
    <xf numFmtId="49" fontId="13" fillId="6" borderId="0" xfId="0" applyNumberFormat="1" applyFont="1" applyFill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left" vertical="center"/>
    </xf>
    <xf numFmtId="49" fontId="19" fillId="5" borderId="10" xfId="0" applyNumberFormat="1" applyFont="1" applyFill="1" applyBorder="1" applyAlignment="1">
      <alignment horizontal="right" vertical="center"/>
    </xf>
    <xf numFmtId="49" fontId="19" fillId="5" borderId="11" xfId="0" applyNumberFormat="1" applyFont="1" applyFill="1" applyBorder="1" applyAlignment="1">
      <alignment horizontal="right" vertical="center"/>
    </xf>
    <xf numFmtId="49" fontId="19" fillId="5" borderId="12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/>
    </xf>
    <xf numFmtId="10" fontId="13" fillId="6" borderId="1" xfId="0" applyNumberFormat="1" applyFont="1" applyFill="1" applyBorder="1" applyAlignment="1" applyProtection="1">
      <alignment horizontal="left" vertical="center"/>
      <protection locked="0"/>
    </xf>
    <xf numFmtId="4" fontId="12" fillId="0" borderId="0" xfId="0" applyNumberFormat="1" applyFont="1" applyAlignment="1">
      <alignment horizontal="center" wrapText="1"/>
    </xf>
  </cellXfs>
  <cellStyles count="21">
    <cellStyle name="Hiperlink 2" xfId="1" xr:uid="{00000000-0005-0000-0000-000000000000}"/>
    <cellStyle name="Hiperlink 2 2" xfId="2" xr:uid="{00000000-0005-0000-0000-000001000000}"/>
    <cellStyle name="Hiperlink 3" xfId="3" xr:uid="{00000000-0005-0000-0000-000002000000}"/>
    <cellStyle name="Hiperlink 3 2" xfId="4" xr:uid="{00000000-0005-0000-0000-000003000000}"/>
    <cellStyle name="Normal" xfId="0" builtinId="0"/>
    <cellStyle name="Normal 2" xfId="5" xr:uid="{00000000-0005-0000-0000-000005000000}"/>
    <cellStyle name="Normal 2 2" xfId="6" xr:uid="{00000000-0005-0000-0000-000006000000}"/>
    <cellStyle name="Normal 2 2 2" xfId="7" xr:uid="{00000000-0005-0000-0000-000007000000}"/>
    <cellStyle name="Normal 2 3" xfId="8" xr:uid="{00000000-0005-0000-0000-000008000000}"/>
    <cellStyle name="Normal 2 4" xfId="9" xr:uid="{00000000-0005-0000-0000-000009000000}"/>
    <cellStyle name="Normal 3" xfId="10" xr:uid="{00000000-0005-0000-0000-00000A000000}"/>
    <cellStyle name="Normal 4" xfId="11" xr:uid="{00000000-0005-0000-0000-00000B000000}"/>
    <cellStyle name="Porcentagem" xfId="20" builtinId="5"/>
    <cellStyle name="Separador de milhares 2" xfId="12" xr:uid="{00000000-0005-0000-0000-00000E000000}"/>
    <cellStyle name="Separador de milhares 2 2" xfId="13" xr:uid="{00000000-0005-0000-0000-00000F000000}"/>
    <cellStyle name="Vírgula" xfId="19" builtinId="3"/>
    <cellStyle name="Vírgula 2" xfId="14" xr:uid="{00000000-0005-0000-0000-000010000000}"/>
    <cellStyle name="Vírgula 3" xfId="15" xr:uid="{00000000-0005-0000-0000-000011000000}"/>
    <cellStyle name="Vírgula 3 2" xfId="16" xr:uid="{00000000-0005-0000-0000-000012000000}"/>
    <cellStyle name="Vírgula 4" xfId="17" xr:uid="{00000000-0005-0000-0000-000013000000}"/>
    <cellStyle name="Vírgula 4 2" xfId="18" xr:uid="{00000000-0005-0000-0000-000014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01"/>
  <sheetViews>
    <sheetView tabSelected="1" view="pageBreakPreview" zoomScaleSheetLayoutView="100" zoomScalePageLayoutView="80" workbookViewId="0">
      <selection sqref="A1:I1"/>
    </sheetView>
  </sheetViews>
  <sheetFormatPr defaultRowHeight="12.75" x14ac:dyDescent="0.2"/>
  <cols>
    <col min="1" max="1" width="7.85546875" style="33" bestFit="1" customWidth="1"/>
    <col min="2" max="2" width="12.7109375" style="33" customWidth="1"/>
    <col min="3" max="3" width="84.5703125" style="105" bestFit="1" customWidth="1"/>
    <col min="4" max="4" width="8.140625" style="33" bestFit="1" customWidth="1"/>
    <col min="5" max="5" width="10.28515625" style="43" bestFit="1" customWidth="1"/>
    <col min="6" max="6" width="14.7109375" style="53" bestFit="1" customWidth="1"/>
    <col min="7" max="7" width="14.7109375" style="53" hidden="1" customWidth="1"/>
    <col min="8" max="8" width="15.42578125" style="53" bestFit="1" customWidth="1"/>
    <col min="9" max="9" width="19.7109375" style="63" bestFit="1" customWidth="1"/>
    <col min="10" max="10" width="14.28515625" style="2" hidden="1" customWidth="1"/>
    <col min="11" max="11" width="13.42578125" style="2" hidden="1" customWidth="1"/>
    <col min="12" max="12" width="0" style="2" hidden="1" customWidth="1"/>
    <col min="13" max="16384" width="9.140625" style="2"/>
  </cols>
  <sheetData>
    <row r="1" spans="1:11" ht="16.5" customHeight="1" x14ac:dyDescent="0.2">
      <c r="A1" s="173" t="s">
        <v>10</v>
      </c>
      <c r="B1" s="173"/>
      <c r="C1" s="173"/>
      <c r="D1" s="173"/>
      <c r="E1" s="173"/>
      <c r="F1" s="173"/>
      <c r="G1" s="173"/>
      <c r="H1" s="173"/>
      <c r="I1" s="173"/>
      <c r="J1" s="2">
        <v>1.25</v>
      </c>
    </row>
    <row r="2" spans="1:11" ht="16.5" customHeight="1" x14ac:dyDescent="0.2">
      <c r="A2" s="145" t="s">
        <v>518</v>
      </c>
      <c r="B2" s="146"/>
      <c r="C2" s="147"/>
      <c r="D2" s="148"/>
      <c r="E2" s="149"/>
      <c r="F2" s="155"/>
      <c r="G2" s="156"/>
      <c r="H2" s="156"/>
      <c r="I2" s="157"/>
    </row>
    <row r="3" spans="1:11" ht="15.75" x14ac:dyDescent="0.2">
      <c r="A3" s="176" t="s">
        <v>0</v>
      </c>
      <c r="B3" s="176"/>
      <c r="C3" s="175" t="s">
        <v>46</v>
      </c>
      <c r="D3" s="175"/>
      <c r="E3" s="175"/>
      <c r="F3" s="158"/>
      <c r="G3" s="159"/>
      <c r="H3" s="159"/>
      <c r="I3" s="160"/>
    </row>
    <row r="4" spans="1:11" ht="15.75" x14ac:dyDescent="0.2">
      <c r="A4" s="150" t="s">
        <v>520</v>
      </c>
      <c r="B4" s="151"/>
      <c r="C4" s="152" t="s">
        <v>519</v>
      </c>
      <c r="D4" s="153"/>
      <c r="E4" s="154"/>
      <c r="F4" s="158"/>
      <c r="G4" s="159"/>
      <c r="H4" s="159"/>
      <c r="I4" s="160"/>
    </row>
    <row r="5" spans="1:11" s="3" customFormat="1" ht="15.75" customHeight="1" x14ac:dyDescent="0.2">
      <c r="A5" s="176" t="s">
        <v>1</v>
      </c>
      <c r="B5" s="176"/>
      <c r="C5" s="180" t="s">
        <v>211</v>
      </c>
      <c r="D5" s="180"/>
      <c r="E5" s="180"/>
      <c r="F5" s="158"/>
      <c r="G5" s="159"/>
      <c r="H5" s="159"/>
      <c r="I5" s="160"/>
      <c r="J5" s="14"/>
    </row>
    <row r="6" spans="1:11" s="3" customFormat="1" ht="15.75" x14ac:dyDescent="0.2">
      <c r="A6" s="176" t="s">
        <v>2</v>
      </c>
      <c r="B6" s="176"/>
      <c r="C6" s="175" t="s">
        <v>517</v>
      </c>
      <c r="D6" s="175"/>
      <c r="E6" s="175"/>
      <c r="F6" s="158"/>
      <c r="G6" s="159"/>
      <c r="H6" s="159"/>
      <c r="I6" s="160"/>
      <c r="J6" s="14"/>
    </row>
    <row r="7" spans="1:11" ht="15.75" x14ac:dyDescent="0.25">
      <c r="A7" s="184" t="s">
        <v>521</v>
      </c>
      <c r="B7" s="180"/>
      <c r="C7" s="185"/>
      <c r="D7" s="185"/>
      <c r="E7" s="185"/>
      <c r="F7" s="161"/>
      <c r="G7" s="162"/>
      <c r="H7" s="162"/>
      <c r="I7" s="163"/>
      <c r="J7" s="8"/>
      <c r="K7" s="2">
        <f>TRUNC(C7,4)</f>
        <v>0</v>
      </c>
    </row>
    <row r="8" spans="1:11" s="1" customFormat="1" ht="31.5" x14ac:dyDescent="0.25">
      <c r="A8" s="4" t="s">
        <v>3</v>
      </c>
      <c r="B8" s="17" t="s">
        <v>45</v>
      </c>
      <c r="C8" s="4" t="s">
        <v>4</v>
      </c>
      <c r="D8" s="4" t="s">
        <v>5</v>
      </c>
      <c r="E8" s="38" t="s">
        <v>6</v>
      </c>
      <c r="F8" s="45" t="s">
        <v>8</v>
      </c>
      <c r="G8" s="45" t="s">
        <v>523</v>
      </c>
      <c r="H8" s="45" t="s">
        <v>522</v>
      </c>
      <c r="I8" s="49" t="s">
        <v>9</v>
      </c>
      <c r="J8" s="5"/>
    </row>
    <row r="9" spans="1:11" s="1" customFormat="1" ht="17.25" customHeight="1" x14ac:dyDescent="0.25">
      <c r="A9" s="72" t="s">
        <v>11</v>
      </c>
      <c r="B9" s="73"/>
      <c r="C9" s="74" t="s">
        <v>13</v>
      </c>
      <c r="D9" s="72"/>
      <c r="E9" s="75"/>
      <c r="F9" s="76"/>
      <c r="G9" s="76"/>
      <c r="H9" s="76"/>
      <c r="I9" s="77">
        <f>SUM(I10:I36)</f>
        <v>0</v>
      </c>
      <c r="J9" s="5"/>
    </row>
    <row r="10" spans="1:11" s="1" customFormat="1" ht="31.5" x14ac:dyDescent="0.25">
      <c r="A10" s="15" t="s">
        <v>19</v>
      </c>
      <c r="B10" s="18" t="s">
        <v>258</v>
      </c>
      <c r="C10" s="69" t="s">
        <v>259</v>
      </c>
      <c r="D10" s="6" t="s">
        <v>49</v>
      </c>
      <c r="E10" s="39">
        <v>3</v>
      </c>
      <c r="F10" s="137"/>
      <c r="G10" s="46">
        <f>TRUNC(F10,2)</f>
        <v>0</v>
      </c>
      <c r="H10" s="46">
        <f>G10*($K$7+1)</f>
        <v>0</v>
      </c>
      <c r="I10" s="132">
        <f>E10*H10</f>
        <v>0</v>
      </c>
      <c r="J10" s="5"/>
    </row>
    <row r="11" spans="1:11" s="1" customFormat="1" ht="31.5" x14ac:dyDescent="0.25">
      <c r="A11" s="15" t="s">
        <v>12</v>
      </c>
      <c r="B11" s="18" t="s">
        <v>15</v>
      </c>
      <c r="C11" s="69" t="s">
        <v>14</v>
      </c>
      <c r="D11" s="6" t="s">
        <v>47</v>
      </c>
      <c r="E11" s="39">
        <v>1.51</v>
      </c>
      <c r="F11" s="137"/>
      <c r="G11" s="46">
        <f t="shared" ref="G11:G50" si="0">TRUNC(F11,2)</f>
        <v>0</v>
      </c>
      <c r="H11" s="46">
        <f t="shared" ref="H11:H36" si="1">G11*($K$7+1)</f>
        <v>0</v>
      </c>
      <c r="I11" s="132">
        <f>E11*H11</f>
        <v>0</v>
      </c>
      <c r="J11" s="37"/>
    </row>
    <row r="12" spans="1:11" s="1" customFormat="1" ht="15.75" x14ac:dyDescent="0.25">
      <c r="A12" s="15" t="s">
        <v>18</v>
      </c>
      <c r="B12" s="18" t="s">
        <v>372</v>
      </c>
      <c r="C12" s="69" t="s">
        <v>373</v>
      </c>
      <c r="D12" s="6" t="s">
        <v>49</v>
      </c>
      <c r="E12" s="39">
        <v>0.57999999999999996</v>
      </c>
      <c r="F12" s="137"/>
      <c r="G12" s="46">
        <f t="shared" si="0"/>
        <v>0</v>
      </c>
      <c r="H12" s="46">
        <f t="shared" si="1"/>
        <v>0</v>
      </c>
      <c r="I12" s="132">
        <f>E12*H12</f>
        <v>0</v>
      </c>
      <c r="J12" s="37"/>
    </row>
    <row r="13" spans="1:11" ht="31.5" x14ac:dyDescent="0.25">
      <c r="A13" s="15" t="s">
        <v>395</v>
      </c>
      <c r="B13" s="11" t="s">
        <v>85</v>
      </c>
      <c r="C13" s="7" t="s">
        <v>86</v>
      </c>
      <c r="D13" s="6" t="s">
        <v>47</v>
      </c>
      <c r="E13" s="39">
        <v>1.46</v>
      </c>
      <c r="F13" s="137"/>
      <c r="G13" s="46">
        <f t="shared" si="0"/>
        <v>0</v>
      </c>
      <c r="H13" s="46">
        <f t="shared" si="1"/>
        <v>0</v>
      </c>
      <c r="I13" s="132">
        <f t="shared" ref="I13:I17" si="2">E13*H13</f>
        <v>0</v>
      </c>
      <c r="J13" s="8"/>
    </row>
    <row r="14" spans="1:11" ht="15.75" x14ac:dyDescent="0.25">
      <c r="A14" s="15" t="s">
        <v>148</v>
      </c>
      <c r="B14" s="11" t="s">
        <v>120</v>
      </c>
      <c r="C14" s="7" t="s">
        <v>200</v>
      </c>
      <c r="D14" s="6" t="s">
        <v>43</v>
      </c>
      <c r="E14" s="39">
        <v>13</v>
      </c>
      <c r="F14" s="137"/>
      <c r="G14" s="46">
        <f t="shared" si="0"/>
        <v>0</v>
      </c>
      <c r="H14" s="46">
        <f t="shared" si="1"/>
        <v>0</v>
      </c>
      <c r="I14" s="132">
        <f t="shared" si="2"/>
        <v>0</v>
      </c>
      <c r="J14" s="8"/>
    </row>
    <row r="15" spans="1:11" ht="15.75" x14ac:dyDescent="0.25">
      <c r="A15" s="15" t="s">
        <v>149</v>
      </c>
      <c r="B15" s="11" t="s">
        <v>308</v>
      </c>
      <c r="C15" s="7" t="s">
        <v>309</v>
      </c>
      <c r="D15" s="6" t="s">
        <v>49</v>
      </c>
      <c r="E15" s="39">
        <v>17.38</v>
      </c>
      <c r="F15" s="137"/>
      <c r="G15" s="46">
        <f t="shared" si="0"/>
        <v>0</v>
      </c>
      <c r="H15" s="46">
        <f t="shared" si="1"/>
        <v>0</v>
      </c>
      <c r="I15" s="132">
        <f t="shared" si="2"/>
        <v>0</v>
      </c>
      <c r="J15" s="8"/>
    </row>
    <row r="16" spans="1:11" ht="15.75" customHeight="1" x14ac:dyDescent="0.25">
      <c r="A16" s="15" t="s">
        <v>133</v>
      </c>
      <c r="B16" s="11" t="s">
        <v>121</v>
      </c>
      <c r="C16" s="7" t="s">
        <v>122</v>
      </c>
      <c r="D16" s="6" t="s">
        <v>44</v>
      </c>
      <c r="E16" s="39">
        <v>13.6</v>
      </c>
      <c r="F16" s="137"/>
      <c r="G16" s="46">
        <f t="shared" si="0"/>
        <v>0</v>
      </c>
      <c r="H16" s="46">
        <f t="shared" si="1"/>
        <v>0</v>
      </c>
      <c r="I16" s="132">
        <f>E16*H16</f>
        <v>0</v>
      </c>
      <c r="J16" s="8"/>
    </row>
    <row r="17" spans="1:10" ht="15.75" x14ac:dyDescent="0.25">
      <c r="A17" s="15" t="s">
        <v>168</v>
      </c>
      <c r="B17" s="11" t="s">
        <v>155</v>
      </c>
      <c r="C17" s="7" t="s">
        <v>154</v>
      </c>
      <c r="D17" s="6" t="s">
        <v>44</v>
      </c>
      <c r="E17" s="39">
        <v>45.4</v>
      </c>
      <c r="F17" s="137"/>
      <c r="G17" s="46">
        <f t="shared" si="0"/>
        <v>0</v>
      </c>
      <c r="H17" s="46">
        <f t="shared" si="1"/>
        <v>0</v>
      </c>
      <c r="I17" s="132">
        <f t="shared" si="2"/>
        <v>0</v>
      </c>
      <c r="J17" s="8"/>
    </row>
    <row r="18" spans="1:10" ht="31.5" x14ac:dyDescent="0.25">
      <c r="A18" s="15" t="s">
        <v>169</v>
      </c>
      <c r="B18" s="30" t="s">
        <v>321</v>
      </c>
      <c r="C18" s="7" t="s">
        <v>328</v>
      </c>
      <c r="D18" s="6" t="s">
        <v>43</v>
      </c>
      <c r="E18" s="39">
        <v>1</v>
      </c>
      <c r="F18" s="137"/>
      <c r="G18" s="46">
        <f t="shared" si="0"/>
        <v>0</v>
      </c>
      <c r="H18" s="46">
        <f t="shared" si="1"/>
        <v>0</v>
      </c>
      <c r="I18" s="132">
        <f>E18*H18</f>
        <v>0</v>
      </c>
      <c r="J18" s="8"/>
    </row>
    <row r="19" spans="1:10" ht="15.75" customHeight="1" x14ac:dyDescent="0.25">
      <c r="A19" s="15" t="s">
        <v>170</v>
      </c>
      <c r="B19" s="11" t="s">
        <v>123</v>
      </c>
      <c r="C19" s="7" t="s">
        <v>454</v>
      </c>
      <c r="D19" s="6" t="s">
        <v>49</v>
      </c>
      <c r="E19" s="39">
        <v>1.2</v>
      </c>
      <c r="F19" s="137"/>
      <c r="G19" s="46">
        <f t="shared" si="0"/>
        <v>0</v>
      </c>
      <c r="H19" s="46">
        <f t="shared" si="1"/>
        <v>0</v>
      </c>
      <c r="I19" s="132">
        <f t="shared" ref="I19:I36" si="3">E19*H19</f>
        <v>0</v>
      </c>
      <c r="J19" s="8"/>
    </row>
    <row r="20" spans="1:10" ht="15.75" customHeight="1" x14ac:dyDescent="0.25">
      <c r="A20" s="15" t="s">
        <v>171</v>
      </c>
      <c r="B20" s="11" t="s">
        <v>126</v>
      </c>
      <c r="C20" s="7" t="s">
        <v>208</v>
      </c>
      <c r="D20" s="6" t="s">
        <v>43</v>
      </c>
      <c r="E20" s="39">
        <v>2</v>
      </c>
      <c r="F20" s="137"/>
      <c r="G20" s="46">
        <f t="shared" si="0"/>
        <v>0</v>
      </c>
      <c r="H20" s="46">
        <f t="shared" si="1"/>
        <v>0</v>
      </c>
      <c r="I20" s="132">
        <f t="shared" si="3"/>
        <v>0</v>
      </c>
      <c r="J20" s="8"/>
    </row>
    <row r="21" spans="1:10" ht="15.75" customHeight="1" x14ac:dyDescent="0.25">
      <c r="A21" s="15" t="s">
        <v>172</v>
      </c>
      <c r="B21" s="11" t="s">
        <v>209</v>
      </c>
      <c r="C21" s="7" t="s">
        <v>210</v>
      </c>
      <c r="D21" s="6" t="s">
        <v>43</v>
      </c>
      <c r="E21" s="39">
        <v>6</v>
      </c>
      <c r="F21" s="137"/>
      <c r="G21" s="46">
        <f t="shared" si="0"/>
        <v>0</v>
      </c>
      <c r="H21" s="46">
        <f t="shared" si="1"/>
        <v>0</v>
      </c>
      <c r="I21" s="132">
        <f t="shared" si="3"/>
        <v>0</v>
      </c>
      <c r="J21" s="8"/>
    </row>
    <row r="22" spans="1:10" ht="37.5" customHeight="1" x14ac:dyDescent="0.25">
      <c r="A22" s="15" t="s">
        <v>173</v>
      </c>
      <c r="B22" s="11" t="s">
        <v>232</v>
      </c>
      <c r="C22" s="69" t="s">
        <v>330</v>
      </c>
      <c r="D22" s="6" t="s">
        <v>44</v>
      </c>
      <c r="E22" s="39">
        <v>6.8</v>
      </c>
      <c r="F22" s="139"/>
      <c r="G22" s="46">
        <f t="shared" si="0"/>
        <v>0</v>
      </c>
      <c r="H22" s="46">
        <f t="shared" si="1"/>
        <v>0</v>
      </c>
      <c r="I22" s="132">
        <f>E22*H22</f>
        <v>0</v>
      </c>
      <c r="J22" s="8"/>
    </row>
    <row r="23" spans="1:10" ht="15.75" x14ac:dyDescent="0.25">
      <c r="A23" s="15" t="s">
        <v>174</v>
      </c>
      <c r="B23" s="11" t="s">
        <v>150</v>
      </c>
      <c r="C23" s="7" t="s">
        <v>151</v>
      </c>
      <c r="D23" s="6" t="s">
        <v>49</v>
      </c>
      <c r="E23" s="39">
        <v>0.11</v>
      </c>
      <c r="F23" s="137"/>
      <c r="G23" s="46">
        <f t="shared" si="0"/>
        <v>0</v>
      </c>
      <c r="H23" s="46">
        <f t="shared" si="1"/>
        <v>0</v>
      </c>
      <c r="I23" s="132">
        <f t="shared" si="3"/>
        <v>0</v>
      </c>
      <c r="J23" s="8"/>
    </row>
    <row r="24" spans="1:10" ht="15.75" x14ac:dyDescent="0.25">
      <c r="A24" s="15" t="s">
        <v>175</v>
      </c>
      <c r="B24" s="11" t="s">
        <v>153</v>
      </c>
      <c r="C24" s="7" t="s">
        <v>385</v>
      </c>
      <c r="D24" s="6" t="s">
        <v>49</v>
      </c>
      <c r="E24" s="39">
        <v>5.0599999999999996</v>
      </c>
      <c r="F24" s="137"/>
      <c r="G24" s="46">
        <f t="shared" si="0"/>
        <v>0</v>
      </c>
      <c r="H24" s="46">
        <f t="shared" si="1"/>
        <v>0</v>
      </c>
      <c r="I24" s="132">
        <f>E24*H24</f>
        <v>0</v>
      </c>
      <c r="J24" s="8"/>
    </row>
    <row r="25" spans="1:10" ht="15.75" x14ac:dyDescent="0.25">
      <c r="A25" s="15" t="s">
        <v>194</v>
      </c>
      <c r="B25" s="11" t="s">
        <v>78</v>
      </c>
      <c r="C25" s="7" t="s">
        <v>159</v>
      </c>
      <c r="D25" s="6" t="s">
        <v>49</v>
      </c>
      <c r="E25" s="39">
        <v>6.9</v>
      </c>
      <c r="F25" s="137"/>
      <c r="G25" s="46">
        <f t="shared" si="0"/>
        <v>0</v>
      </c>
      <c r="H25" s="46">
        <f t="shared" si="1"/>
        <v>0</v>
      </c>
      <c r="I25" s="132">
        <f t="shared" si="3"/>
        <v>0</v>
      </c>
      <c r="J25" s="8"/>
    </row>
    <row r="26" spans="1:10" ht="15.75" x14ac:dyDescent="0.25">
      <c r="A26" s="15" t="s">
        <v>197</v>
      </c>
      <c r="B26" s="11" t="s">
        <v>160</v>
      </c>
      <c r="C26" s="7" t="s">
        <v>161</v>
      </c>
      <c r="D26" s="6" t="s">
        <v>49</v>
      </c>
      <c r="E26" s="39">
        <v>31.6</v>
      </c>
      <c r="F26" s="137"/>
      <c r="G26" s="46">
        <f t="shared" si="0"/>
        <v>0</v>
      </c>
      <c r="H26" s="46">
        <f t="shared" si="1"/>
        <v>0</v>
      </c>
      <c r="I26" s="132">
        <f t="shared" si="3"/>
        <v>0</v>
      </c>
      <c r="J26" s="8"/>
    </row>
    <row r="27" spans="1:10" ht="31.5" x14ac:dyDescent="0.25">
      <c r="A27" s="15" t="s">
        <v>198</v>
      </c>
      <c r="B27" s="11" t="s">
        <v>177</v>
      </c>
      <c r="C27" s="7" t="s">
        <v>178</v>
      </c>
      <c r="D27" s="6" t="s">
        <v>49</v>
      </c>
      <c r="E27" s="39">
        <v>31.6</v>
      </c>
      <c r="F27" s="137"/>
      <c r="G27" s="46">
        <f t="shared" si="0"/>
        <v>0</v>
      </c>
      <c r="H27" s="46">
        <f t="shared" si="1"/>
        <v>0</v>
      </c>
      <c r="I27" s="132">
        <f t="shared" si="3"/>
        <v>0</v>
      </c>
      <c r="J27" s="8"/>
    </row>
    <row r="28" spans="1:10" ht="31.5" x14ac:dyDescent="0.25">
      <c r="A28" s="15" t="s">
        <v>201</v>
      </c>
      <c r="B28" s="11" t="s">
        <v>164</v>
      </c>
      <c r="C28" s="7" t="s">
        <v>165</v>
      </c>
      <c r="D28" s="6" t="s">
        <v>44</v>
      </c>
      <c r="E28" s="39">
        <v>24</v>
      </c>
      <c r="F28" s="137"/>
      <c r="G28" s="46">
        <f t="shared" si="0"/>
        <v>0</v>
      </c>
      <c r="H28" s="46">
        <f t="shared" si="1"/>
        <v>0</v>
      </c>
      <c r="I28" s="132">
        <f t="shared" si="3"/>
        <v>0</v>
      </c>
      <c r="J28" s="8"/>
    </row>
    <row r="29" spans="1:10" ht="31.5" x14ac:dyDescent="0.25">
      <c r="A29" s="15" t="s">
        <v>219</v>
      </c>
      <c r="B29" s="11" t="s">
        <v>167</v>
      </c>
      <c r="C29" s="7" t="s">
        <v>166</v>
      </c>
      <c r="D29" s="6" t="s">
        <v>44</v>
      </c>
      <c r="E29" s="39">
        <v>9.6</v>
      </c>
      <c r="F29" s="137"/>
      <c r="G29" s="46">
        <f t="shared" si="0"/>
        <v>0</v>
      </c>
      <c r="H29" s="46">
        <f t="shared" si="1"/>
        <v>0</v>
      </c>
      <c r="I29" s="132">
        <f t="shared" si="3"/>
        <v>0</v>
      </c>
      <c r="J29" s="8"/>
    </row>
    <row r="30" spans="1:10" ht="31.5" x14ac:dyDescent="0.25">
      <c r="A30" s="15" t="s">
        <v>220</v>
      </c>
      <c r="B30" s="11" t="s">
        <v>179</v>
      </c>
      <c r="C30" s="7" t="s">
        <v>180</v>
      </c>
      <c r="D30" s="6" t="s">
        <v>47</v>
      </c>
      <c r="E30" s="93">
        <v>3.15E-2</v>
      </c>
      <c r="F30" s="137"/>
      <c r="G30" s="46">
        <f t="shared" si="0"/>
        <v>0</v>
      </c>
      <c r="H30" s="46">
        <f t="shared" si="1"/>
        <v>0</v>
      </c>
      <c r="I30" s="132">
        <f t="shared" si="3"/>
        <v>0</v>
      </c>
      <c r="J30" s="8"/>
    </row>
    <row r="31" spans="1:10" ht="31.5" x14ac:dyDescent="0.25">
      <c r="A31" s="15" t="s">
        <v>221</v>
      </c>
      <c r="B31" s="70" t="s">
        <v>260</v>
      </c>
      <c r="C31" s="7" t="s">
        <v>196</v>
      </c>
      <c r="D31" s="6" t="s">
        <v>49</v>
      </c>
      <c r="E31" s="39">
        <v>2</v>
      </c>
      <c r="F31" s="137"/>
      <c r="G31" s="46">
        <f t="shared" si="0"/>
        <v>0</v>
      </c>
      <c r="H31" s="46">
        <f t="shared" si="1"/>
        <v>0</v>
      </c>
      <c r="I31" s="132">
        <f t="shared" si="3"/>
        <v>0</v>
      </c>
      <c r="J31" s="8"/>
    </row>
    <row r="32" spans="1:10" ht="31.5" x14ac:dyDescent="0.25">
      <c r="A32" s="15" t="s">
        <v>236</v>
      </c>
      <c r="B32" s="70" t="s">
        <v>261</v>
      </c>
      <c r="C32" s="7" t="s">
        <v>195</v>
      </c>
      <c r="D32" s="6" t="s">
        <v>49</v>
      </c>
      <c r="E32" s="39">
        <v>1</v>
      </c>
      <c r="F32" s="137"/>
      <c r="G32" s="46">
        <f t="shared" si="0"/>
        <v>0</v>
      </c>
      <c r="H32" s="46">
        <f t="shared" si="1"/>
        <v>0</v>
      </c>
      <c r="I32" s="132">
        <f t="shared" si="3"/>
        <v>0</v>
      </c>
      <c r="J32" s="8"/>
    </row>
    <row r="33" spans="1:10" ht="47.25" x14ac:dyDescent="0.25">
      <c r="A33" s="15" t="s">
        <v>262</v>
      </c>
      <c r="B33" s="70" t="s">
        <v>459</v>
      </c>
      <c r="C33" s="99" t="s">
        <v>460</v>
      </c>
      <c r="D33" s="6" t="s">
        <v>49</v>
      </c>
      <c r="E33" s="39">
        <v>7.69</v>
      </c>
      <c r="F33" s="139"/>
      <c r="G33" s="46">
        <f t="shared" si="0"/>
        <v>0</v>
      </c>
      <c r="H33" s="46">
        <f t="shared" si="1"/>
        <v>0</v>
      </c>
      <c r="I33" s="132">
        <f t="shared" si="3"/>
        <v>0</v>
      </c>
      <c r="J33" s="8"/>
    </row>
    <row r="34" spans="1:10" ht="15.75" x14ac:dyDescent="0.25">
      <c r="A34" s="15" t="s">
        <v>263</v>
      </c>
      <c r="B34" s="11" t="s">
        <v>202</v>
      </c>
      <c r="C34" s="99" t="s">
        <v>203</v>
      </c>
      <c r="D34" s="6" t="s">
        <v>43</v>
      </c>
      <c r="E34" s="39">
        <v>1</v>
      </c>
      <c r="F34" s="139"/>
      <c r="G34" s="46">
        <f t="shared" si="0"/>
        <v>0</v>
      </c>
      <c r="H34" s="46">
        <f t="shared" si="1"/>
        <v>0</v>
      </c>
      <c r="I34" s="132">
        <f t="shared" si="3"/>
        <v>0</v>
      </c>
      <c r="J34" s="8"/>
    </row>
    <row r="35" spans="1:10" ht="15.75" x14ac:dyDescent="0.25">
      <c r="A35" s="15" t="s">
        <v>339</v>
      </c>
      <c r="B35" s="11" t="s">
        <v>204</v>
      </c>
      <c r="C35" s="7" t="s">
        <v>205</v>
      </c>
      <c r="D35" s="6" t="s">
        <v>44</v>
      </c>
      <c r="E35" s="39">
        <v>2.2000000000000002</v>
      </c>
      <c r="F35" s="137"/>
      <c r="G35" s="46">
        <f t="shared" si="0"/>
        <v>0</v>
      </c>
      <c r="H35" s="46">
        <f t="shared" si="1"/>
        <v>0</v>
      </c>
      <c r="I35" s="132">
        <f t="shared" si="3"/>
        <v>0</v>
      </c>
      <c r="J35" s="8"/>
    </row>
    <row r="36" spans="1:10" ht="15.75" x14ac:dyDescent="0.25">
      <c r="A36" s="15" t="s">
        <v>340</v>
      </c>
      <c r="B36" s="11" t="s">
        <v>206</v>
      </c>
      <c r="C36" s="7" t="s">
        <v>207</v>
      </c>
      <c r="D36" s="6" t="s">
        <v>44</v>
      </c>
      <c r="E36" s="39">
        <v>10.5</v>
      </c>
      <c r="F36" s="137"/>
      <c r="G36" s="46">
        <f t="shared" si="0"/>
        <v>0</v>
      </c>
      <c r="H36" s="46">
        <f t="shared" si="1"/>
        <v>0</v>
      </c>
      <c r="I36" s="132">
        <f t="shared" si="3"/>
        <v>0</v>
      </c>
      <c r="J36" s="8"/>
    </row>
    <row r="37" spans="1:10" ht="4.5" customHeight="1" x14ac:dyDescent="0.25">
      <c r="A37" s="15"/>
      <c r="B37" s="26"/>
      <c r="C37" s="100"/>
      <c r="D37" s="26"/>
      <c r="E37" s="40"/>
      <c r="F37" s="48"/>
      <c r="G37" s="46"/>
      <c r="H37" s="46"/>
      <c r="I37" s="58"/>
      <c r="J37" s="8"/>
    </row>
    <row r="38" spans="1:10" ht="15.75" x14ac:dyDescent="0.25">
      <c r="A38" s="78" t="s">
        <v>16</v>
      </c>
      <c r="B38" s="78"/>
      <c r="C38" s="79" t="s">
        <v>380</v>
      </c>
      <c r="D38" s="72"/>
      <c r="E38" s="75"/>
      <c r="F38" s="80"/>
      <c r="G38" s="46"/>
      <c r="H38" s="81"/>
      <c r="I38" s="77">
        <f>SUM(I39:I50)</f>
        <v>0</v>
      </c>
      <c r="J38" s="8"/>
    </row>
    <row r="39" spans="1:10" ht="31.5" x14ac:dyDescent="0.25">
      <c r="A39" s="15" t="s">
        <v>141</v>
      </c>
      <c r="B39" s="70" t="s">
        <v>455</v>
      </c>
      <c r="C39" s="99" t="s">
        <v>456</v>
      </c>
      <c r="D39" s="6" t="s">
        <v>49</v>
      </c>
      <c r="E39" s="39">
        <v>17.600000000000001</v>
      </c>
      <c r="F39" s="139"/>
      <c r="G39" s="46">
        <f t="shared" si="0"/>
        <v>0</v>
      </c>
      <c r="H39" s="46">
        <f t="shared" ref="H39:H50" si="4">G39*($K$7+1)</f>
        <v>0</v>
      </c>
      <c r="I39" s="132">
        <f t="shared" ref="I39:I48" si="5">E39*H39</f>
        <v>0</v>
      </c>
      <c r="J39" s="8"/>
    </row>
    <row r="40" spans="1:10" ht="31.5" x14ac:dyDescent="0.25">
      <c r="A40" s="15" t="s">
        <v>25</v>
      </c>
      <c r="B40" s="70" t="s">
        <v>458</v>
      </c>
      <c r="C40" s="99" t="s">
        <v>457</v>
      </c>
      <c r="D40" s="6" t="s">
        <v>44</v>
      </c>
      <c r="E40" s="39">
        <v>8.6999999999999993</v>
      </c>
      <c r="F40" s="139"/>
      <c r="G40" s="46">
        <f t="shared" si="0"/>
        <v>0</v>
      </c>
      <c r="H40" s="46">
        <f t="shared" si="4"/>
        <v>0</v>
      </c>
      <c r="I40" s="132">
        <f t="shared" ref="I40:I41" si="6">E40*H40</f>
        <v>0</v>
      </c>
      <c r="J40" s="8"/>
    </row>
    <row r="41" spans="1:10" ht="28.5" customHeight="1" x14ac:dyDescent="0.25">
      <c r="A41" s="15" t="s">
        <v>26</v>
      </c>
      <c r="B41" s="70" t="s">
        <v>463</v>
      </c>
      <c r="C41" s="99" t="s">
        <v>462</v>
      </c>
      <c r="D41" s="6" t="s">
        <v>44</v>
      </c>
      <c r="E41" s="39">
        <v>3.45</v>
      </c>
      <c r="F41" s="139"/>
      <c r="G41" s="46">
        <f t="shared" si="0"/>
        <v>0</v>
      </c>
      <c r="H41" s="46">
        <f t="shared" si="4"/>
        <v>0</v>
      </c>
      <c r="I41" s="132">
        <f t="shared" si="6"/>
        <v>0</v>
      </c>
      <c r="J41" s="8"/>
    </row>
    <row r="42" spans="1:10" ht="31.5" x14ac:dyDescent="0.25">
      <c r="A42" s="15" t="s">
        <v>142</v>
      </c>
      <c r="B42" s="18" t="s">
        <v>381</v>
      </c>
      <c r="C42" s="99" t="s">
        <v>382</v>
      </c>
      <c r="D42" s="6" t="s">
        <v>49</v>
      </c>
      <c r="E42" s="39">
        <v>7.56</v>
      </c>
      <c r="F42" s="139"/>
      <c r="G42" s="46">
        <f t="shared" si="0"/>
        <v>0</v>
      </c>
      <c r="H42" s="46">
        <f t="shared" si="4"/>
        <v>0</v>
      </c>
      <c r="I42" s="132">
        <f t="shared" si="5"/>
        <v>0</v>
      </c>
      <c r="J42" s="8"/>
    </row>
    <row r="43" spans="1:10" ht="63" x14ac:dyDescent="0.25">
      <c r="A43" s="15" t="s">
        <v>143</v>
      </c>
      <c r="B43" s="18" t="s">
        <v>384</v>
      </c>
      <c r="C43" s="99" t="s">
        <v>383</v>
      </c>
      <c r="D43" s="6" t="s">
        <v>49</v>
      </c>
      <c r="E43" s="39">
        <v>2.5</v>
      </c>
      <c r="F43" s="139"/>
      <c r="G43" s="46">
        <f t="shared" si="0"/>
        <v>0</v>
      </c>
      <c r="H43" s="46">
        <f t="shared" si="4"/>
        <v>0</v>
      </c>
      <c r="I43" s="132">
        <f t="shared" si="5"/>
        <v>0</v>
      </c>
      <c r="J43" s="8"/>
    </row>
    <row r="44" spans="1:10" ht="31.5" x14ac:dyDescent="0.25">
      <c r="A44" s="15" t="s">
        <v>144</v>
      </c>
      <c r="B44" s="18" t="s">
        <v>390</v>
      </c>
      <c r="C44" s="99" t="s">
        <v>391</v>
      </c>
      <c r="D44" s="6" t="s">
        <v>49</v>
      </c>
      <c r="E44" s="39">
        <v>17.600000000000001</v>
      </c>
      <c r="F44" s="139"/>
      <c r="G44" s="46">
        <f t="shared" si="0"/>
        <v>0</v>
      </c>
      <c r="H44" s="46">
        <f t="shared" si="4"/>
        <v>0</v>
      </c>
      <c r="I44" s="132">
        <f t="shared" si="5"/>
        <v>0</v>
      </c>
      <c r="J44" s="8"/>
    </row>
    <row r="45" spans="1:10" ht="31.5" x14ac:dyDescent="0.25">
      <c r="A45" s="15" t="s">
        <v>145</v>
      </c>
      <c r="B45" s="18" t="s">
        <v>393</v>
      </c>
      <c r="C45" s="99" t="s">
        <v>392</v>
      </c>
      <c r="D45" s="6" t="s">
        <v>44</v>
      </c>
      <c r="E45" s="39">
        <v>17.100000000000001</v>
      </c>
      <c r="F45" s="139"/>
      <c r="G45" s="46">
        <f t="shared" si="0"/>
        <v>0</v>
      </c>
      <c r="H45" s="46">
        <f t="shared" si="4"/>
        <v>0</v>
      </c>
      <c r="I45" s="132">
        <f t="shared" si="5"/>
        <v>0</v>
      </c>
      <c r="J45" s="8"/>
    </row>
    <row r="46" spans="1:10" ht="31.5" x14ac:dyDescent="0.25">
      <c r="A46" s="15" t="s">
        <v>134</v>
      </c>
      <c r="B46" s="18" t="s">
        <v>397</v>
      </c>
      <c r="C46" s="99" t="s">
        <v>396</v>
      </c>
      <c r="D46" s="6" t="s">
        <v>49</v>
      </c>
      <c r="E46" s="39">
        <v>3.28</v>
      </c>
      <c r="F46" s="139"/>
      <c r="G46" s="46">
        <f t="shared" si="0"/>
        <v>0</v>
      </c>
      <c r="H46" s="46">
        <f t="shared" si="4"/>
        <v>0</v>
      </c>
      <c r="I46" s="132">
        <f t="shared" si="5"/>
        <v>0</v>
      </c>
      <c r="J46" s="8"/>
    </row>
    <row r="47" spans="1:10" ht="31.5" x14ac:dyDescent="0.25">
      <c r="A47" s="15" t="s">
        <v>146</v>
      </c>
      <c r="B47" s="18" t="s">
        <v>400</v>
      </c>
      <c r="C47" s="99" t="s">
        <v>399</v>
      </c>
      <c r="D47" s="6" t="s">
        <v>49</v>
      </c>
      <c r="E47" s="39">
        <v>3.28</v>
      </c>
      <c r="F47" s="139"/>
      <c r="G47" s="46">
        <f t="shared" si="0"/>
        <v>0</v>
      </c>
      <c r="H47" s="46">
        <f t="shared" si="4"/>
        <v>0</v>
      </c>
      <c r="I47" s="132">
        <f t="shared" si="5"/>
        <v>0</v>
      </c>
      <c r="J47" s="8"/>
    </row>
    <row r="48" spans="1:10" ht="31.5" x14ac:dyDescent="0.25">
      <c r="A48" s="15" t="s">
        <v>147</v>
      </c>
      <c r="B48" s="70" t="s">
        <v>302</v>
      </c>
      <c r="C48" s="7" t="s">
        <v>301</v>
      </c>
      <c r="D48" s="6" t="s">
        <v>49</v>
      </c>
      <c r="E48" s="39">
        <v>3.28</v>
      </c>
      <c r="F48" s="139"/>
      <c r="G48" s="46">
        <f t="shared" si="0"/>
        <v>0</v>
      </c>
      <c r="H48" s="46">
        <f t="shared" si="4"/>
        <v>0</v>
      </c>
      <c r="I48" s="132">
        <f t="shared" si="5"/>
        <v>0</v>
      </c>
      <c r="J48" s="8"/>
    </row>
    <row r="49" spans="1:10" ht="31.5" x14ac:dyDescent="0.25">
      <c r="A49" s="15" t="s">
        <v>394</v>
      </c>
      <c r="B49" s="11" t="s">
        <v>50</v>
      </c>
      <c r="C49" s="7" t="s">
        <v>51</v>
      </c>
      <c r="D49" s="6" t="s">
        <v>49</v>
      </c>
      <c r="E49" s="39">
        <v>23.78</v>
      </c>
      <c r="F49" s="139"/>
      <c r="G49" s="46">
        <f t="shared" si="0"/>
        <v>0</v>
      </c>
      <c r="H49" s="46">
        <f t="shared" si="4"/>
        <v>0</v>
      </c>
      <c r="I49" s="132">
        <f>H49*E49</f>
        <v>0</v>
      </c>
      <c r="J49" s="8"/>
    </row>
    <row r="50" spans="1:10" ht="15.75" x14ac:dyDescent="0.25">
      <c r="A50" s="15" t="s">
        <v>398</v>
      </c>
      <c r="B50" s="11" t="s">
        <v>466</v>
      </c>
      <c r="C50" s="7" t="s">
        <v>465</v>
      </c>
      <c r="D50" s="6" t="s">
        <v>152</v>
      </c>
      <c r="E50" s="39">
        <v>1</v>
      </c>
      <c r="F50" s="139"/>
      <c r="G50" s="46">
        <f t="shared" si="0"/>
        <v>0</v>
      </c>
      <c r="H50" s="46">
        <f t="shared" si="4"/>
        <v>0</v>
      </c>
      <c r="I50" s="132">
        <f>H50*E50</f>
        <v>0</v>
      </c>
      <c r="J50" s="8"/>
    </row>
    <row r="51" spans="1:10" ht="6.75" customHeight="1" x14ac:dyDescent="0.25">
      <c r="A51" s="15"/>
      <c r="B51" s="18"/>
      <c r="C51" s="103"/>
      <c r="D51" s="6"/>
      <c r="E51" s="39"/>
      <c r="F51" s="47"/>
      <c r="G51" s="47"/>
      <c r="H51" s="46"/>
      <c r="I51" s="57"/>
      <c r="J51" s="8"/>
    </row>
    <row r="52" spans="1:10" s="23" customFormat="1" ht="15.75" x14ac:dyDescent="0.25">
      <c r="A52" s="78" t="s">
        <v>20</v>
      </c>
      <c r="B52" s="78"/>
      <c r="C52" s="79" t="s">
        <v>341</v>
      </c>
      <c r="D52" s="72"/>
      <c r="E52" s="75"/>
      <c r="F52" s="80"/>
      <c r="G52" s="49"/>
      <c r="H52" s="81"/>
      <c r="I52" s="77">
        <f>SUM(I53:I61)</f>
        <v>0</v>
      </c>
      <c r="J52" s="22"/>
    </row>
    <row r="53" spans="1:10" s="23" customFormat="1" ht="15.75" x14ac:dyDescent="0.25">
      <c r="A53" s="15" t="s">
        <v>27</v>
      </c>
      <c r="B53" s="11" t="s">
        <v>101</v>
      </c>
      <c r="C53" s="7" t="s">
        <v>102</v>
      </c>
      <c r="D53" s="11" t="s">
        <v>44</v>
      </c>
      <c r="E53" s="39">
        <v>12</v>
      </c>
      <c r="F53" s="139"/>
      <c r="G53" s="46">
        <f t="shared" ref="G53:G61" si="7">TRUNC(F53,2)</f>
        <v>0</v>
      </c>
      <c r="H53" s="46">
        <f t="shared" ref="H53:H61" si="8">G53*($K$7+1)</f>
        <v>0</v>
      </c>
      <c r="I53" s="132">
        <f t="shared" ref="I53:I61" si="9">H53*E53</f>
        <v>0</v>
      </c>
      <c r="J53" s="22"/>
    </row>
    <row r="54" spans="1:10" s="23" customFormat="1" ht="15.75" x14ac:dyDescent="0.25">
      <c r="A54" s="15" t="s">
        <v>28</v>
      </c>
      <c r="B54" s="11" t="s">
        <v>124</v>
      </c>
      <c r="C54" s="7" t="s">
        <v>125</v>
      </c>
      <c r="D54" s="11" t="s">
        <v>43</v>
      </c>
      <c r="E54" s="39">
        <v>1</v>
      </c>
      <c r="F54" s="139"/>
      <c r="G54" s="46">
        <f t="shared" si="7"/>
        <v>0</v>
      </c>
      <c r="H54" s="46">
        <f t="shared" si="8"/>
        <v>0</v>
      </c>
      <c r="I54" s="132">
        <f t="shared" ref="I54" si="10">H54*E54</f>
        <v>0</v>
      </c>
      <c r="J54" s="22"/>
    </row>
    <row r="55" spans="1:10" s="23" customFormat="1" ht="15.75" x14ac:dyDescent="0.25">
      <c r="A55" s="15" t="s">
        <v>401</v>
      </c>
      <c r="B55" s="11" t="s">
        <v>322</v>
      </c>
      <c r="C55" s="7" t="s">
        <v>323</v>
      </c>
      <c r="D55" s="11" t="s">
        <v>43</v>
      </c>
      <c r="E55" s="39">
        <v>1</v>
      </c>
      <c r="F55" s="139"/>
      <c r="G55" s="46">
        <f t="shared" si="7"/>
        <v>0</v>
      </c>
      <c r="H55" s="46">
        <f t="shared" si="8"/>
        <v>0</v>
      </c>
      <c r="I55" s="132">
        <f t="shared" si="9"/>
        <v>0</v>
      </c>
      <c r="J55" s="22"/>
    </row>
    <row r="56" spans="1:10" s="23" customFormat="1" ht="15.75" x14ac:dyDescent="0.25">
      <c r="A56" s="15" t="s">
        <v>402</v>
      </c>
      <c r="B56" s="11" t="s">
        <v>324</v>
      </c>
      <c r="C56" s="7" t="s">
        <v>325</v>
      </c>
      <c r="D56" s="11" t="s">
        <v>43</v>
      </c>
      <c r="E56" s="39">
        <v>1</v>
      </c>
      <c r="F56" s="139"/>
      <c r="G56" s="46">
        <f t="shared" si="7"/>
        <v>0</v>
      </c>
      <c r="H56" s="46">
        <f t="shared" si="8"/>
        <v>0</v>
      </c>
      <c r="I56" s="132">
        <f t="shared" si="9"/>
        <v>0</v>
      </c>
      <c r="J56" s="22"/>
    </row>
    <row r="57" spans="1:10" s="23" customFormat="1" ht="15.75" x14ac:dyDescent="0.25">
      <c r="A57" s="15" t="s">
        <v>403</v>
      </c>
      <c r="B57" s="11" t="s">
        <v>326</v>
      </c>
      <c r="C57" s="7" t="s">
        <v>327</v>
      </c>
      <c r="D57" s="11" t="s">
        <v>43</v>
      </c>
      <c r="E57" s="39">
        <v>1</v>
      </c>
      <c r="F57" s="139"/>
      <c r="G57" s="46">
        <f t="shared" si="7"/>
        <v>0</v>
      </c>
      <c r="H57" s="46">
        <f t="shared" si="8"/>
        <v>0</v>
      </c>
      <c r="I57" s="132">
        <f t="shared" si="9"/>
        <v>0</v>
      </c>
      <c r="J57" s="22"/>
    </row>
    <row r="58" spans="1:10" ht="30.75" customHeight="1" x14ac:dyDescent="0.25">
      <c r="A58" s="15" t="s">
        <v>404</v>
      </c>
      <c r="B58" s="11" t="s">
        <v>95</v>
      </c>
      <c r="C58" s="101" t="s">
        <v>127</v>
      </c>
      <c r="D58" s="6" t="s">
        <v>44</v>
      </c>
      <c r="E58" s="39">
        <v>8.5</v>
      </c>
      <c r="F58" s="139"/>
      <c r="G58" s="46">
        <f t="shared" si="7"/>
        <v>0</v>
      </c>
      <c r="H58" s="46">
        <f t="shared" si="8"/>
        <v>0</v>
      </c>
      <c r="I58" s="132">
        <f t="shared" si="9"/>
        <v>0</v>
      </c>
      <c r="J58" s="34"/>
    </row>
    <row r="59" spans="1:10" ht="31.5" x14ac:dyDescent="0.25">
      <c r="A59" s="15" t="s">
        <v>405</v>
      </c>
      <c r="B59" s="70" t="s">
        <v>459</v>
      </c>
      <c r="C59" s="99" t="s">
        <v>461</v>
      </c>
      <c r="D59" s="6" t="s">
        <v>49</v>
      </c>
      <c r="E59" s="39">
        <v>0.15</v>
      </c>
      <c r="F59" s="139"/>
      <c r="G59" s="46">
        <f t="shared" si="7"/>
        <v>0</v>
      </c>
      <c r="H59" s="46">
        <f t="shared" si="8"/>
        <v>0</v>
      </c>
      <c r="I59" s="132">
        <f t="shared" ref="I59" si="11">E59*H59</f>
        <v>0</v>
      </c>
      <c r="J59" s="8"/>
    </row>
    <row r="60" spans="1:10" ht="15.75" x14ac:dyDescent="0.25">
      <c r="A60" s="15" t="s">
        <v>406</v>
      </c>
      <c r="B60" s="11" t="s">
        <v>108</v>
      </c>
      <c r="C60" s="7" t="s">
        <v>110</v>
      </c>
      <c r="D60" s="11" t="s">
        <v>43</v>
      </c>
      <c r="E60" s="39">
        <v>1</v>
      </c>
      <c r="F60" s="139"/>
      <c r="G60" s="46">
        <f t="shared" si="7"/>
        <v>0</v>
      </c>
      <c r="H60" s="46">
        <f t="shared" si="8"/>
        <v>0</v>
      </c>
      <c r="I60" s="132">
        <f t="shared" ref="I60" si="12">E60*H60</f>
        <v>0</v>
      </c>
      <c r="J60" s="8"/>
    </row>
    <row r="61" spans="1:10" ht="15.75" x14ac:dyDescent="0.25">
      <c r="A61" s="15" t="s">
        <v>407</v>
      </c>
      <c r="B61" s="11" t="s">
        <v>109</v>
      </c>
      <c r="C61" s="7" t="s">
        <v>111</v>
      </c>
      <c r="D61" s="11" t="s">
        <v>43</v>
      </c>
      <c r="E61" s="39">
        <v>1</v>
      </c>
      <c r="F61" s="139"/>
      <c r="G61" s="46">
        <f t="shared" si="7"/>
        <v>0</v>
      </c>
      <c r="H61" s="46">
        <f t="shared" si="8"/>
        <v>0</v>
      </c>
      <c r="I61" s="132">
        <f t="shared" si="9"/>
        <v>0</v>
      </c>
      <c r="J61" s="8"/>
    </row>
    <row r="62" spans="1:10" ht="4.5" customHeight="1" x14ac:dyDescent="0.35">
      <c r="A62" s="26"/>
      <c r="B62" s="26"/>
      <c r="C62" s="100"/>
      <c r="D62" s="26"/>
      <c r="E62" s="40"/>
      <c r="F62" s="122"/>
      <c r="G62" s="122"/>
      <c r="H62" s="46"/>
      <c r="I62" s="58"/>
      <c r="J62" s="8"/>
    </row>
    <row r="63" spans="1:10" s="23" customFormat="1" ht="15.75" x14ac:dyDescent="0.25">
      <c r="A63" s="78" t="s">
        <v>21</v>
      </c>
      <c r="B63" s="78"/>
      <c r="C63" s="79" t="s">
        <v>35</v>
      </c>
      <c r="D63" s="72"/>
      <c r="E63" s="75"/>
      <c r="F63" s="80"/>
      <c r="G63" s="49"/>
      <c r="H63" s="81"/>
      <c r="I63" s="77">
        <f>SUM(I64,I66)</f>
        <v>0</v>
      </c>
      <c r="J63" s="22"/>
    </row>
    <row r="64" spans="1:10" s="23" customFormat="1" ht="16.5" customHeight="1" x14ac:dyDescent="0.25">
      <c r="A64" s="115" t="s">
        <v>29</v>
      </c>
      <c r="B64" s="115"/>
      <c r="C64" s="116" t="s">
        <v>314</v>
      </c>
      <c r="D64" s="89"/>
      <c r="E64" s="90"/>
      <c r="F64" s="91"/>
      <c r="G64" s="49"/>
      <c r="H64" s="114"/>
      <c r="I64" s="92">
        <f>SUM(I65:I65)</f>
        <v>0</v>
      </c>
      <c r="J64" s="22"/>
    </row>
    <row r="65" spans="1:10" s="23" customFormat="1" ht="15.75" x14ac:dyDescent="0.25">
      <c r="A65" s="15" t="s">
        <v>139</v>
      </c>
      <c r="B65" s="11" t="s">
        <v>268</v>
      </c>
      <c r="C65" s="7" t="s">
        <v>269</v>
      </c>
      <c r="D65" s="6" t="s">
        <v>49</v>
      </c>
      <c r="E65" s="39">
        <v>1.68</v>
      </c>
      <c r="F65" s="139"/>
      <c r="G65" s="46">
        <f t="shared" ref="G65" si="13">TRUNC(F65,2)</f>
        <v>0</v>
      </c>
      <c r="H65" s="46">
        <f t="shared" ref="H65" si="14">G65*($K$7+1)</f>
        <v>0</v>
      </c>
      <c r="I65" s="132">
        <f>H65*E65</f>
        <v>0</v>
      </c>
      <c r="J65" s="22"/>
    </row>
    <row r="66" spans="1:10" s="23" customFormat="1" ht="16.5" customHeight="1" x14ac:dyDescent="0.25">
      <c r="A66" s="115" t="s">
        <v>130</v>
      </c>
      <c r="B66" s="119"/>
      <c r="C66" s="109" t="s">
        <v>270</v>
      </c>
      <c r="D66" s="6"/>
      <c r="E66" s="39"/>
      <c r="F66" s="123"/>
      <c r="G66" s="123"/>
      <c r="H66" s="46"/>
      <c r="I66" s="92">
        <f>SUM(I67:I73)</f>
        <v>0</v>
      </c>
      <c r="J66" s="22"/>
    </row>
    <row r="67" spans="1:10" s="23" customFormat="1" ht="15.75" x14ac:dyDescent="0.25">
      <c r="A67" s="15" t="s">
        <v>140</v>
      </c>
      <c r="B67" s="11" t="s">
        <v>87</v>
      </c>
      <c r="C67" s="7" t="s">
        <v>265</v>
      </c>
      <c r="D67" s="6" t="s">
        <v>49</v>
      </c>
      <c r="E67" s="39">
        <v>1.68</v>
      </c>
      <c r="F67" s="139"/>
      <c r="G67" s="46">
        <f t="shared" ref="G67:G73" si="15">TRUNC(F67,2)</f>
        <v>0</v>
      </c>
      <c r="H67" s="46">
        <f t="shared" ref="H67:H73" si="16">G67*($K$7+1)</f>
        <v>0</v>
      </c>
      <c r="I67" s="132">
        <f t="shared" ref="I67:I73" si="17">H67*E67</f>
        <v>0</v>
      </c>
      <c r="J67" s="22"/>
    </row>
    <row r="68" spans="1:10" s="23" customFormat="1" ht="31.5" x14ac:dyDescent="0.25">
      <c r="A68" s="15" t="s">
        <v>228</v>
      </c>
      <c r="B68" s="11" t="s">
        <v>266</v>
      </c>
      <c r="C68" s="7" t="s">
        <v>267</v>
      </c>
      <c r="D68" s="6" t="s">
        <v>49</v>
      </c>
      <c r="E68" s="39">
        <v>3.15</v>
      </c>
      <c r="F68" s="139"/>
      <c r="G68" s="46">
        <f t="shared" si="15"/>
        <v>0</v>
      </c>
      <c r="H68" s="46">
        <f t="shared" si="16"/>
        <v>0</v>
      </c>
      <c r="I68" s="132">
        <f t="shared" si="17"/>
        <v>0</v>
      </c>
      <c r="J68" s="22"/>
    </row>
    <row r="69" spans="1:10" ht="31.5" x14ac:dyDescent="0.25">
      <c r="A69" s="15" t="s">
        <v>229</v>
      </c>
      <c r="B69" s="11" t="s">
        <v>48</v>
      </c>
      <c r="C69" s="7" t="s">
        <v>329</v>
      </c>
      <c r="D69" s="6" t="s">
        <v>49</v>
      </c>
      <c r="E69" s="39">
        <v>15.71</v>
      </c>
      <c r="F69" s="139"/>
      <c r="G69" s="46">
        <f t="shared" si="15"/>
        <v>0</v>
      </c>
      <c r="H69" s="46">
        <f t="shared" si="16"/>
        <v>0</v>
      </c>
      <c r="I69" s="132">
        <f t="shared" si="17"/>
        <v>0</v>
      </c>
      <c r="J69" s="35"/>
    </row>
    <row r="70" spans="1:10" ht="31.5" x14ac:dyDescent="0.25">
      <c r="A70" s="15" t="s">
        <v>230</v>
      </c>
      <c r="B70" s="11" t="s">
        <v>181</v>
      </c>
      <c r="C70" s="7" t="s">
        <v>182</v>
      </c>
      <c r="D70" s="6" t="s">
        <v>49</v>
      </c>
      <c r="E70" s="39">
        <v>3.52</v>
      </c>
      <c r="F70" s="139"/>
      <c r="G70" s="46">
        <f t="shared" si="15"/>
        <v>0</v>
      </c>
      <c r="H70" s="46">
        <f t="shared" si="16"/>
        <v>0</v>
      </c>
      <c r="I70" s="132">
        <f t="shared" si="17"/>
        <v>0</v>
      </c>
      <c r="J70" s="35"/>
    </row>
    <row r="71" spans="1:10" ht="31.5" x14ac:dyDescent="0.25">
      <c r="A71" s="15" t="s">
        <v>231</v>
      </c>
      <c r="B71" s="11" t="s">
        <v>112</v>
      </c>
      <c r="C71" s="7" t="s">
        <v>199</v>
      </c>
      <c r="D71" s="6" t="s">
        <v>49</v>
      </c>
      <c r="E71" s="39">
        <v>8.48</v>
      </c>
      <c r="F71" s="139"/>
      <c r="G71" s="46">
        <f t="shared" si="15"/>
        <v>0</v>
      </c>
      <c r="H71" s="46">
        <f t="shared" si="16"/>
        <v>0</v>
      </c>
      <c r="I71" s="132">
        <f t="shared" si="17"/>
        <v>0</v>
      </c>
      <c r="J71" s="8"/>
    </row>
    <row r="72" spans="1:10" ht="31.5" x14ac:dyDescent="0.25">
      <c r="A72" s="15" t="s">
        <v>264</v>
      </c>
      <c r="B72" s="70" t="s">
        <v>300</v>
      </c>
      <c r="C72" s="7" t="s">
        <v>156</v>
      </c>
      <c r="D72" s="6" t="s">
        <v>43</v>
      </c>
      <c r="E72" s="39">
        <v>5</v>
      </c>
      <c r="F72" s="139"/>
      <c r="G72" s="46">
        <f t="shared" si="15"/>
        <v>0</v>
      </c>
      <c r="H72" s="46">
        <f t="shared" si="16"/>
        <v>0</v>
      </c>
      <c r="I72" s="132">
        <f t="shared" si="17"/>
        <v>0</v>
      </c>
      <c r="J72" s="8"/>
    </row>
    <row r="73" spans="1:10" ht="15.75" x14ac:dyDescent="0.25">
      <c r="A73" s="15" t="s">
        <v>408</v>
      </c>
      <c r="B73" s="11" t="s">
        <v>84</v>
      </c>
      <c r="C73" s="7" t="s">
        <v>23</v>
      </c>
      <c r="D73" s="6" t="s">
        <v>49</v>
      </c>
      <c r="E73" s="39">
        <v>39.9</v>
      </c>
      <c r="F73" s="140"/>
      <c r="G73" s="46">
        <f t="shared" si="15"/>
        <v>0</v>
      </c>
      <c r="H73" s="46">
        <f t="shared" si="16"/>
        <v>0</v>
      </c>
      <c r="I73" s="132">
        <f t="shared" si="17"/>
        <v>0</v>
      </c>
      <c r="J73" s="8"/>
    </row>
    <row r="74" spans="1:10" ht="4.5" customHeight="1" x14ac:dyDescent="0.25">
      <c r="A74" s="15"/>
      <c r="B74" s="11"/>
      <c r="C74" s="7"/>
      <c r="D74" s="6"/>
      <c r="E74" s="39"/>
      <c r="F74" s="47"/>
      <c r="G74" s="47"/>
      <c r="H74" s="46"/>
      <c r="I74" s="57"/>
      <c r="J74" s="8"/>
    </row>
    <row r="75" spans="1:10" ht="15.75" x14ac:dyDescent="0.25">
      <c r="A75" s="78" t="s">
        <v>131</v>
      </c>
      <c r="B75" s="78"/>
      <c r="C75" s="79" t="s">
        <v>88</v>
      </c>
      <c r="D75" s="72"/>
      <c r="E75" s="75"/>
      <c r="F75" s="80"/>
      <c r="G75" s="49"/>
      <c r="H75" s="81"/>
      <c r="I75" s="77">
        <f>SUM(I76,I83)</f>
        <v>0</v>
      </c>
      <c r="J75" s="8"/>
    </row>
    <row r="76" spans="1:10" ht="15.75" x14ac:dyDescent="0.25">
      <c r="A76" s="115" t="s">
        <v>132</v>
      </c>
      <c r="B76" s="117"/>
      <c r="C76" s="109" t="s">
        <v>115</v>
      </c>
      <c r="D76" s="4"/>
      <c r="E76" s="38"/>
      <c r="F76" s="49"/>
      <c r="G76" s="49"/>
      <c r="H76" s="46"/>
      <c r="I76" s="71">
        <f>SUM(I77:I82)</f>
        <v>0</v>
      </c>
      <c r="J76" s="8"/>
    </row>
    <row r="77" spans="1:10" ht="15.75" x14ac:dyDescent="0.25">
      <c r="A77" s="15" t="s">
        <v>409</v>
      </c>
      <c r="B77" s="11" t="s">
        <v>97</v>
      </c>
      <c r="C77" s="7" t="s">
        <v>96</v>
      </c>
      <c r="D77" s="6" t="s">
        <v>49</v>
      </c>
      <c r="E77" s="39">
        <v>1.2</v>
      </c>
      <c r="F77" s="139"/>
      <c r="G77" s="46">
        <f t="shared" ref="G77:G82" si="18">TRUNC(F77,2)</f>
        <v>0</v>
      </c>
      <c r="H77" s="46">
        <f t="shared" ref="H77:H82" si="19">G77*($K$7+1)</f>
        <v>0</v>
      </c>
      <c r="I77" s="132">
        <f>E77*H77</f>
        <v>0</v>
      </c>
      <c r="J77" s="8"/>
    </row>
    <row r="78" spans="1:10" ht="15.75" x14ac:dyDescent="0.25">
      <c r="A78" s="15" t="s">
        <v>410</v>
      </c>
      <c r="B78" s="11" t="s">
        <v>90</v>
      </c>
      <c r="C78" s="7" t="s">
        <v>89</v>
      </c>
      <c r="D78" s="6" t="s">
        <v>43</v>
      </c>
      <c r="E78" s="39">
        <v>1</v>
      </c>
      <c r="F78" s="139"/>
      <c r="G78" s="46">
        <f t="shared" si="18"/>
        <v>0</v>
      </c>
      <c r="H78" s="46">
        <f t="shared" si="19"/>
        <v>0</v>
      </c>
      <c r="I78" s="132">
        <f>E78*H78</f>
        <v>0</v>
      </c>
      <c r="J78" s="8"/>
    </row>
    <row r="79" spans="1:10" ht="15.75" x14ac:dyDescent="0.25">
      <c r="A79" s="15" t="s">
        <v>411</v>
      </c>
      <c r="B79" s="11" t="s">
        <v>118</v>
      </c>
      <c r="C79" s="7" t="s">
        <v>117</v>
      </c>
      <c r="D79" s="6" t="s">
        <v>43</v>
      </c>
      <c r="E79" s="39">
        <v>2</v>
      </c>
      <c r="F79" s="139"/>
      <c r="G79" s="46">
        <f t="shared" si="18"/>
        <v>0</v>
      </c>
      <c r="H79" s="46">
        <f t="shared" si="19"/>
        <v>0</v>
      </c>
      <c r="I79" s="132">
        <f t="shared" ref="I79:I82" si="20">E79*H79</f>
        <v>0</v>
      </c>
      <c r="J79" s="8"/>
    </row>
    <row r="80" spans="1:10" ht="15.75" x14ac:dyDescent="0.25">
      <c r="A80" s="15" t="s">
        <v>412</v>
      </c>
      <c r="B80" s="11" t="s">
        <v>107</v>
      </c>
      <c r="C80" s="7" t="s">
        <v>119</v>
      </c>
      <c r="D80" s="6" t="s">
        <v>43</v>
      </c>
      <c r="E80" s="39">
        <v>2</v>
      </c>
      <c r="F80" s="139"/>
      <c r="G80" s="46">
        <f t="shared" si="18"/>
        <v>0</v>
      </c>
      <c r="H80" s="46">
        <f t="shared" si="19"/>
        <v>0</v>
      </c>
      <c r="I80" s="132">
        <f t="shared" ref="I80" si="21">E80*H80</f>
        <v>0</v>
      </c>
      <c r="J80" s="8"/>
    </row>
    <row r="81" spans="1:10" ht="15.75" x14ac:dyDescent="0.25">
      <c r="A81" s="15" t="s">
        <v>413</v>
      </c>
      <c r="B81" s="11" t="s">
        <v>103</v>
      </c>
      <c r="C81" s="7" t="s">
        <v>104</v>
      </c>
      <c r="D81" s="6" t="s">
        <v>43</v>
      </c>
      <c r="E81" s="39">
        <v>2</v>
      </c>
      <c r="F81" s="139"/>
      <c r="G81" s="46">
        <f t="shared" si="18"/>
        <v>0</v>
      </c>
      <c r="H81" s="46">
        <f t="shared" si="19"/>
        <v>0</v>
      </c>
      <c r="I81" s="132">
        <f t="shared" si="20"/>
        <v>0</v>
      </c>
      <c r="J81" s="8"/>
    </row>
    <row r="82" spans="1:10" ht="15.75" x14ac:dyDescent="0.25">
      <c r="A82" s="15" t="s">
        <v>414</v>
      </c>
      <c r="B82" s="11" t="s">
        <v>227</v>
      </c>
      <c r="C82" s="7" t="s">
        <v>226</v>
      </c>
      <c r="D82" s="6" t="s">
        <v>43</v>
      </c>
      <c r="E82" s="39">
        <v>2</v>
      </c>
      <c r="F82" s="139"/>
      <c r="G82" s="46">
        <f t="shared" si="18"/>
        <v>0</v>
      </c>
      <c r="H82" s="46">
        <f t="shared" si="19"/>
        <v>0</v>
      </c>
      <c r="I82" s="132">
        <f t="shared" si="20"/>
        <v>0</v>
      </c>
      <c r="J82" s="8"/>
    </row>
    <row r="83" spans="1:10" ht="15.75" x14ac:dyDescent="0.25">
      <c r="A83" s="115" t="s">
        <v>138</v>
      </c>
      <c r="B83" s="117"/>
      <c r="C83" s="109" t="s">
        <v>116</v>
      </c>
      <c r="D83" s="6"/>
      <c r="E83" s="39"/>
      <c r="F83" s="47"/>
      <c r="G83" s="47"/>
      <c r="H83" s="46"/>
      <c r="I83" s="71">
        <f>SUM(I84:I89)</f>
        <v>0</v>
      </c>
      <c r="J83" s="8"/>
    </row>
    <row r="84" spans="1:10" ht="15.75" x14ac:dyDescent="0.25">
      <c r="A84" s="15" t="s">
        <v>415</v>
      </c>
      <c r="B84" s="11" t="s">
        <v>113</v>
      </c>
      <c r="C84" s="7" t="s">
        <v>114</v>
      </c>
      <c r="D84" s="6" t="s">
        <v>43</v>
      </c>
      <c r="E84" s="39">
        <v>1</v>
      </c>
      <c r="F84" s="139"/>
      <c r="G84" s="46">
        <f t="shared" ref="G84:G89" si="22">TRUNC(F84,2)</f>
        <v>0</v>
      </c>
      <c r="H84" s="46">
        <f t="shared" ref="H84:H89" si="23">G84*($K$7+1)</f>
        <v>0</v>
      </c>
      <c r="I84" s="132">
        <f t="shared" ref="I84" si="24">E84*H84</f>
        <v>0</v>
      </c>
      <c r="J84" s="8"/>
    </row>
    <row r="85" spans="1:10" ht="31.5" x14ac:dyDescent="0.25">
      <c r="A85" s="15" t="s">
        <v>416</v>
      </c>
      <c r="B85" s="11" t="s">
        <v>105</v>
      </c>
      <c r="C85" s="7" t="s">
        <v>106</v>
      </c>
      <c r="D85" s="6" t="s">
        <v>43</v>
      </c>
      <c r="E85" s="39">
        <v>4</v>
      </c>
      <c r="F85" s="139"/>
      <c r="G85" s="46">
        <f t="shared" si="22"/>
        <v>0</v>
      </c>
      <c r="H85" s="46">
        <f t="shared" si="23"/>
        <v>0</v>
      </c>
      <c r="I85" s="132">
        <f t="shared" ref="I85:I88" si="25">E85*H85</f>
        <v>0</v>
      </c>
      <c r="J85" s="8"/>
    </row>
    <row r="86" spans="1:10" ht="15.75" x14ac:dyDescent="0.25">
      <c r="A86" s="15" t="s">
        <v>417</v>
      </c>
      <c r="B86" s="11" t="s">
        <v>107</v>
      </c>
      <c r="C86" s="7" t="s">
        <v>119</v>
      </c>
      <c r="D86" s="6" t="s">
        <v>43</v>
      </c>
      <c r="E86" s="39">
        <v>1</v>
      </c>
      <c r="F86" s="139"/>
      <c r="G86" s="46">
        <f t="shared" si="22"/>
        <v>0</v>
      </c>
      <c r="H86" s="46">
        <f t="shared" si="23"/>
        <v>0</v>
      </c>
      <c r="I86" s="132">
        <f t="shared" si="25"/>
        <v>0</v>
      </c>
      <c r="J86" s="8"/>
    </row>
    <row r="87" spans="1:10" ht="15.75" x14ac:dyDescent="0.25">
      <c r="A87" s="15" t="s">
        <v>418</v>
      </c>
      <c r="B87" s="11" t="s">
        <v>222</v>
      </c>
      <c r="C87" s="7" t="s">
        <v>223</v>
      </c>
      <c r="D87" s="6" t="s">
        <v>43</v>
      </c>
      <c r="E87" s="39">
        <v>1</v>
      </c>
      <c r="F87" s="139"/>
      <c r="G87" s="46">
        <f t="shared" si="22"/>
        <v>0</v>
      </c>
      <c r="H87" s="46">
        <f t="shared" si="23"/>
        <v>0</v>
      </c>
      <c r="I87" s="132">
        <f t="shared" si="25"/>
        <v>0</v>
      </c>
      <c r="J87" s="8"/>
    </row>
    <row r="88" spans="1:10" ht="31.5" x14ac:dyDescent="0.25">
      <c r="A88" s="15" t="s">
        <v>419</v>
      </c>
      <c r="B88" s="70" t="s">
        <v>224</v>
      </c>
      <c r="C88" s="7" t="s">
        <v>225</v>
      </c>
      <c r="D88" s="6" t="s">
        <v>43</v>
      </c>
      <c r="E88" s="39">
        <v>3</v>
      </c>
      <c r="F88" s="139"/>
      <c r="G88" s="46">
        <f t="shared" si="22"/>
        <v>0</v>
      </c>
      <c r="H88" s="46">
        <f t="shared" si="23"/>
        <v>0</v>
      </c>
      <c r="I88" s="132">
        <f t="shared" si="25"/>
        <v>0</v>
      </c>
      <c r="J88" s="8"/>
    </row>
    <row r="89" spans="1:10" ht="15.75" x14ac:dyDescent="0.25">
      <c r="A89" s="15" t="s">
        <v>420</v>
      </c>
      <c r="B89" s="11" t="s">
        <v>108</v>
      </c>
      <c r="C89" s="7" t="s">
        <v>110</v>
      </c>
      <c r="D89" s="11" t="s">
        <v>43</v>
      </c>
      <c r="E89" s="39">
        <v>2</v>
      </c>
      <c r="F89" s="139"/>
      <c r="G89" s="46">
        <f t="shared" si="22"/>
        <v>0</v>
      </c>
      <c r="H89" s="46">
        <f t="shared" si="23"/>
        <v>0</v>
      </c>
      <c r="I89" s="132">
        <f t="shared" ref="I89" si="26">H89*E89</f>
        <v>0</v>
      </c>
      <c r="J89" s="8"/>
    </row>
    <row r="90" spans="1:10" ht="6" customHeight="1" x14ac:dyDescent="0.25">
      <c r="A90" s="15"/>
      <c r="B90" s="11"/>
      <c r="C90" s="7"/>
      <c r="D90" s="11"/>
      <c r="E90" s="39"/>
      <c r="F90" s="47"/>
      <c r="G90" s="47"/>
      <c r="H90" s="46"/>
      <c r="I90" s="57"/>
      <c r="J90" s="8"/>
    </row>
    <row r="91" spans="1:10" ht="15.75" x14ac:dyDescent="0.25">
      <c r="A91" s="78" t="s">
        <v>22</v>
      </c>
      <c r="B91" s="78"/>
      <c r="C91" s="79" t="s">
        <v>271</v>
      </c>
      <c r="D91" s="72"/>
      <c r="E91" s="75"/>
      <c r="F91" s="80"/>
      <c r="G91" s="49"/>
      <c r="H91" s="81"/>
      <c r="I91" s="77">
        <f>SUM(I92:I95)</f>
        <v>0</v>
      </c>
      <c r="J91" s="8"/>
    </row>
    <row r="92" spans="1:10" ht="15.75" x14ac:dyDescent="0.25">
      <c r="A92" s="15" t="s">
        <v>30</v>
      </c>
      <c r="B92" s="11" t="s">
        <v>272</v>
      </c>
      <c r="C92" s="7" t="s">
        <v>279</v>
      </c>
      <c r="D92" s="11" t="s">
        <v>43</v>
      </c>
      <c r="E92" s="39">
        <v>4</v>
      </c>
      <c r="F92" s="139"/>
      <c r="G92" s="46">
        <f t="shared" ref="G92:G95" si="27">TRUNC(F92,2)</f>
        <v>0</v>
      </c>
      <c r="H92" s="46">
        <f t="shared" ref="H92:H95" si="28">G92*($K$7+1)</f>
        <v>0</v>
      </c>
      <c r="I92" s="132">
        <f t="shared" ref="I92:I95" si="29">H92*E92</f>
        <v>0</v>
      </c>
      <c r="J92" s="8"/>
    </row>
    <row r="93" spans="1:10" ht="15.75" x14ac:dyDescent="0.25">
      <c r="A93" s="15" t="s">
        <v>31</v>
      </c>
      <c r="B93" s="11" t="s">
        <v>204</v>
      </c>
      <c r="C93" s="7" t="s">
        <v>205</v>
      </c>
      <c r="D93" s="6" t="s">
        <v>44</v>
      </c>
      <c r="E93" s="39">
        <v>4</v>
      </c>
      <c r="F93" s="137"/>
      <c r="G93" s="46">
        <f t="shared" si="27"/>
        <v>0</v>
      </c>
      <c r="H93" s="46">
        <f t="shared" si="28"/>
        <v>0</v>
      </c>
      <c r="I93" s="132">
        <f t="shared" si="29"/>
        <v>0</v>
      </c>
      <c r="J93" s="8"/>
    </row>
    <row r="94" spans="1:10" ht="15.75" x14ac:dyDescent="0.25">
      <c r="A94" s="15" t="s">
        <v>41</v>
      </c>
      <c r="B94" s="11" t="s">
        <v>274</v>
      </c>
      <c r="C94" s="7" t="s">
        <v>275</v>
      </c>
      <c r="D94" s="11" t="s">
        <v>44</v>
      </c>
      <c r="E94" s="39">
        <v>100</v>
      </c>
      <c r="F94" s="137"/>
      <c r="G94" s="46">
        <f t="shared" si="27"/>
        <v>0</v>
      </c>
      <c r="H94" s="46">
        <f t="shared" si="28"/>
        <v>0</v>
      </c>
      <c r="I94" s="132">
        <f t="shared" si="29"/>
        <v>0</v>
      </c>
      <c r="J94" s="8"/>
    </row>
    <row r="95" spans="1:10" ht="15.75" x14ac:dyDescent="0.25">
      <c r="A95" s="15" t="s">
        <v>42</v>
      </c>
      <c r="B95" s="11" t="s">
        <v>273</v>
      </c>
      <c r="C95" s="7" t="s">
        <v>276</v>
      </c>
      <c r="D95" s="11" t="s">
        <v>43</v>
      </c>
      <c r="E95" s="39">
        <v>1</v>
      </c>
      <c r="F95" s="137"/>
      <c r="G95" s="46">
        <f t="shared" si="27"/>
        <v>0</v>
      </c>
      <c r="H95" s="46">
        <f t="shared" si="28"/>
        <v>0</v>
      </c>
      <c r="I95" s="132">
        <f t="shared" si="29"/>
        <v>0</v>
      </c>
      <c r="J95" s="8"/>
    </row>
    <row r="96" spans="1:10" ht="4.5" customHeight="1" x14ac:dyDescent="0.25">
      <c r="A96" s="26"/>
      <c r="B96" s="26"/>
      <c r="C96" s="100"/>
      <c r="D96" s="26"/>
      <c r="E96" s="40"/>
      <c r="F96" s="48"/>
      <c r="G96" s="48"/>
      <c r="H96" s="46"/>
      <c r="I96" s="58"/>
      <c r="J96" s="8"/>
    </row>
    <row r="97" spans="1:10" ht="15.75" x14ac:dyDescent="0.25">
      <c r="A97" s="78" t="s">
        <v>32</v>
      </c>
      <c r="B97" s="82"/>
      <c r="C97" s="79" t="s">
        <v>52</v>
      </c>
      <c r="D97" s="83"/>
      <c r="E97" s="84"/>
      <c r="F97" s="85"/>
      <c r="G97" s="47"/>
      <c r="H97" s="81"/>
      <c r="I97" s="77">
        <f>SUM(I98,I102,I109,I113,I119,I124)</f>
        <v>0</v>
      </c>
      <c r="J97" s="8"/>
    </row>
    <row r="98" spans="1:10" ht="15.75" x14ac:dyDescent="0.25">
      <c r="A98" s="115" t="s">
        <v>33</v>
      </c>
      <c r="B98" s="65"/>
      <c r="C98" s="109" t="s">
        <v>64</v>
      </c>
      <c r="D98" s="6"/>
      <c r="E98" s="39"/>
      <c r="F98" s="47"/>
      <c r="G98" s="47"/>
      <c r="H98" s="46"/>
      <c r="I98" s="71">
        <f>SUM(I99:I101)</f>
        <v>0</v>
      </c>
      <c r="J98" s="8"/>
    </row>
    <row r="99" spans="1:10" s="23" customFormat="1" ht="15.75" x14ac:dyDescent="0.25">
      <c r="A99" s="15" t="s">
        <v>280</v>
      </c>
      <c r="B99" s="20" t="s">
        <v>53</v>
      </c>
      <c r="C99" s="21" t="s">
        <v>54</v>
      </c>
      <c r="D99" s="54" t="s">
        <v>47</v>
      </c>
      <c r="E99" s="55">
        <v>1.97</v>
      </c>
      <c r="F99" s="137"/>
      <c r="G99" s="46">
        <f t="shared" ref="G99:G112" si="30">TRUNC(F99,2)</f>
        <v>0</v>
      </c>
      <c r="H99" s="46">
        <f t="shared" ref="H99:H108" si="31">G99*($K$7+1)</f>
        <v>0</v>
      </c>
      <c r="I99" s="133">
        <f>E99*H99</f>
        <v>0</v>
      </c>
      <c r="J99" s="36"/>
    </row>
    <row r="100" spans="1:10" s="23" customFormat="1" ht="42" customHeight="1" x14ac:dyDescent="0.25">
      <c r="A100" s="15" t="s">
        <v>281</v>
      </c>
      <c r="B100" s="20" t="s">
        <v>38</v>
      </c>
      <c r="C100" s="44" t="s">
        <v>37</v>
      </c>
      <c r="D100" s="54" t="s">
        <v>49</v>
      </c>
      <c r="E100" s="55">
        <v>9.2899999999999991</v>
      </c>
      <c r="F100" s="140"/>
      <c r="G100" s="46">
        <f t="shared" si="30"/>
        <v>0</v>
      </c>
      <c r="H100" s="46">
        <f t="shared" si="31"/>
        <v>0</v>
      </c>
      <c r="I100" s="133">
        <f t="shared" ref="I100:I126" si="32">E100*H100</f>
        <v>0</v>
      </c>
      <c r="J100" s="36"/>
    </row>
    <row r="101" spans="1:10" s="23" customFormat="1" ht="15.75" x14ac:dyDescent="0.25">
      <c r="A101" s="15" t="s">
        <v>282</v>
      </c>
      <c r="B101" s="20" t="s">
        <v>277</v>
      </c>
      <c r="C101" s="21" t="s">
        <v>278</v>
      </c>
      <c r="D101" s="54" t="s">
        <v>44</v>
      </c>
      <c r="E101" s="55">
        <v>60</v>
      </c>
      <c r="F101" s="140"/>
      <c r="G101" s="46">
        <f t="shared" si="30"/>
        <v>0</v>
      </c>
      <c r="H101" s="46">
        <f t="shared" si="31"/>
        <v>0</v>
      </c>
      <c r="I101" s="133">
        <f t="shared" si="32"/>
        <v>0</v>
      </c>
      <c r="J101" s="36"/>
    </row>
    <row r="102" spans="1:10" s="23" customFormat="1" ht="15.75" customHeight="1" x14ac:dyDescent="0.25">
      <c r="A102" s="115" t="s">
        <v>34</v>
      </c>
      <c r="B102" s="20"/>
      <c r="C102" s="108" t="s">
        <v>65</v>
      </c>
      <c r="D102" s="54"/>
      <c r="E102" s="55"/>
      <c r="F102" s="140"/>
      <c r="G102" s="46">
        <f t="shared" si="30"/>
        <v>0</v>
      </c>
      <c r="H102" s="46">
        <f t="shared" si="31"/>
        <v>0</v>
      </c>
      <c r="I102" s="121">
        <f>SUM(I103:I108)</f>
        <v>0</v>
      </c>
      <c r="J102" s="36"/>
    </row>
    <row r="103" spans="1:10" s="23" customFormat="1" ht="15.75" x14ac:dyDescent="0.25">
      <c r="A103" s="15" t="s">
        <v>283</v>
      </c>
      <c r="B103" s="20" t="s">
        <v>40</v>
      </c>
      <c r="C103" s="44" t="s">
        <v>39</v>
      </c>
      <c r="D103" s="54" t="s">
        <v>47</v>
      </c>
      <c r="E103" s="55">
        <v>0.28000000000000003</v>
      </c>
      <c r="F103" s="140"/>
      <c r="G103" s="46">
        <f t="shared" si="30"/>
        <v>0</v>
      </c>
      <c r="H103" s="46">
        <f t="shared" si="31"/>
        <v>0</v>
      </c>
      <c r="I103" s="133">
        <f t="shared" si="32"/>
        <v>0</v>
      </c>
      <c r="J103" s="36"/>
    </row>
    <row r="104" spans="1:10" s="23" customFormat="1" ht="15.75" x14ac:dyDescent="0.25">
      <c r="A104" s="15" t="s">
        <v>284</v>
      </c>
      <c r="B104" s="20" t="s">
        <v>55</v>
      </c>
      <c r="C104" s="21" t="s">
        <v>58</v>
      </c>
      <c r="D104" s="54" t="s">
        <v>57</v>
      </c>
      <c r="E104" s="55">
        <v>123.1</v>
      </c>
      <c r="F104" s="140"/>
      <c r="G104" s="46">
        <f t="shared" si="30"/>
        <v>0</v>
      </c>
      <c r="H104" s="46">
        <f t="shared" si="31"/>
        <v>0</v>
      </c>
      <c r="I104" s="133">
        <f t="shared" si="32"/>
        <v>0</v>
      </c>
      <c r="J104" s="36"/>
    </row>
    <row r="105" spans="1:10" s="23" customFormat="1" ht="15.75" x14ac:dyDescent="0.25">
      <c r="A105" s="15" t="s">
        <v>285</v>
      </c>
      <c r="B105" s="20" t="s">
        <v>56</v>
      </c>
      <c r="C105" s="21" t="s">
        <v>59</v>
      </c>
      <c r="D105" s="54" t="s">
        <v>57</v>
      </c>
      <c r="E105" s="55">
        <v>54.32</v>
      </c>
      <c r="F105" s="140"/>
      <c r="G105" s="46">
        <f t="shared" si="30"/>
        <v>0</v>
      </c>
      <c r="H105" s="46">
        <f t="shared" si="31"/>
        <v>0</v>
      </c>
      <c r="I105" s="133">
        <f t="shared" si="32"/>
        <v>0</v>
      </c>
      <c r="J105" s="36"/>
    </row>
    <row r="106" spans="1:10" s="23" customFormat="1" ht="31.5" x14ac:dyDescent="0.25">
      <c r="A106" s="15" t="s">
        <v>421</v>
      </c>
      <c r="B106" s="131" t="s">
        <v>388</v>
      </c>
      <c r="C106" s="21" t="s">
        <v>387</v>
      </c>
      <c r="D106" s="54" t="s">
        <v>49</v>
      </c>
      <c r="E106" s="55">
        <v>7.41</v>
      </c>
      <c r="F106" s="140"/>
      <c r="G106" s="46">
        <f t="shared" si="30"/>
        <v>0</v>
      </c>
      <c r="H106" s="46">
        <f t="shared" si="31"/>
        <v>0</v>
      </c>
      <c r="I106" s="133">
        <f t="shared" si="32"/>
        <v>0</v>
      </c>
      <c r="J106" s="36"/>
    </row>
    <row r="107" spans="1:10" ht="15.75" x14ac:dyDescent="0.25">
      <c r="A107" s="15" t="s">
        <v>422</v>
      </c>
      <c r="B107" s="11" t="s">
        <v>67</v>
      </c>
      <c r="C107" s="7" t="s">
        <v>68</v>
      </c>
      <c r="D107" s="6" t="s">
        <v>47</v>
      </c>
      <c r="E107" s="39">
        <v>2.0299999999999998</v>
      </c>
      <c r="F107" s="140"/>
      <c r="G107" s="46">
        <f t="shared" si="30"/>
        <v>0</v>
      </c>
      <c r="H107" s="46">
        <f t="shared" si="31"/>
        <v>0</v>
      </c>
      <c r="I107" s="133">
        <f t="shared" si="32"/>
        <v>0</v>
      </c>
      <c r="J107" s="8"/>
    </row>
    <row r="108" spans="1:10" ht="15.75" x14ac:dyDescent="0.25">
      <c r="A108" s="15" t="s">
        <v>423</v>
      </c>
      <c r="B108" s="11" t="s">
        <v>60</v>
      </c>
      <c r="C108" s="7" t="s">
        <v>61</v>
      </c>
      <c r="D108" s="6" t="s">
        <v>47</v>
      </c>
      <c r="E108" s="39">
        <v>2.0299999999999998</v>
      </c>
      <c r="F108" s="140"/>
      <c r="G108" s="46">
        <f t="shared" si="30"/>
        <v>0</v>
      </c>
      <c r="H108" s="46">
        <f t="shared" si="31"/>
        <v>0</v>
      </c>
      <c r="I108" s="133">
        <f t="shared" si="32"/>
        <v>0</v>
      </c>
      <c r="J108" s="8"/>
    </row>
    <row r="109" spans="1:10" ht="15.75" x14ac:dyDescent="0.25">
      <c r="A109" s="118" t="s">
        <v>424</v>
      </c>
      <c r="B109" s="11"/>
      <c r="C109" s="109" t="s">
        <v>69</v>
      </c>
      <c r="D109" s="6"/>
      <c r="E109" s="39"/>
      <c r="F109" s="56"/>
      <c r="G109" s="56"/>
      <c r="H109" s="46"/>
      <c r="I109" s="121">
        <f>SUM(I110:I112)</f>
        <v>0</v>
      </c>
      <c r="J109" s="8"/>
    </row>
    <row r="110" spans="1:10" ht="15.75" x14ac:dyDescent="0.25">
      <c r="A110" s="15" t="s">
        <v>425</v>
      </c>
      <c r="B110" s="11" t="s">
        <v>73</v>
      </c>
      <c r="C110" s="7" t="s">
        <v>72</v>
      </c>
      <c r="D110" s="6" t="s">
        <v>47</v>
      </c>
      <c r="E110" s="39">
        <v>0.53</v>
      </c>
      <c r="F110" s="140"/>
      <c r="G110" s="46">
        <f t="shared" si="30"/>
        <v>0</v>
      </c>
      <c r="H110" s="46">
        <f t="shared" ref="H110:H112" si="33">G110*($K$7+1)</f>
        <v>0</v>
      </c>
      <c r="I110" s="133">
        <f t="shared" si="32"/>
        <v>0</v>
      </c>
      <c r="J110" s="8"/>
    </row>
    <row r="111" spans="1:10" ht="15.75" x14ac:dyDescent="0.25">
      <c r="A111" s="15" t="s">
        <v>426</v>
      </c>
      <c r="B111" s="11" t="s">
        <v>70</v>
      </c>
      <c r="C111" s="7" t="s">
        <v>71</v>
      </c>
      <c r="D111" s="6" t="s">
        <v>49</v>
      </c>
      <c r="E111" s="39">
        <v>71.62</v>
      </c>
      <c r="F111" s="140"/>
      <c r="G111" s="46">
        <f t="shared" si="30"/>
        <v>0</v>
      </c>
      <c r="H111" s="46">
        <f t="shared" si="33"/>
        <v>0</v>
      </c>
      <c r="I111" s="133">
        <f t="shared" si="32"/>
        <v>0</v>
      </c>
      <c r="J111" s="8"/>
    </row>
    <row r="112" spans="1:10" ht="31.5" x14ac:dyDescent="0.25">
      <c r="A112" s="15" t="s">
        <v>427</v>
      </c>
      <c r="B112" s="70" t="s">
        <v>74</v>
      </c>
      <c r="C112" s="7" t="s">
        <v>75</v>
      </c>
      <c r="D112" s="6" t="s">
        <v>44</v>
      </c>
      <c r="E112" s="39">
        <v>61.04</v>
      </c>
      <c r="F112" s="140"/>
      <c r="G112" s="46">
        <f t="shared" si="30"/>
        <v>0</v>
      </c>
      <c r="H112" s="46">
        <f t="shared" si="33"/>
        <v>0</v>
      </c>
      <c r="I112" s="133">
        <f t="shared" si="32"/>
        <v>0</v>
      </c>
      <c r="J112" s="8"/>
    </row>
    <row r="113" spans="1:10" ht="15.75" x14ac:dyDescent="0.25">
      <c r="A113" s="115" t="s">
        <v>428</v>
      </c>
      <c r="B113" s="11"/>
      <c r="C113" s="109" t="s">
        <v>66</v>
      </c>
      <c r="D113" s="6"/>
      <c r="E113" s="39"/>
      <c r="F113" s="56"/>
      <c r="G113" s="56"/>
      <c r="H113" s="46"/>
      <c r="I113" s="121">
        <f>SUM(I114:I118)</f>
        <v>0</v>
      </c>
      <c r="J113" s="8"/>
    </row>
    <row r="114" spans="1:10" ht="15.75" x14ac:dyDescent="0.25">
      <c r="A114" s="15" t="s">
        <v>429</v>
      </c>
      <c r="B114" s="20" t="s">
        <v>55</v>
      </c>
      <c r="C114" s="21" t="s">
        <v>58</v>
      </c>
      <c r="D114" s="54" t="s">
        <v>57</v>
      </c>
      <c r="E114" s="55">
        <v>114.91</v>
      </c>
      <c r="F114" s="140"/>
      <c r="G114" s="46">
        <f t="shared" ref="G114:G118" si="34">TRUNC(F114,2)</f>
        <v>0</v>
      </c>
      <c r="H114" s="46">
        <f t="shared" ref="H114:H118" si="35">G114*($K$7+1)</f>
        <v>0</v>
      </c>
      <c r="I114" s="133">
        <f t="shared" si="32"/>
        <v>0</v>
      </c>
      <c r="J114" s="8"/>
    </row>
    <row r="115" spans="1:10" ht="15.75" x14ac:dyDescent="0.25">
      <c r="A115" s="15" t="s">
        <v>430</v>
      </c>
      <c r="B115" s="20" t="s">
        <v>56</v>
      </c>
      <c r="C115" s="21" t="s">
        <v>59</v>
      </c>
      <c r="D115" s="54" t="s">
        <v>57</v>
      </c>
      <c r="E115" s="55">
        <v>30.98</v>
      </c>
      <c r="F115" s="140"/>
      <c r="G115" s="46">
        <f t="shared" si="34"/>
        <v>0</v>
      </c>
      <c r="H115" s="46">
        <f t="shared" si="35"/>
        <v>0</v>
      </c>
      <c r="I115" s="133">
        <f t="shared" si="32"/>
        <v>0</v>
      </c>
      <c r="J115" s="8"/>
    </row>
    <row r="116" spans="1:10" ht="31.5" x14ac:dyDescent="0.25">
      <c r="A116" s="15" t="s">
        <v>431</v>
      </c>
      <c r="B116" s="70" t="s">
        <v>128</v>
      </c>
      <c r="C116" s="7" t="s">
        <v>129</v>
      </c>
      <c r="D116" s="6" t="s">
        <v>49</v>
      </c>
      <c r="E116" s="39">
        <v>4.7699999999999996</v>
      </c>
      <c r="F116" s="140"/>
      <c r="G116" s="46">
        <f t="shared" si="34"/>
        <v>0</v>
      </c>
      <c r="H116" s="46">
        <f t="shared" si="35"/>
        <v>0</v>
      </c>
      <c r="I116" s="133">
        <f t="shared" si="32"/>
        <v>0</v>
      </c>
      <c r="J116" s="8"/>
    </row>
    <row r="117" spans="1:10" ht="15.75" x14ac:dyDescent="0.25">
      <c r="A117" s="15" t="s">
        <v>432</v>
      </c>
      <c r="B117" s="11" t="s">
        <v>62</v>
      </c>
      <c r="C117" s="7" t="s">
        <v>63</v>
      </c>
      <c r="D117" s="6" t="s">
        <v>47</v>
      </c>
      <c r="E117" s="39">
        <v>1.28</v>
      </c>
      <c r="F117" s="140"/>
      <c r="G117" s="46">
        <f t="shared" si="34"/>
        <v>0</v>
      </c>
      <c r="H117" s="46">
        <f t="shared" si="35"/>
        <v>0</v>
      </c>
      <c r="I117" s="133">
        <f t="shared" si="32"/>
        <v>0</v>
      </c>
      <c r="J117" s="8"/>
    </row>
    <row r="118" spans="1:10" ht="15.75" x14ac:dyDescent="0.25">
      <c r="A118" s="15" t="s">
        <v>433</v>
      </c>
      <c r="B118" s="11" t="s">
        <v>60</v>
      </c>
      <c r="C118" s="7" t="s">
        <v>61</v>
      </c>
      <c r="D118" s="6" t="s">
        <v>47</v>
      </c>
      <c r="E118" s="39">
        <v>1.28</v>
      </c>
      <c r="F118" s="140"/>
      <c r="G118" s="46">
        <f t="shared" si="34"/>
        <v>0</v>
      </c>
      <c r="H118" s="46">
        <f t="shared" si="35"/>
        <v>0</v>
      </c>
      <c r="I118" s="133">
        <f t="shared" si="32"/>
        <v>0</v>
      </c>
      <c r="J118" s="8"/>
    </row>
    <row r="119" spans="1:10" ht="15.75" x14ac:dyDescent="0.25">
      <c r="A119" s="115" t="s">
        <v>434</v>
      </c>
      <c r="B119" s="11"/>
      <c r="C119" s="109" t="s">
        <v>76</v>
      </c>
      <c r="D119" s="6"/>
      <c r="E119" s="39"/>
      <c r="F119" s="56"/>
      <c r="G119" s="56"/>
      <c r="H119" s="46"/>
      <c r="I119" s="121">
        <f>SUM(I120:I123)</f>
        <v>0</v>
      </c>
      <c r="J119" s="8"/>
    </row>
    <row r="120" spans="1:10" ht="15.75" x14ac:dyDescent="0.25">
      <c r="A120" s="15" t="s">
        <v>435</v>
      </c>
      <c r="B120" s="11" t="s">
        <v>77</v>
      </c>
      <c r="C120" s="7" t="s">
        <v>17</v>
      </c>
      <c r="D120" s="6" t="s">
        <v>49</v>
      </c>
      <c r="E120" s="39">
        <v>203.47</v>
      </c>
      <c r="F120" s="140"/>
      <c r="G120" s="46">
        <f t="shared" ref="G120:G123" si="36">TRUNC(F120,2)</f>
        <v>0</v>
      </c>
      <c r="H120" s="46">
        <f t="shared" ref="H120:H123" si="37">G120*($K$7+1)</f>
        <v>0</v>
      </c>
      <c r="I120" s="133">
        <f t="shared" si="32"/>
        <v>0</v>
      </c>
      <c r="J120" s="8"/>
    </row>
    <row r="121" spans="1:10" ht="15.75" x14ac:dyDescent="0.25">
      <c r="A121" s="15" t="s">
        <v>436</v>
      </c>
      <c r="B121" s="11" t="s">
        <v>78</v>
      </c>
      <c r="C121" s="7" t="s">
        <v>79</v>
      </c>
      <c r="D121" s="6" t="s">
        <v>49</v>
      </c>
      <c r="E121" s="39">
        <v>203.47</v>
      </c>
      <c r="F121" s="140"/>
      <c r="G121" s="46">
        <f t="shared" si="36"/>
        <v>0</v>
      </c>
      <c r="H121" s="46">
        <f t="shared" si="37"/>
        <v>0</v>
      </c>
      <c r="I121" s="133">
        <f t="shared" si="32"/>
        <v>0</v>
      </c>
      <c r="J121" s="8"/>
    </row>
    <row r="122" spans="1:10" ht="31.5" x14ac:dyDescent="0.25">
      <c r="A122" s="15" t="s">
        <v>437</v>
      </c>
      <c r="B122" s="70" t="s">
        <v>502</v>
      </c>
      <c r="C122" s="7" t="s">
        <v>501</v>
      </c>
      <c r="D122" s="6" t="s">
        <v>49</v>
      </c>
      <c r="E122" s="39">
        <v>203.47</v>
      </c>
      <c r="F122" s="140"/>
      <c r="G122" s="46">
        <f t="shared" si="36"/>
        <v>0</v>
      </c>
      <c r="H122" s="46">
        <f t="shared" si="37"/>
        <v>0</v>
      </c>
      <c r="I122" s="133">
        <f t="shared" si="32"/>
        <v>0</v>
      </c>
      <c r="J122" s="8"/>
    </row>
    <row r="123" spans="1:10" ht="31.5" x14ac:dyDescent="0.25">
      <c r="A123" s="15" t="s">
        <v>505</v>
      </c>
      <c r="B123" s="70" t="s">
        <v>304</v>
      </c>
      <c r="C123" s="7" t="s">
        <v>303</v>
      </c>
      <c r="D123" s="6" t="s">
        <v>49</v>
      </c>
      <c r="E123" s="39">
        <v>203.47</v>
      </c>
      <c r="F123" s="139"/>
      <c r="G123" s="46">
        <f t="shared" si="36"/>
        <v>0</v>
      </c>
      <c r="H123" s="46">
        <f t="shared" si="37"/>
        <v>0</v>
      </c>
      <c r="I123" s="133">
        <f t="shared" si="32"/>
        <v>0</v>
      </c>
      <c r="J123" s="8"/>
    </row>
    <row r="124" spans="1:10" ht="15.75" x14ac:dyDescent="0.25">
      <c r="A124" s="115" t="s">
        <v>438</v>
      </c>
      <c r="B124" s="11"/>
      <c r="C124" s="109" t="s">
        <v>82</v>
      </c>
      <c r="D124" s="6"/>
      <c r="E124" s="39"/>
      <c r="F124" s="56"/>
      <c r="G124" s="56"/>
      <c r="H124" s="46"/>
      <c r="I124" s="121">
        <f>SUM(I125:I126)</f>
        <v>0</v>
      </c>
      <c r="J124" s="8"/>
    </row>
    <row r="125" spans="1:10" ht="15.75" x14ac:dyDescent="0.25">
      <c r="A125" s="15" t="s">
        <v>439</v>
      </c>
      <c r="B125" s="11" t="s">
        <v>83</v>
      </c>
      <c r="C125" s="7" t="s">
        <v>299</v>
      </c>
      <c r="D125" s="6" t="s">
        <v>49</v>
      </c>
      <c r="E125" s="39">
        <v>2.1</v>
      </c>
      <c r="F125" s="140"/>
      <c r="G125" s="46">
        <f t="shared" ref="G125:G126" si="38">TRUNC(F125,2)</f>
        <v>0</v>
      </c>
      <c r="H125" s="46">
        <f t="shared" ref="H125:H126" si="39">G125*($K$7+1)</f>
        <v>0</v>
      </c>
      <c r="I125" s="133">
        <f t="shared" si="32"/>
        <v>0</v>
      </c>
      <c r="J125" s="8"/>
    </row>
    <row r="126" spans="1:10" ht="15.75" x14ac:dyDescent="0.25">
      <c r="A126" s="15" t="s">
        <v>440</v>
      </c>
      <c r="B126" s="11" t="s">
        <v>84</v>
      </c>
      <c r="C126" s="7" t="s">
        <v>23</v>
      </c>
      <c r="D126" s="6" t="s">
        <v>49</v>
      </c>
      <c r="E126" s="39">
        <v>10.5</v>
      </c>
      <c r="F126" s="140"/>
      <c r="G126" s="46">
        <f t="shared" si="38"/>
        <v>0</v>
      </c>
      <c r="H126" s="46">
        <f t="shared" si="39"/>
        <v>0</v>
      </c>
      <c r="I126" s="133">
        <f t="shared" si="32"/>
        <v>0</v>
      </c>
      <c r="J126" s="8"/>
    </row>
    <row r="127" spans="1:10" ht="5.25" customHeight="1" x14ac:dyDescent="0.25">
      <c r="A127" s="15"/>
      <c r="B127" s="11"/>
      <c r="C127" s="7"/>
      <c r="D127" s="6"/>
      <c r="E127" s="39"/>
      <c r="F127" s="56"/>
      <c r="G127" s="56"/>
      <c r="H127" s="46"/>
      <c r="I127" s="120"/>
      <c r="J127" s="8"/>
    </row>
    <row r="128" spans="1:10" ht="15.75" x14ac:dyDescent="0.25">
      <c r="A128" s="78" t="s">
        <v>135</v>
      </c>
      <c r="B128" s="82"/>
      <c r="C128" s="79" t="s">
        <v>506</v>
      </c>
      <c r="D128" s="83"/>
      <c r="E128" s="84"/>
      <c r="F128" s="85"/>
      <c r="G128" s="47"/>
      <c r="H128" s="81"/>
      <c r="I128" s="77">
        <f>SUM(I129,I134)</f>
        <v>0</v>
      </c>
      <c r="J128" s="8"/>
    </row>
    <row r="129" spans="1:10" ht="15.75" x14ac:dyDescent="0.25">
      <c r="A129" s="115" t="s">
        <v>136</v>
      </c>
      <c r="B129" s="19"/>
      <c r="C129" s="116" t="s">
        <v>499</v>
      </c>
      <c r="D129" s="111"/>
      <c r="E129" s="112"/>
      <c r="F129" s="113"/>
      <c r="G129" s="47"/>
      <c r="H129" s="114"/>
      <c r="I129" s="92">
        <f>SUM(I130:I133)</f>
        <v>0</v>
      </c>
      <c r="J129" s="8"/>
    </row>
    <row r="130" spans="1:10" ht="15.75" x14ac:dyDescent="0.25">
      <c r="A130" s="15" t="s">
        <v>441</v>
      </c>
      <c r="B130" s="11" t="s">
        <v>77</v>
      </c>
      <c r="C130" s="7" t="s">
        <v>17</v>
      </c>
      <c r="D130" s="6" t="s">
        <v>49</v>
      </c>
      <c r="E130" s="39">
        <v>199</v>
      </c>
      <c r="F130" s="140"/>
      <c r="G130" s="46">
        <f t="shared" ref="G130:G133" si="40">TRUNC(F130,2)</f>
        <v>0</v>
      </c>
      <c r="H130" s="46">
        <f t="shared" ref="H130:H133" si="41">G130*($K$7+1)</f>
        <v>0</v>
      </c>
      <c r="I130" s="133">
        <f t="shared" ref="I130:I133" si="42">E130*H130</f>
        <v>0</v>
      </c>
      <c r="J130" s="8"/>
    </row>
    <row r="131" spans="1:10" ht="15.75" x14ac:dyDescent="0.25">
      <c r="A131" s="15" t="s">
        <v>442</v>
      </c>
      <c r="B131" s="11" t="s">
        <v>78</v>
      </c>
      <c r="C131" s="7" t="s">
        <v>79</v>
      </c>
      <c r="D131" s="6" t="s">
        <v>49</v>
      </c>
      <c r="E131" s="39">
        <v>199</v>
      </c>
      <c r="F131" s="140"/>
      <c r="G131" s="46">
        <f t="shared" si="40"/>
        <v>0</v>
      </c>
      <c r="H131" s="46">
        <f t="shared" si="41"/>
        <v>0</v>
      </c>
      <c r="I131" s="133">
        <f t="shared" si="42"/>
        <v>0</v>
      </c>
      <c r="J131" s="8"/>
    </row>
    <row r="132" spans="1:10" ht="31.5" x14ac:dyDescent="0.25">
      <c r="A132" s="15" t="s">
        <v>443</v>
      </c>
      <c r="B132" s="70" t="s">
        <v>502</v>
      </c>
      <c r="C132" s="7" t="s">
        <v>501</v>
      </c>
      <c r="D132" s="6" t="s">
        <v>49</v>
      </c>
      <c r="E132" s="39">
        <v>199</v>
      </c>
      <c r="F132" s="140"/>
      <c r="G132" s="46">
        <f t="shared" si="40"/>
        <v>0</v>
      </c>
      <c r="H132" s="46">
        <f t="shared" si="41"/>
        <v>0</v>
      </c>
      <c r="I132" s="133">
        <f t="shared" si="42"/>
        <v>0</v>
      </c>
      <c r="J132" s="8"/>
    </row>
    <row r="133" spans="1:10" ht="31.5" x14ac:dyDescent="0.25">
      <c r="A133" s="15" t="s">
        <v>503</v>
      </c>
      <c r="B133" s="70" t="s">
        <v>304</v>
      </c>
      <c r="C133" s="7" t="s">
        <v>303</v>
      </c>
      <c r="D133" s="6" t="s">
        <v>49</v>
      </c>
      <c r="E133" s="39">
        <v>199</v>
      </c>
      <c r="F133" s="139"/>
      <c r="G133" s="46">
        <f t="shared" si="40"/>
        <v>0</v>
      </c>
      <c r="H133" s="46">
        <f t="shared" si="41"/>
        <v>0</v>
      </c>
      <c r="I133" s="133">
        <f t="shared" si="42"/>
        <v>0</v>
      </c>
      <c r="J133" s="8"/>
    </row>
    <row r="134" spans="1:10" ht="15.75" x14ac:dyDescent="0.25">
      <c r="A134" s="115" t="s">
        <v>137</v>
      </c>
      <c r="B134" s="117"/>
      <c r="C134" s="109" t="s">
        <v>500</v>
      </c>
      <c r="D134" s="6"/>
      <c r="E134" s="39"/>
      <c r="F134" s="56"/>
      <c r="G134" s="56"/>
      <c r="H134" s="46"/>
      <c r="I134" s="121">
        <f>SUM(I135:I138)</f>
        <v>0</v>
      </c>
      <c r="J134" s="8"/>
    </row>
    <row r="135" spans="1:10" ht="15.75" x14ac:dyDescent="0.25">
      <c r="A135" s="15" t="s">
        <v>444</v>
      </c>
      <c r="B135" s="11" t="s">
        <v>77</v>
      </c>
      <c r="C135" s="7" t="s">
        <v>17</v>
      </c>
      <c r="D135" s="6" t="s">
        <v>49</v>
      </c>
      <c r="E135" s="39">
        <v>69.13</v>
      </c>
      <c r="F135" s="140"/>
      <c r="G135" s="46">
        <f t="shared" ref="G135:G138" si="43">TRUNC(F135,2)</f>
        <v>0</v>
      </c>
      <c r="H135" s="46">
        <f t="shared" ref="H135:H138" si="44">G135*($K$7+1)</f>
        <v>0</v>
      </c>
      <c r="I135" s="133">
        <f t="shared" ref="I135:I138" si="45">E135*H135</f>
        <v>0</v>
      </c>
      <c r="J135" s="8"/>
    </row>
    <row r="136" spans="1:10" ht="15.75" x14ac:dyDescent="0.25">
      <c r="A136" s="15" t="s">
        <v>445</v>
      </c>
      <c r="B136" s="11" t="s">
        <v>78</v>
      </c>
      <c r="C136" s="7" t="s">
        <v>79</v>
      </c>
      <c r="D136" s="6" t="s">
        <v>49</v>
      </c>
      <c r="E136" s="39">
        <v>69.13</v>
      </c>
      <c r="F136" s="140"/>
      <c r="G136" s="46">
        <f t="shared" si="43"/>
        <v>0</v>
      </c>
      <c r="H136" s="46">
        <f t="shared" si="44"/>
        <v>0</v>
      </c>
      <c r="I136" s="133">
        <f t="shared" si="45"/>
        <v>0</v>
      </c>
      <c r="J136" s="8"/>
    </row>
    <row r="137" spans="1:10" ht="31.5" x14ac:dyDescent="0.25">
      <c r="A137" s="15" t="s">
        <v>446</v>
      </c>
      <c r="B137" s="70" t="s">
        <v>502</v>
      </c>
      <c r="C137" s="7" t="s">
        <v>501</v>
      </c>
      <c r="D137" s="6" t="s">
        <v>49</v>
      </c>
      <c r="E137" s="39">
        <v>69.13</v>
      </c>
      <c r="F137" s="140"/>
      <c r="G137" s="46">
        <f t="shared" si="43"/>
        <v>0</v>
      </c>
      <c r="H137" s="46">
        <f t="shared" si="44"/>
        <v>0</v>
      </c>
      <c r="I137" s="133">
        <f t="shared" si="45"/>
        <v>0</v>
      </c>
      <c r="J137" s="8"/>
    </row>
    <row r="138" spans="1:10" ht="31.5" x14ac:dyDescent="0.25">
      <c r="A138" s="15" t="s">
        <v>504</v>
      </c>
      <c r="B138" s="70" t="s">
        <v>304</v>
      </c>
      <c r="C138" s="7" t="s">
        <v>303</v>
      </c>
      <c r="D138" s="6" t="s">
        <v>49</v>
      </c>
      <c r="E138" s="39">
        <v>69.13</v>
      </c>
      <c r="F138" s="139"/>
      <c r="G138" s="46">
        <f t="shared" si="43"/>
        <v>0</v>
      </c>
      <c r="H138" s="46">
        <f t="shared" si="44"/>
        <v>0</v>
      </c>
      <c r="I138" s="133">
        <f t="shared" si="45"/>
        <v>0</v>
      </c>
      <c r="J138" s="8"/>
    </row>
    <row r="139" spans="1:10" ht="6" customHeight="1" x14ac:dyDescent="0.25">
      <c r="A139" s="26"/>
      <c r="B139" s="26"/>
      <c r="C139" s="100"/>
      <c r="D139" s="26"/>
      <c r="E139" s="40"/>
      <c r="F139" s="48"/>
      <c r="G139" s="48"/>
      <c r="H139" s="46"/>
      <c r="I139" s="58"/>
      <c r="J139" s="8"/>
    </row>
    <row r="140" spans="1:10" s="23" customFormat="1" ht="15.75" x14ac:dyDescent="0.25">
      <c r="A140" s="78" t="s">
        <v>184</v>
      </c>
      <c r="B140" s="78"/>
      <c r="C140" s="79" t="s">
        <v>36</v>
      </c>
      <c r="D140" s="72"/>
      <c r="E140" s="75"/>
      <c r="F140" s="80"/>
      <c r="G140" s="49"/>
      <c r="H140" s="81"/>
      <c r="I140" s="77">
        <f>SUM(I141:I149)</f>
        <v>0</v>
      </c>
      <c r="J140" s="22"/>
    </row>
    <row r="141" spans="1:10" s="23" customFormat="1" ht="39" customHeight="1" x14ac:dyDescent="0.25">
      <c r="A141" s="15" t="s">
        <v>191</v>
      </c>
      <c r="B141" s="11" t="s">
        <v>38</v>
      </c>
      <c r="C141" s="7" t="s">
        <v>37</v>
      </c>
      <c r="D141" s="6" t="s">
        <v>49</v>
      </c>
      <c r="E141" s="39">
        <v>159.18</v>
      </c>
      <c r="F141" s="139"/>
      <c r="G141" s="46">
        <f t="shared" ref="G141:G149" si="46">TRUNC(F141,2)</f>
        <v>0</v>
      </c>
      <c r="H141" s="46">
        <f t="shared" ref="H141:H149" si="47">G141*($K$7+1)</f>
        <v>0</v>
      </c>
      <c r="I141" s="132">
        <f>E141*H141</f>
        <v>0</v>
      </c>
      <c r="J141" s="22"/>
    </row>
    <row r="142" spans="1:10" s="23" customFormat="1" ht="31.5" x14ac:dyDescent="0.25">
      <c r="A142" s="15" t="s">
        <v>192</v>
      </c>
      <c r="B142" s="70" t="s">
        <v>212</v>
      </c>
      <c r="C142" s="7" t="s">
        <v>213</v>
      </c>
      <c r="D142" s="6" t="s">
        <v>47</v>
      </c>
      <c r="E142" s="39">
        <v>11.91</v>
      </c>
      <c r="F142" s="139"/>
      <c r="G142" s="46">
        <f t="shared" si="46"/>
        <v>0</v>
      </c>
      <c r="H142" s="46">
        <f t="shared" si="47"/>
        <v>0</v>
      </c>
      <c r="I142" s="132">
        <f t="shared" ref="I142:I144" si="48">E142*H142</f>
        <v>0</v>
      </c>
      <c r="J142" s="22"/>
    </row>
    <row r="143" spans="1:10" s="23" customFormat="1" ht="31.5" x14ac:dyDescent="0.25">
      <c r="A143" s="15" t="s">
        <v>193</v>
      </c>
      <c r="B143" s="70" t="s">
        <v>216</v>
      </c>
      <c r="C143" s="7" t="s">
        <v>215</v>
      </c>
      <c r="D143" s="6" t="s">
        <v>214</v>
      </c>
      <c r="E143" s="39">
        <v>59.55</v>
      </c>
      <c r="F143" s="139"/>
      <c r="G143" s="46">
        <f t="shared" si="46"/>
        <v>0</v>
      </c>
      <c r="H143" s="46">
        <f t="shared" si="47"/>
        <v>0</v>
      </c>
      <c r="I143" s="132">
        <f t="shared" si="48"/>
        <v>0</v>
      </c>
      <c r="J143" s="22"/>
    </row>
    <row r="144" spans="1:10" s="23" customFormat="1" ht="47.25" x14ac:dyDescent="0.25">
      <c r="A144" s="15" t="s">
        <v>342</v>
      </c>
      <c r="B144" s="70" t="s">
        <v>218</v>
      </c>
      <c r="C144" s="7" t="s">
        <v>217</v>
      </c>
      <c r="D144" s="6" t="s">
        <v>47</v>
      </c>
      <c r="E144" s="39">
        <v>11.91</v>
      </c>
      <c r="F144" s="139"/>
      <c r="G144" s="46">
        <f t="shared" si="46"/>
        <v>0</v>
      </c>
      <c r="H144" s="46">
        <f t="shared" si="47"/>
        <v>0</v>
      </c>
      <c r="I144" s="132">
        <f t="shared" si="48"/>
        <v>0</v>
      </c>
      <c r="J144" s="22"/>
    </row>
    <row r="145" spans="1:37" s="23" customFormat="1" ht="15" customHeight="1" x14ac:dyDescent="0.25">
      <c r="A145" s="15" t="s">
        <v>343</v>
      </c>
      <c r="B145" s="11" t="s">
        <v>40</v>
      </c>
      <c r="C145" s="7" t="s">
        <v>39</v>
      </c>
      <c r="D145" s="6" t="s">
        <v>47</v>
      </c>
      <c r="E145" s="39">
        <v>2.29</v>
      </c>
      <c r="F145" s="139"/>
      <c r="G145" s="46">
        <f t="shared" si="46"/>
        <v>0</v>
      </c>
      <c r="H145" s="46">
        <f t="shared" si="47"/>
        <v>0</v>
      </c>
      <c r="I145" s="132">
        <f t="shared" ref="I145:I149" si="49">E145*H145</f>
        <v>0</v>
      </c>
      <c r="J145" s="22"/>
    </row>
    <row r="146" spans="1:37" s="23" customFormat="1" ht="15.75" x14ac:dyDescent="0.25">
      <c r="A146" s="15" t="s">
        <v>447</v>
      </c>
      <c r="B146" s="11" t="s">
        <v>24</v>
      </c>
      <c r="C146" s="7" t="s">
        <v>190</v>
      </c>
      <c r="D146" s="6" t="s">
        <v>57</v>
      </c>
      <c r="E146" s="39">
        <v>120.19</v>
      </c>
      <c r="F146" s="139"/>
      <c r="G146" s="46">
        <f t="shared" si="46"/>
        <v>0</v>
      </c>
      <c r="H146" s="46">
        <f t="shared" si="47"/>
        <v>0</v>
      </c>
      <c r="I146" s="132">
        <f t="shared" si="49"/>
        <v>0</v>
      </c>
      <c r="J146" s="22"/>
    </row>
    <row r="147" spans="1:37" ht="31.5" x14ac:dyDescent="0.25">
      <c r="A147" s="15" t="s">
        <v>448</v>
      </c>
      <c r="B147" s="11" t="s">
        <v>93</v>
      </c>
      <c r="C147" s="7" t="s">
        <v>94</v>
      </c>
      <c r="D147" s="6" t="s">
        <v>47</v>
      </c>
      <c r="E147" s="39">
        <v>8.52</v>
      </c>
      <c r="F147" s="139"/>
      <c r="G147" s="46">
        <f t="shared" si="46"/>
        <v>0</v>
      </c>
      <c r="H147" s="46">
        <f t="shared" si="47"/>
        <v>0</v>
      </c>
      <c r="I147" s="132">
        <f t="shared" si="49"/>
        <v>0</v>
      </c>
      <c r="J147" s="34"/>
    </row>
    <row r="148" spans="1:37" ht="15.75" x14ac:dyDescent="0.25">
      <c r="A148" s="15" t="s">
        <v>449</v>
      </c>
      <c r="B148" s="11" t="s">
        <v>91</v>
      </c>
      <c r="C148" s="7" t="s">
        <v>92</v>
      </c>
      <c r="D148" s="6" t="s">
        <v>47</v>
      </c>
      <c r="E148" s="39">
        <v>8.52</v>
      </c>
      <c r="F148" s="139"/>
      <c r="G148" s="46">
        <f t="shared" si="46"/>
        <v>0</v>
      </c>
      <c r="H148" s="46">
        <f t="shared" si="47"/>
        <v>0</v>
      </c>
      <c r="I148" s="132">
        <f t="shared" si="49"/>
        <v>0</v>
      </c>
      <c r="J148" s="34"/>
    </row>
    <row r="149" spans="1:37" ht="15.75" x14ac:dyDescent="0.25">
      <c r="A149" s="15" t="s">
        <v>509</v>
      </c>
      <c r="B149" s="11" t="s">
        <v>179</v>
      </c>
      <c r="C149" s="7" t="s">
        <v>510</v>
      </c>
      <c r="D149" s="6" t="s">
        <v>47</v>
      </c>
      <c r="E149" s="39">
        <v>0.35</v>
      </c>
      <c r="F149" s="139"/>
      <c r="G149" s="46">
        <f t="shared" si="46"/>
        <v>0</v>
      </c>
      <c r="H149" s="46">
        <f t="shared" si="47"/>
        <v>0</v>
      </c>
      <c r="I149" s="132">
        <f t="shared" si="49"/>
        <v>0</v>
      </c>
      <c r="J149" s="34"/>
    </row>
    <row r="150" spans="1:37" ht="6" customHeight="1" x14ac:dyDescent="0.25">
      <c r="A150" s="26"/>
      <c r="B150" s="26"/>
      <c r="C150" s="100"/>
      <c r="D150" s="26"/>
      <c r="E150" s="40"/>
      <c r="F150" s="48"/>
      <c r="G150" s="48"/>
      <c r="H150" s="46"/>
      <c r="I150" s="58"/>
      <c r="J150" s="8"/>
    </row>
    <row r="151" spans="1:37" s="25" customFormat="1" ht="15.75" x14ac:dyDescent="0.25">
      <c r="A151" s="86" t="s">
        <v>286</v>
      </c>
      <c r="B151" s="86"/>
      <c r="C151" s="102" t="s">
        <v>98</v>
      </c>
      <c r="D151" s="86"/>
      <c r="E151" s="75"/>
      <c r="F151" s="87"/>
      <c r="G151" s="138"/>
      <c r="H151" s="81"/>
      <c r="I151" s="88">
        <f>SUM(I152,I155,I162,I164,I167)</f>
        <v>0</v>
      </c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</row>
    <row r="152" spans="1:37" s="25" customFormat="1" ht="15.75" x14ac:dyDescent="0.25">
      <c r="A152" s="128" t="s">
        <v>234</v>
      </c>
      <c r="B152" s="125"/>
      <c r="C152" s="116" t="s">
        <v>317</v>
      </c>
      <c r="D152" s="125"/>
      <c r="E152" s="90"/>
      <c r="F152" s="126"/>
      <c r="G152" s="138"/>
      <c r="H152" s="114"/>
      <c r="I152" s="127">
        <f>SUM(I153:I154)</f>
        <v>0</v>
      </c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</row>
    <row r="153" spans="1:37" s="24" customFormat="1" ht="15.75" x14ac:dyDescent="0.25">
      <c r="A153" s="6" t="s">
        <v>247</v>
      </c>
      <c r="B153" s="27" t="s">
        <v>99</v>
      </c>
      <c r="C153" s="103" t="s">
        <v>100</v>
      </c>
      <c r="D153" s="27" t="s">
        <v>49</v>
      </c>
      <c r="E153" s="39">
        <v>0.55000000000000004</v>
      </c>
      <c r="F153" s="141"/>
      <c r="G153" s="46">
        <f t="shared" ref="G153:G154" si="50">TRUNC(F153,2)</f>
        <v>0</v>
      </c>
      <c r="H153" s="46">
        <f t="shared" ref="H153:H154" si="51">G153*($K$7+1)</f>
        <v>0</v>
      </c>
      <c r="I153" s="134">
        <f>E153*H153</f>
        <v>0</v>
      </c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</row>
    <row r="154" spans="1:37" s="25" customFormat="1" ht="31.5" x14ac:dyDescent="0.25">
      <c r="A154" s="6" t="s">
        <v>248</v>
      </c>
      <c r="B154" s="18" t="s">
        <v>458</v>
      </c>
      <c r="C154" s="99" t="s">
        <v>457</v>
      </c>
      <c r="D154" s="6" t="s">
        <v>44</v>
      </c>
      <c r="E154" s="39">
        <v>11.05</v>
      </c>
      <c r="F154" s="139"/>
      <c r="G154" s="46">
        <f t="shared" si="50"/>
        <v>0</v>
      </c>
      <c r="H154" s="46">
        <f t="shared" si="51"/>
        <v>0</v>
      </c>
      <c r="I154" s="134">
        <f>E154*H154</f>
        <v>0</v>
      </c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</row>
    <row r="155" spans="1:37" s="8" customFormat="1" ht="15.75" x14ac:dyDescent="0.25">
      <c r="A155" s="129" t="s">
        <v>235</v>
      </c>
      <c r="B155" s="6"/>
      <c r="C155" s="116" t="s">
        <v>473</v>
      </c>
      <c r="D155" s="6"/>
      <c r="E155" s="39"/>
      <c r="F155" s="47"/>
      <c r="G155" s="47"/>
      <c r="H155" s="46"/>
      <c r="I155" s="124">
        <f>SUM(I156:I161)</f>
        <v>0</v>
      </c>
    </row>
    <row r="156" spans="1:37" s="8" customFormat="1" ht="31.5" x14ac:dyDescent="0.25">
      <c r="A156" s="6" t="s">
        <v>249</v>
      </c>
      <c r="B156" s="18" t="s">
        <v>386</v>
      </c>
      <c r="C156" s="99" t="s">
        <v>389</v>
      </c>
      <c r="D156" s="6" t="s">
        <v>43</v>
      </c>
      <c r="E156" s="39">
        <v>1</v>
      </c>
      <c r="F156" s="139"/>
      <c r="G156" s="46">
        <f t="shared" ref="G156:G161" si="52">TRUNC(F156,2)</f>
        <v>0</v>
      </c>
      <c r="H156" s="46">
        <f t="shared" ref="H156:H161" si="53">G156*($K$7+1)</f>
        <v>0</v>
      </c>
      <c r="I156" s="134">
        <f t="shared" ref="I156:I159" si="54">E156*H156</f>
        <v>0</v>
      </c>
    </row>
    <row r="157" spans="1:37" s="8" customFormat="1" ht="15.75" x14ac:dyDescent="0.25">
      <c r="A157" s="6" t="s">
        <v>250</v>
      </c>
      <c r="B157" s="11" t="s">
        <v>204</v>
      </c>
      <c r="C157" s="7" t="s">
        <v>205</v>
      </c>
      <c r="D157" s="6" t="s">
        <v>44</v>
      </c>
      <c r="E157" s="39">
        <v>1</v>
      </c>
      <c r="F157" s="137"/>
      <c r="G157" s="46">
        <f t="shared" si="52"/>
        <v>0</v>
      </c>
      <c r="H157" s="46">
        <f t="shared" si="53"/>
        <v>0</v>
      </c>
      <c r="I157" s="134">
        <f t="shared" si="54"/>
        <v>0</v>
      </c>
    </row>
    <row r="158" spans="1:37" s="8" customFormat="1" ht="15.75" x14ac:dyDescent="0.25">
      <c r="A158" s="6" t="s">
        <v>467</v>
      </c>
      <c r="B158" s="11" t="s">
        <v>206</v>
      </c>
      <c r="C158" s="7" t="s">
        <v>207</v>
      </c>
      <c r="D158" s="6" t="s">
        <v>44</v>
      </c>
      <c r="E158" s="39">
        <v>30</v>
      </c>
      <c r="F158" s="137"/>
      <c r="G158" s="46">
        <f t="shared" si="52"/>
        <v>0</v>
      </c>
      <c r="H158" s="46">
        <f t="shared" si="53"/>
        <v>0</v>
      </c>
      <c r="I158" s="134">
        <f t="shared" si="54"/>
        <v>0</v>
      </c>
    </row>
    <row r="159" spans="1:37" s="8" customFormat="1" ht="15.75" x14ac:dyDescent="0.25">
      <c r="A159" s="6" t="s">
        <v>468</v>
      </c>
      <c r="B159" s="6" t="s">
        <v>273</v>
      </c>
      <c r="C159" s="99" t="s">
        <v>313</v>
      </c>
      <c r="D159" s="6" t="s">
        <v>43</v>
      </c>
      <c r="E159" s="39">
        <v>1</v>
      </c>
      <c r="F159" s="139"/>
      <c r="G159" s="46">
        <f t="shared" si="52"/>
        <v>0</v>
      </c>
      <c r="H159" s="46">
        <f t="shared" si="53"/>
        <v>0</v>
      </c>
      <c r="I159" s="134">
        <f t="shared" si="54"/>
        <v>0</v>
      </c>
    </row>
    <row r="160" spans="1:37" s="8" customFormat="1" ht="31.5" x14ac:dyDescent="0.25">
      <c r="A160" s="6" t="s">
        <v>469</v>
      </c>
      <c r="B160" s="11" t="s">
        <v>95</v>
      </c>
      <c r="C160" s="101" t="s">
        <v>127</v>
      </c>
      <c r="D160" s="6" t="s">
        <v>44</v>
      </c>
      <c r="E160" s="39">
        <v>3</v>
      </c>
      <c r="F160" s="139"/>
      <c r="G160" s="46">
        <f t="shared" si="52"/>
        <v>0</v>
      </c>
      <c r="H160" s="46">
        <f t="shared" si="53"/>
        <v>0</v>
      </c>
      <c r="I160" s="134">
        <f t="shared" ref="I160:I161" si="55">E160*H160</f>
        <v>0</v>
      </c>
    </row>
    <row r="161" spans="1:9" s="8" customFormat="1" ht="15.75" x14ac:dyDescent="0.25">
      <c r="A161" s="6" t="s">
        <v>470</v>
      </c>
      <c r="B161" s="11" t="s">
        <v>471</v>
      </c>
      <c r="C161" s="7" t="s">
        <v>472</v>
      </c>
      <c r="D161" s="11" t="s">
        <v>44</v>
      </c>
      <c r="E161" s="39">
        <v>3</v>
      </c>
      <c r="F161" s="139"/>
      <c r="G161" s="46">
        <f t="shared" si="52"/>
        <v>0</v>
      </c>
      <c r="H161" s="46">
        <f t="shared" si="53"/>
        <v>0</v>
      </c>
      <c r="I161" s="134">
        <f t="shared" si="55"/>
        <v>0</v>
      </c>
    </row>
    <row r="162" spans="1:9" s="8" customFormat="1" ht="15.75" x14ac:dyDescent="0.25">
      <c r="A162" s="129" t="s">
        <v>344</v>
      </c>
      <c r="B162" s="6"/>
      <c r="C162" s="116" t="s">
        <v>318</v>
      </c>
      <c r="D162" s="6"/>
      <c r="E162" s="39"/>
      <c r="F162" s="47"/>
      <c r="G162" s="47"/>
      <c r="H162" s="46"/>
      <c r="I162" s="127">
        <f>SUM(I163)</f>
        <v>0</v>
      </c>
    </row>
    <row r="163" spans="1:9" s="8" customFormat="1" ht="15.75" x14ac:dyDescent="0.25">
      <c r="A163" s="6" t="s">
        <v>345</v>
      </c>
      <c r="B163" s="11" t="s">
        <v>312</v>
      </c>
      <c r="C163" s="7" t="s">
        <v>319</v>
      </c>
      <c r="D163" s="6" t="s">
        <v>49</v>
      </c>
      <c r="E163" s="39">
        <v>6.67</v>
      </c>
      <c r="F163" s="137"/>
      <c r="G163" s="46">
        <f t="shared" ref="G163" si="56">TRUNC(F163,2)</f>
        <v>0</v>
      </c>
      <c r="H163" s="46">
        <f t="shared" ref="H163" si="57">G163*($K$7+1)</f>
        <v>0</v>
      </c>
      <c r="I163" s="132">
        <f>E163*H163</f>
        <v>0</v>
      </c>
    </row>
    <row r="164" spans="1:9" s="8" customFormat="1" ht="15.75" x14ac:dyDescent="0.25">
      <c r="A164" s="129" t="s">
        <v>450</v>
      </c>
      <c r="B164" s="6"/>
      <c r="C164" s="116" t="s">
        <v>316</v>
      </c>
      <c r="D164" s="6"/>
      <c r="E164" s="39"/>
      <c r="F164" s="47"/>
      <c r="G164" s="47"/>
      <c r="H164" s="46"/>
      <c r="I164" s="127">
        <f>SUM(I165:I166)</f>
        <v>0</v>
      </c>
    </row>
    <row r="165" spans="1:9" s="8" customFormat="1" ht="31.5" x14ac:dyDescent="0.25">
      <c r="A165" s="6" t="s">
        <v>451</v>
      </c>
      <c r="B165" s="11" t="s">
        <v>163</v>
      </c>
      <c r="C165" s="7" t="s">
        <v>162</v>
      </c>
      <c r="D165" s="6" t="s">
        <v>49</v>
      </c>
      <c r="E165" s="39">
        <v>2.1</v>
      </c>
      <c r="F165" s="139"/>
      <c r="G165" s="46">
        <f t="shared" ref="G165:G166" si="58">TRUNC(F165,2)</f>
        <v>0</v>
      </c>
      <c r="H165" s="46">
        <f t="shared" ref="H165:H166" si="59">G165*($K$7+1)</f>
        <v>0</v>
      </c>
      <c r="I165" s="132">
        <f>H165*E165</f>
        <v>0</v>
      </c>
    </row>
    <row r="166" spans="1:9" s="8" customFormat="1" ht="31.5" x14ac:dyDescent="0.25">
      <c r="A166" s="6" t="s">
        <v>464</v>
      </c>
      <c r="B166" s="70" t="s">
        <v>463</v>
      </c>
      <c r="C166" s="99" t="s">
        <v>462</v>
      </c>
      <c r="D166" s="6" t="s">
        <v>44</v>
      </c>
      <c r="E166" s="39">
        <v>0.9</v>
      </c>
      <c r="F166" s="139"/>
      <c r="G166" s="46">
        <f t="shared" si="58"/>
        <v>0</v>
      </c>
      <c r="H166" s="46">
        <f t="shared" si="59"/>
        <v>0</v>
      </c>
      <c r="I166" s="132">
        <f>H166*E166</f>
        <v>0</v>
      </c>
    </row>
    <row r="167" spans="1:9" s="8" customFormat="1" ht="15.75" x14ac:dyDescent="0.25">
      <c r="A167" s="129" t="s">
        <v>452</v>
      </c>
      <c r="B167" s="6"/>
      <c r="C167" s="116" t="s">
        <v>331</v>
      </c>
      <c r="D167" s="6"/>
      <c r="E167" s="39"/>
      <c r="F167" s="47"/>
      <c r="G167" s="47"/>
      <c r="H167" s="46"/>
      <c r="I167" s="127">
        <f>SUM(I168)</f>
        <v>0</v>
      </c>
    </row>
    <row r="168" spans="1:9" s="8" customFormat="1" ht="31.5" x14ac:dyDescent="0.25">
      <c r="A168" s="6" t="s">
        <v>453</v>
      </c>
      <c r="B168" s="11" t="s">
        <v>158</v>
      </c>
      <c r="C168" s="7" t="s">
        <v>157</v>
      </c>
      <c r="D168" s="6" t="s">
        <v>43</v>
      </c>
      <c r="E168" s="39">
        <v>1</v>
      </c>
      <c r="F168" s="139"/>
      <c r="G168" s="46">
        <f t="shared" ref="G168" si="60">TRUNC(F168,2)</f>
        <v>0</v>
      </c>
      <c r="H168" s="46">
        <f t="shared" ref="H168" si="61">G168*($K$7+1)</f>
        <v>0</v>
      </c>
      <c r="I168" s="132">
        <f>H168*E168</f>
        <v>0</v>
      </c>
    </row>
    <row r="169" spans="1:9" s="8" customFormat="1" ht="6" customHeight="1" x14ac:dyDescent="0.25">
      <c r="A169" s="6"/>
      <c r="B169" s="6"/>
      <c r="C169" s="99"/>
      <c r="D169" s="6"/>
      <c r="E169" s="39"/>
      <c r="F169" s="47"/>
      <c r="G169" s="47"/>
      <c r="H169" s="46"/>
      <c r="I169" s="59"/>
    </row>
    <row r="170" spans="1:9" s="8" customFormat="1" ht="15.75" x14ac:dyDescent="0.25">
      <c r="A170" s="86" t="s">
        <v>287</v>
      </c>
      <c r="B170" s="86"/>
      <c r="C170" s="102" t="s">
        <v>507</v>
      </c>
      <c r="D170" s="86"/>
      <c r="E170" s="75"/>
      <c r="F170" s="87"/>
      <c r="G170" s="138"/>
      <c r="H170" s="81"/>
      <c r="I170" s="88">
        <f>SUM(I171,I176,I183)</f>
        <v>0</v>
      </c>
    </row>
    <row r="171" spans="1:9" s="8" customFormat="1" ht="15.75" x14ac:dyDescent="0.25">
      <c r="A171" s="129" t="s">
        <v>251</v>
      </c>
      <c r="B171" s="6"/>
      <c r="C171" s="116" t="s">
        <v>320</v>
      </c>
      <c r="D171" s="6"/>
      <c r="E171" s="39"/>
      <c r="F171" s="47"/>
      <c r="G171" s="47"/>
      <c r="H171" s="46"/>
      <c r="I171" s="124">
        <f>SUM(I172:I175)</f>
        <v>0</v>
      </c>
    </row>
    <row r="172" spans="1:9" s="8" customFormat="1" ht="15.75" x14ac:dyDescent="0.25">
      <c r="A172" s="6" t="s">
        <v>346</v>
      </c>
      <c r="B172" s="11" t="s">
        <v>311</v>
      </c>
      <c r="C172" s="7" t="s">
        <v>310</v>
      </c>
      <c r="D172" s="6" t="s">
        <v>49</v>
      </c>
      <c r="E172" s="39">
        <v>3.15</v>
      </c>
      <c r="F172" s="140"/>
      <c r="G172" s="46">
        <f t="shared" ref="G172:G175" si="62">TRUNC(F172,2)</f>
        <v>0</v>
      </c>
      <c r="H172" s="46">
        <f t="shared" ref="H172:H175" si="63">G172*($K$7+1)</f>
        <v>0</v>
      </c>
      <c r="I172" s="134">
        <f>E172*H172</f>
        <v>0</v>
      </c>
    </row>
    <row r="173" spans="1:9" s="8" customFormat="1" ht="15.75" x14ac:dyDescent="0.25">
      <c r="A173" s="6" t="s">
        <v>353</v>
      </c>
      <c r="B173" s="11" t="s">
        <v>77</v>
      </c>
      <c r="C173" s="7" t="s">
        <v>17</v>
      </c>
      <c r="D173" s="6" t="s">
        <v>49</v>
      </c>
      <c r="E173" s="39">
        <v>6.3</v>
      </c>
      <c r="F173" s="140"/>
      <c r="G173" s="46">
        <f t="shared" si="62"/>
        <v>0</v>
      </c>
      <c r="H173" s="46">
        <f t="shared" si="63"/>
        <v>0</v>
      </c>
      <c r="I173" s="134">
        <f t="shared" ref="I173:I175" si="64">E173*H173</f>
        <v>0</v>
      </c>
    </row>
    <row r="174" spans="1:9" s="8" customFormat="1" ht="15.75" x14ac:dyDescent="0.25">
      <c r="A174" s="6" t="s">
        <v>354</v>
      </c>
      <c r="B174" s="11" t="s">
        <v>78</v>
      </c>
      <c r="C174" s="7" t="s">
        <v>79</v>
      </c>
      <c r="D174" s="6" t="s">
        <v>49</v>
      </c>
      <c r="E174" s="39">
        <v>6.3</v>
      </c>
      <c r="F174" s="140"/>
      <c r="G174" s="46">
        <f t="shared" si="62"/>
        <v>0</v>
      </c>
      <c r="H174" s="46">
        <f t="shared" si="63"/>
        <v>0</v>
      </c>
      <c r="I174" s="134">
        <f t="shared" si="64"/>
        <v>0</v>
      </c>
    </row>
    <row r="175" spans="1:9" s="8" customFormat="1" ht="15.75" x14ac:dyDescent="0.25">
      <c r="A175" s="6" t="s">
        <v>355</v>
      </c>
      <c r="B175" s="11" t="s">
        <v>80</v>
      </c>
      <c r="C175" s="7" t="s">
        <v>81</v>
      </c>
      <c r="D175" s="6" t="s">
        <v>49</v>
      </c>
      <c r="E175" s="39">
        <v>6.3</v>
      </c>
      <c r="F175" s="140"/>
      <c r="G175" s="46">
        <f t="shared" si="62"/>
        <v>0</v>
      </c>
      <c r="H175" s="46">
        <f t="shared" si="63"/>
        <v>0</v>
      </c>
      <c r="I175" s="133">
        <f t="shared" si="64"/>
        <v>0</v>
      </c>
    </row>
    <row r="176" spans="1:9" s="8" customFormat="1" ht="15.75" x14ac:dyDescent="0.25">
      <c r="A176" s="129" t="s">
        <v>252</v>
      </c>
      <c r="B176" s="11"/>
      <c r="C176" s="116" t="s">
        <v>335</v>
      </c>
      <c r="D176" s="6"/>
      <c r="E176" s="39"/>
      <c r="F176" s="47"/>
      <c r="G176" s="47"/>
      <c r="H176" s="46"/>
      <c r="I176" s="127">
        <f>SUM(I177:I182)</f>
        <v>0</v>
      </c>
    </row>
    <row r="177" spans="1:9" s="8" customFormat="1" ht="15.75" x14ac:dyDescent="0.25">
      <c r="A177" s="6" t="s">
        <v>347</v>
      </c>
      <c r="B177" s="11" t="s">
        <v>370</v>
      </c>
      <c r="C177" s="7" t="s">
        <v>371</v>
      </c>
      <c r="D177" s="6" t="s">
        <v>44</v>
      </c>
      <c r="E177" s="39">
        <v>4.25</v>
      </c>
      <c r="F177" s="137"/>
      <c r="G177" s="46">
        <f t="shared" ref="G177:G182" si="65">TRUNC(F177,2)</f>
        <v>0</v>
      </c>
      <c r="H177" s="46">
        <f t="shared" ref="H177:H182" si="66">G177*($K$7+1)</f>
        <v>0</v>
      </c>
      <c r="I177" s="132">
        <f t="shared" ref="I177:I178" si="67">E177*H177</f>
        <v>0</v>
      </c>
    </row>
    <row r="178" spans="1:9" s="8" customFormat="1" ht="15.75" x14ac:dyDescent="0.25">
      <c r="A178" s="6" t="s">
        <v>348</v>
      </c>
      <c r="B178" s="11" t="s">
        <v>332</v>
      </c>
      <c r="C178" s="7" t="s">
        <v>333</v>
      </c>
      <c r="D178" s="6" t="s">
        <v>363</v>
      </c>
      <c r="E178" s="39">
        <v>1</v>
      </c>
      <c r="F178" s="137"/>
      <c r="G178" s="46">
        <f t="shared" si="65"/>
        <v>0</v>
      </c>
      <c r="H178" s="46">
        <f t="shared" si="66"/>
        <v>0</v>
      </c>
      <c r="I178" s="132">
        <f t="shared" si="67"/>
        <v>0</v>
      </c>
    </row>
    <row r="179" spans="1:9" s="8" customFormat="1" ht="15.75" x14ac:dyDescent="0.25">
      <c r="A179" s="6" t="s">
        <v>349</v>
      </c>
      <c r="B179" s="11" t="s">
        <v>206</v>
      </c>
      <c r="C179" s="7" t="s">
        <v>207</v>
      </c>
      <c r="D179" s="6" t="s">
        <v>44</v>
      </c>
      <c r="E179" s="39">
        <v>12.75</v>
      </c>
      <c r="F179" s="137"/>
      <c r="G179" s="46">
        <f t="shared" si="65"/>
        <v>0</v>
      </c>
      <c r="H179" s="46">
        <f t="shared" si="66"/>
        <v>0</v>
      </c>
      <c r="I179" s="132">
        <f t="shared" ref="I179:I182" si="68">E179*H179</f>
        <v>0</v>
      </c>
    </row>
    <row r="180" spans="1:9" s="8" customFormat="1" ht="15.75" x14ac:dyDescent="0.25">
      <c r="A180" s="6" t="s">
        <v>350</v>
      </c>
      <c r="B180" s="11" t="s">
        <v>334</v>
      </c>
      <c r="C180" s="8" t="s">
        <v>360</v>
      </c>
      <c r="D180" s="6" t="s">
        <v>363</v>
      </c>
      <c r="E180" s="39">
        <v>1</v>
      </c>
      <c r="F180" s="140"/>
      <c r="G180" s="46">
        <f t="shared" si="65"/>
        <v>0</v>
      </c>
      <c r="H180" s="46">
        <f t="shared" si="66"/>
        <v>0</v>
      </c>
      <c r="I180" s="132">
        <f t="shared" si="68"/>
        <v>0</v>
      </c>
    </row>
    <row r="181" spans="1:9" s="8" customFormat="1" ht="15.75" x14ac:dyDescent="0.25">
      <c r="A181" s="6" t="s">
        <v>351</v>
      </c>
      <c r="B181" s="11" t="s">
        <v>337</v>
      </c>
      <c r="C181" s="7" t="s">
        <v>336</v>
      </c>
      <c r="D181" s="6" t="s">
        <v>338</v>
      </c>
      <c r="E181" s="39">
        <v>1</v>
      </c>
      <c r="F181" s="140"/>
      <c r="G181" s="46">
        <f t="shared" si="65"/>
        <v>0</v>
      </c>
      <c r="H181" s="46">
        <f t="shared" si="66"/>
        <v>0</v>
      </c>
      <c r="I181" s="133">
        <f t="shared" si="68"/>
        <v>0</v>
      </c>
    </row>
    <row r="182" spans="1:9" s="8" customFormat="1" ht="15.75" x14ac:dyDescent="0.25">
      <c r="A182" s="6" t="s">
        <v>352</v>
      </c>
      <c r="B182" s="11" t="s">
        <v>361</v>
      </c>
      <c r="C182" s="7" t="s">
        <v>362</v>
      </c>
      <c r="D182" s="6" t="s">
        <v>363</v>
      </c>
      <c r="E182" s="39">
        <v>1</v>
      </c>
      <c r="F182" s="140"/>
      <c r="G182" s="46">
        <f t="shared" si="65"/>
        <v>0</v>
      </c>
      <c r="H182" s="46">
        <f t="shared" si="66"/>
        <v>0</v>
      </c>
      <c r="I182" s="133">
        <f t="shared" si="68"/>
        <v>0</v>
      </c>
    </row>
    <row r="183" spans="1:9" s="8" customFormat="1" ht="15.75" x14ac:dyDescent="0.25">
      <c r="A183" s="129" t="s">
        <v>253</v>
      </c>
      <c r="B183" s="11"/>
      <c r="C183" s="109" t="s">
        <v>315</v>
      </c>
      <c r="D183" s="6"/>
      <c r="E183" s="39"/>
      <c r="F183" s="56"/>
      <c r="G183" s="56"/>
      <c r="H183" s="46"/>
      <c r="I183" s="135">
        <f>SUM(I184:I185)</f>
        <v>0</v>
      </c>
    </row>
    <row r="184" spans="1:9" s="8" customFormat="1" ht="31.5" x14ac:dyDescent="0.25">
      <c r="A184" s="6" t="s">
        <v>366</v>
      </c>
      <c r="B184" s="11" t="s">
        <v>50</v>
      </c>
      <c r="C184" s="7" t="s">
        <v>51</v>
      </c>
      <c r="D184" s="6" t="s">
        <v>49</v>
      </c>
      <c r="E184" s="39">
        <v>8.5</v>
      </c>
      <c r="F184" s="139"/>
      <c r="G184" s="46">
        <f t="shared" ref="G184:G185" si="69">TRUNC(F184,2)</f>
        <v>0</v>
      </c>
      <c r="H184" s="46">
        <f t="shared" ref="H184:H185" si="70">G184*($K$7+1)</f>
        <v>0</v>
      </c>
      <c r="I184" s="132">
        <f>H184*E184</f>
        <v>0</v>
      </c>
    </row>
    <row r="185" spans="1:9" s="8" customFormat="1" ht="15.75" x14ac:dyDescent="0.25">
      <c r="A185" s="6" t="s">
        <v>367</v>
      </c>
      <c r="B185" s="11" t="s">
        <v>466</v>
      </c>
      <c r="C185" s="7" t="s">
        <v>465</v>
      </c>
      <c r="D185" s="6" t="s">
        <v>152</v>
      </c>
      <c r="E185" s="39">
        <v>1</v>
      </c>
      <c r="F185" s="139"/>
      <c r="G185" s="46">
        <f t="shared" si="69"/>
        <v>0</v>
      </c>
      <c r="H185" s="46">
        <f t="shared" si="70"/>
        <v>0</v>
      </c>
      <c r="I185" s="132">
        <f>H185*E185</f>
        <v>0</v>
      </c>
    </row>
    <row r="186" spans="1:9" s="8" customFormat="1" ht="5.25" customHeight="1" x14ac:dyDescent="0.25">
      <c r="A186" s="6"/>
      <c r="B186" s="6"/>
      <c r="C186" s="99"/>
      <c r="D186" s="6"/>
      <c r="E186" s="39"/>
      <c r="F186" s="47"/>
      <c r="G186" s="47"/>
      <c r="H186" s="46"/>
      <c r="I186" s="59"/>
    </row>
    <row r="187" spans="1:9" s="8" customFormat="1" ht="15.75" x14ac:dyDescent="0.25">
      <c r="A187" s="86" t="s">
        <v>288</v>
      </c>
      <c r="B187" s="86"/>
      <c r="C187" s="102" t="s">
        <v>305</v>
      </c>
      <c r="D187" s="86"/>
      <c r="E187" s="75"/>
      <c r="F187" s="87"/>
      <c r="G187" s="138"/>
      <c r="H187" s="81"/>
      <c r="I187" s="88">
        <f>SUM(I188,I193,I200)</f>
        <v>0</v>
      </c>
    </row>
    <row r="188" spans="1:9" s="8" customFormat="1" ht="15.75" x14ac:dyDescent="0.25">
      <c r="A188" s="129" t="s">
        <v>289</v>
      </c>
      <c r="B188" s="6"/>
      <c r="C188" s="116" t="s">
        <v>320</v>
      </c>
      <c r="D188" s="6"/>
      <c r="E188" s="39"/>
      <c r="F188" s="47"/>
      <c r="G188" s="47"/>
      <c r="H188" s="46"/>
      <c r="I188" s="124">
        <f>SUM(I189:I192)</f>
        <v>0</v>
      </c>
    </row>
    <row r="189" spans="1:9" s="8" customFormat="1" ht="15.75" x14ac:dyDescent="0.25">
      <c r="A189" s="6" t="s">
        <v>290</v>
      </c>
      <c r="B189" s="11" t="s">
        <v>311</v>
      </c>
      <c r="C189" s="7" t="s">
        <v>310</v>
      </c>
      <c r="D189" s="6" t="s">
        <v>49</v>
      </c>
      <c r="E189" s="39">
        <v>1.89</v>
      </c>
      <c r="F189" s="140"/>
      <c r="G189" s="46">
        <f t="shared" ref="G189:G192" si="71">TRUNC(F189,2)</f>
        <v>0</v>
      </c>
      <c r="H189" s="46">
        <f t="shared" ref="H189:H192" si="72">G189*($K$7+1)</f>
        <v>0</v>
      </c>
      <c r="I189" s="134">
        <f>E189*H189</f>
        <v>0</v>
      </c>
    </row>
    <row r="190" spans="1:9" s="8" customFormat="1" ht="15.75" x14ac:dyDescent="0.25">
      <c r="A190" s="6" t="s">
        <v>291</v>
      </c>
      <c r="B190" s="11" t="s">
        <v>77</v>
      </c>
      <c r="C190" s="7" t="s">
        <v>17</v>
      </c>
      <c r="D190" s="6" t="s">
        <v>49</v>
      </c>
      <c r="E190" s="39">
        <v>3.78</v>
      </c>
      <c r="F190" s="140"/>
      <c r="G190" s="46">
        <f t="shared" si="71"/>
        <v>0</v>
      </c>
      <c r="H190" s="46">
        <f t="shared" si="72"/>
        <v>0</v>
      </c>
      <c r="I190" s="134">
        <f t="shared" ref="I190:I199" si="73">E190*H190</f>
        <v>0</v>
      </c>
    </row>
    <row r="191" spans="1:9" s="8" customFormat="1" ht="15.75" x14ac:dyDescent="0.25">
      <c r="A191" s="6" t="s">
        <v>292</v>
      </c>
      <c r="B191" s="11" t="s">
        <v>78</v>
      </c>
      <c r="C191" s="7" t="s">
        <v>79</v>
      </c>
      <c r="D191" s="6" t="s">
        <v>49</v>
      </c>
      <c r="E191" s="39">
        <v>3.78</v>
      </c>
      <c r="F191" s="140"/>
      <c r="G191" s="46">
        <f t="shared" si="71"/>
        <v>0</v>
      </c>
      <c r="H191" s="46">
        <f t="shared" si="72"/>
        <v>0</v>
      </c>
      <c r="I191" s="134">
        <f t="shared" si="73"/>
        <v>0</v>
      </c>
    </row>
    <row r="192" spans="1:9" s="8" customFormat="1" ht="15.75" x14ac:dyDescent="0.25">
      <c r="A192" s="6" t="s">
        <v>474</v>
      </c>
      <c r="B192" s="11" t="s">
        <v>80</v>
      </c>
      <c r="C192" s="7" t="s">
        <v>81</v>
      </c>
      <c r="D192" s="6" t="s">
        <v>49</v>
      </c>
      <c r="E192" s="39">
        <v>1.89</v>
      </c>
      <c r="F192" s="140"/>
      <c r="G192" s="46">
        <f t="shared" si="71"/>
        <v>0</v>
      </c>
      <c r="H192" s="46">
        <f t="shared" si="72"/>
        <v>0</v>
      </c>
      <c r="I192" s="133">
        <f t="shared" si="73"/>
        <v>0</v>
      </c>
    </row>
    <row r="193" spans="1:10" s="8" customFormat="1" ht="15.75" x14ac:dyDescent="0.25">
      <c r="A193" s="129" t="s">
        <v>293</v>
      </c>
      <c r="B193" s="11"/>
      <c r="C193" s="116" t="s">
        <v>335</v>
      </c>
      <c r="D193" s="6"/>
      <c r="E193" s="39"/>
      <c r="F193" s="47"/>
      <c r="G193" s="47"/>
      <c r="H193" s="46"/>
      <c r="I193" s="127">
        <f>SUM(I194:I199)</f>
        <v>0</v>
      </c>
    </row>
    <row r="194" spans="1:10" s="8" customFormat="1" ht="15.75" x14ac:dyDescent="0.25">
      <c r="A194" s="6" t="s">
        <v>294</v>
      </c>
      <c r="B194" s="11" t="s">
        <v>370</v>
      </c>
      <c r="C194" s="7" t="s">
        <v>371</v>
      </c>
      <c r="D194" s="6" t="s">
        <v>44</v>
      </c>
      <c r="E194" s="39">
        <v>3.75</v>
      </c>
      <c r="F194" s="137"/>
      <c r="G194" s="46">
        <f t="shared" ref="G194:G199" si="74">TRUNC(F194,2)</f>
        <v>0</v>
      </c>
      <c r="H194" s="46">
        <f t="shared" ref="H194:H199" si="75">G194*($K$7+1)</f>
        <v>0</v>
      </c>
      <c r="I194" s="133">
        <f t="shared" si="73"/>
        <v>0</v>
      </c>
    </row>
    <row r="195" spans="1:10" s="8" customFormat="1" ht="15.75" x14ac:dyDescent="0.25">
      <c r="A195" s="6" t="s">
        <v>295</v>
      </c>
      <c r="B195" s="11" t="s">
        <v>369</v>
      </c>
      <c r="C195" s="7" t="s">
        <v>368</v>
      </c>
      <c r="D195" s="6" t="s">
        <v>363</v>
      </c>
      <c r="E195" s="39">
        <v>1</v>
      </c>
      <c r="F195" s="137"/>
      <c r="G195" s="46">
        <f t="shared" si="74"/>
        <v>0</v>
      </c>
      <c r="H195" s="46">
        <f t="shared" si="75"/>
        <v>0</v>
      </c>
      <c r="I195" s="133">
        <f t="shared" si="73"/>
        <v>0</v>
      </c>
    </row>
    <row r="196" spans="1:10" s="8" customFormat="1" ht="15.75" x14ac:dyDescent="0.25">
      <c r="A196" s="6" t="s">
        <v>475</v>
      </c>
      <c r="B196" s="11" t="s">
        <v>206</v>
      </c>
      <c r="C196" s="7" t="s">
        <v>207</v>
      </c>
      <c r="D196" s="6" t="s">
        <v>44</v>
      </c>
      <c r="E196" s="39">
        <v>11.25</v>
      </c>
      <c r="F196" s="137"/>
      <c r="G196" s="46">
        <f t="shared" si="74"/>
        <v>0</v>
      </c>
      <c r="H196" s="46">
        <f t="shared" si="75"/>
        <v>0</v>
      </c>
      <c r="I196" s="133">
        <f t="shared" si="73"/>
        <v>0</v>
      </c>
    </row>
    <row r="197" spans="1:10" s="8" customFormat="1" ht="15.75" x14ac:dyDescent="0.25">
      <c r="A197" s="6" t="s">
        <v>476</v>
      </c>
      <c r="B197" s="11" t="s">
        <v>334</v>
      </c>
      <c r="C197" s="8" t="s">
        <v>360</v>
      </c>
      <c r="D197" s="6" t="s">
        <v>363</v>
      </c>
      <c r="E197" s="39">
        <v>1</v>
      </c>
      <c r="F197" s="140"/>
      <c r="G197" s="46">
        <f t="shared" si="74"/>
        <v>0</v>
      </c>
      <c r="H197" s="46">
        <f t="shared" si="75"/>
        <v>0</v>
      </c>
      <c r="I197" s="133">
        <f t="shared" si="73"/>
        <v>0</v>
      </c>
    </row>
    <row r="198" spans="1:10" s="8" customFormat="1" ht="15.75" x14ac:dyDescent="0.25">
      <c r="A198" s="6" t="s">
        <v>477</v>
      </c>
      <c r="B198" s="11" t="s">
        <v>337</v>
      </c>
      <c r="C198" s="7" t="s">
        <v>336</v>
      </c>
      <c r="D198" s="6" t="s">
        <v>338</v>
      </c>
      <c r="E198" s="39">
        <v>1</v>
      </c>
      <c r="F198" s="140"/>
      <c r="G198" s="46">
        <f t="shared" si="74"/>
        <v>0</v>
      </c>
      <c r="H198" s="46">
        <f t="shared" si="75"/>
        <v>0</v>
      </c>
      <c r="I198" s="133">
        <f t="shared" si="73"/>
        <v>0</v>
      </c>
    </row>
    <row r="199" spans="1:10" s="8" customFormat="1" ht="15.75" x14ac:dyDescent="0.25">
      <c r="A199" s="6" t="s">
        <v>478</v>
      </c>
      <c r="B199" s="11" t="s">
        <v>364</v>
      </c>
      <c r="C199" s="7" t="s">
        <v>365</v>
      </c>
      <c r="D199" s="6" t="s">
        <v>363</v>
      </c>
      <c r="E199" s="39">
        <v>1</v>
      </c>
      <c r="F199" s="140"/>
      <c r="G199" s="46">
        <f t="shared" si="74"/>
        <v>0</v>
      </c>
      <c r="H199" s="46">
        <f t="shared" si="75"/>
        <v>0</v>
      </c>
      <c r="I199" s="133">
        <f t="shared" si="73"/>
        <v>0</v>
      </c>
    </row>
    <row r="200" spans="1:10" s="8" customFormat="1" ht="15.75" x14ac:dyDescent="0.25">
      <c r="A200" s="129" t="s">
        <v>356</v>
      </c>
      <c r="B200" s="6"/>
      <c r="C200" s="116" t="s">
        <v>374</v>
      </c>
      <c r="D200" s="6"/>
      <c r="E200" s="39"/>
      <c r="F200" s="47"/>
      <c r="G200" s="47"/>
      <c r="H200" s="46"/>
      <c r="I200" s="92">
        <f>SUM(I201:I207)</f>
        <v>0</v>
      </c>
    </row>
    <row r="201" spans="1:10" s="8" customFormat="1" ht="15.75" x14ac:dyDescent="0.25">
      <c r="A201" s="6" t="s">
        <v>479</v>
      </c>
      <c r="B201" s="6" t="s">
        <v>375</v>
      </c>
      <c r="C201" s="130" t="s">
        <v>376</v>
      </c>
      <c r="D201" s="6" t="s">
        <v>49</v>
      </c>
      <c r="E201" s="39">
        <v>0.13</v>
      </c>
      <c r="F201" s="139"/>
      <c r="G201" s="46">
        <f t="shared" ref="G201:G207" si="76">TRUNC(F201,2)</f>
        <v>0</v>
      </c>
      <c r="H201" s="46">
        <f t="shared" ref="H201:H207" si="77">G201*($K$7+1)</f>
        <v>0</v>
      </c>
      <c r="I201" s="134">
        <f t="shared" ref="I201:I203" si="78">E201*H201</f>
        <v>0</v>
      </c>
    </row>
    <row r="202" spans="1:10" s="8" customFormat="1" ht="15.75" x14ac:dyDescent="0.25">
      <c r="A202" s="6" t="s">
        <v>480</v>
      </c>
      <c r="B202" s="11" t="s">
        <v>377</v>
      </c>
      <c r="C202" s="99" t="s">
        <v>378</v>
      </c>
      <c r="D202" s="6" t="s">
        <v>379</v>
      </c>
      <c r="E202" s="39">
        <v>0.08</v>
      </c>
      <c r="F202" s="142"/>
      <c r="G202" s="46">
        <f t="shared" si="76"/>
        <v>0</v>
      </c>
      <c r="H202" s="46">
        <f t="shared" si="77"/>
        <v>0</v>
      </c>
      <c r="I202" s="132">
        <f t="shared" si="78"/>
        <v>0</v>
      </c>
    </row>
    <row r="203" spans="1:10" s="8" customFormat="1" ht="31.5" x14ac:dyDescent="0.25">
      <c r="A203" s="6" t="s">
        <v>481</v>
      </c>
      <c r="B203" s="11" t="s">
        <v>93</v>
      </c>
      <c r="C203" s="99" t="s">
        <v>94</v>
      </c>
      <c r="D203" s="6" t="s">
        <v>379</v>
      </c>
      <c r="E203" s="39">
        <v>0.08</v>
      </c>
      <c r="F203" s="142"/>
      <c r="G203" s="46">
        <f t="shared" si="76"/>
        <v>0</v>
      </c>
      <c r="H203" s="46">
        <f t="shared" si="77"/>
        <v>0</v>
      </c>
      <c r="I203" s="132">
        <f t="shared" si="78"/>
        <v>0</v>
      </c>
    </row>
    <row r="204" spans="1:10" s="8" customFormat="1" ht="15.75" x14ac:dyDescent="0.25">
      <c r="A204" s="6" t="s">
        <v>482</v>
      </c>
      <c r="B204" s="11" t="s">
        <v>70</v>
      </c>
      <c r="C204" s="7" t="s">
        <v>71</v>
      </c>
      <c r="D204" s="6" t="s">
        <v>49</v>
      </c>
      <c r="E204" s="39">
        <v>4.49</v>
      </c>
      <c r="F204" s="140"/>
      <c r="G204" s="46">
        <f t="shared" si="76"/>
        <v>0</v>
      </c>
      <c r="H204" s="46">
        <f t="shared" si="77"/>
        <v>0</v>
      </c>
      <c r="I204" s="134">
        <f>E204*H204</f>
        <v>0</v>
      </c>
    </row>
    <row r="205" spans="1:10" s="8" customFormat="1" ht="15.75" x14ac:dyDescent="0.25">
      <c r="A205" s="6" t="s">
        <v>483</v>
      </c>
      <c r="B205" s="11" t="s">
        <v>77</v>
      </c>
      <c r="C205" s="7" t="s">
        <v>17</v>
      </c>
      <c r="D205" s="6" t="s">
        <v>49</v>
      </c>
      <c r="E205" s="39">
        <v>9.66</v>
      </c>
      <c r="F205" s="140"/>
      <c r="G205" s="46">
        <f t="shared" si="76"/>
        <v>0</v>
      </c>
      <c r="H205" s="46">
        <f t="shared" si="77"/>
        <v>0</v>
      </c>
      <c r="I205" s="134">
        <f t="shared" ref="I205:I206" si="79">E205*H205</f>
        <v>0</v>
      </c>
    </row>
    <row r="206" spans="1:10" s="8" customFormat="1" ht="15.75" x14ac:dyDescent="0.25">
      <c r="A206" s="6" t="s">
        <v>484</v>
      </c>
      <c r="B206" s="11" t="s">
        <v>306</v>
      </c>
      <c r="C206" s="7" t="s">
        <v>307</v>
      </c>
      <c r="D206" s="6" t="s">
        <v>49</v>
      </c>
      <c r="E206" s="39">
        <v>9.66</v>
      </c>
      <c r="F206" s="140"/>
      <c r="G206" s="46">
        <f t="shared" si="76"/>
        <v>0</v>
      </c>
      <c r="H206" s="46">
        <f t="shared" si="77"/>
        <v>0</v>
      </c>
      <c r="I206" s="134">
        <f t="shared" si="79"/>
        <v>0</v>
      </c>
    </row>
    <row r="207" spans="1:10" s="8" customFormat="1" ht="31.5" x14ac:dyDescent="0.25">
      <c r="A207" s="6" t="s">
        <v>485</v>
      </c>
      <c r="B207" s="70" t="s">
        <v>459</v>
      </c>
      <c r="C207" s="99" t="s">
        <v>461</v>
      </c>
      <c r="D207" s="6" t="s">
        <v>49</v>
      </c>
      <c r="E207" s="39">
        <v>11.4</v>
      </c>
      <c r="F207" s="139"/>
      <c r="G207" s="46">
        <f t="shared" si="76"/>
        <v>0</v>
      </c>
      <c r="H207" s="46">
        <f t="shared" si="77"/>
        <v>0</v>
      </c>
      <c r="I207" s="132">
        <f t="shared" ref="I207" si="80">H207*E207</f>
        <v>0</v>
      </c>
    </row>
    <row r="208" spans="1:10" ht="6" customHeight="1" x14ac:dyDescent="0.25">
      <c r="A208" s="26"/>
      <c r="B208" s="66"/>
      <c r="C208" s="99"/>
      <c r="D208" s="26"/>
      <c r="E208" s="40"/>
      <c r="F208" s="48"/>
      <c r="G208" s="48"/>
      <c r="H208" s="48"/>
      <c r="I208" s="58"/>
      <c r="J208" s="8"/>
    </row>
    <row r="209" spans="1:10" ht="15.75" x14ac:dyDescent="0.25">
      <c r="A209" s="78" t="s">
        <v>296</v>
      </c>
      <c r="B209" s="78"/>
      <c r="C209" s="79" t="s">
        <v>183</v>
      </c>
      <c r="D209" s="72"/>
      <c r="E209" s="75"/>
      <c r="F209" s="80"/>
      <c r="G209" s="49"/>
      <c r="H209" s="80"/>
      <c r="I209" s="77">
        <f>SUM(I210:I215)</f>
        <v>0</v>
      </c>
      <c r="J209" s="8"/>
    </row>
    <row r="210" spans="1:10" ht="31.5" x14ac:dyDescent="0.25">
      <c r="A210" s="15" t="s">
        <v>297</v>
      </c>
      <c r="B210" s="11" t="s">
        <v>85</v>
      </c>
      <c r="C210" s="7" t="s">
        <v>86</v>
      </c>
      <c r="D210" s="6" t="s">
        <v>47</v>
      </c>
      <c r="E210" s="39">
        <v>5.6</v>
      </c>
      <c r="F210" s="139"/>
      <c r="G210" s="46">
        <f t="shared" ref="G210:G215" si="81">TRUNC(F210,2)</f>
        <v>0</v>
      </c>
      <c r="H210" s="46">
        <f t="shared" ref="H210:H215" si="82">G210*($K$7+1)</f>
        <v>0</v>
      </c>
      <c r="I210" s="132">
        <f>E210*H210</f>
        <v>0</v>
      </c>
      <c r="J210" s="8"/>
    </row>
    <row r="211" spans="1:10" ht="22.5" customHeight="1" x14ac:dyDescent="0.25">
      <c r="A211" s="15" t="s">
        <v>298</v>
      </c>
      <c r="B211" s="11" t="s">
        <v>185</v>
      </c>
      <c r="C211" s="7" t="s">
        <v>37</v>
      </c>
      <c r="D211" s="6" t="s">
        <v>186</v>
      </c>
      <c r="E211" s="39">
        <v>112</v>
      </c>
      <c r="F211" s="139"/>
      <c r="G211" s="46">
        <f t="shared" si="81"/>
        <v>0</v>
      </c>
      <c r="H211" s="46">
        <f t="shared" si="82"/>
        <v>0</v>
      </c>
      <c r="I211" s="132">
        <f t="shared" ref="I211:I214" si="83">E211*H211</f>
        <v>0</v>
      </c>
      <c r="J211" s="8"/>
    </row>
    <row r="212" spans="1:10" ht="15.75" x14ac:dyDescent="0.25">
      <c r="A212" s="15" t="s">
        <v>486</v>
      </c>
      <c r="B212" s="11" t="s">
        <v>187</v>
      </c>
      <c r="C212" s="7" t="s">
        <v>188</v>
      </c>
      <c r="D212" s="6" t="s">
        <v>47</v>
      </c>
      <c r="E212" s="39">
        <v>3.36</v>
      </c>
      <c r="F212" s="139"/>
      <c r="G212" s="46">
        <f t="shared" si="81"/>
        <v>0</v>
      </c>
      <c r="H212" s="46">
        <f t="shared" si="82"/>
        <v>0</v>
      </c>
      <c r="I212" s="132">
        <f t="shared" si="83"/>
        <v>0</v>
      </c>
      <c r="J212" s="8"/>
    </row>
    <row r="213" spans="1:10" ht="15.75" x14ac:dyDescent="0.25">
      <c r="A213" s="15" t="s">
        <v>487</v>
      </c>
      <c r="B213" s="11" t="s">
        <v>189</v>
      </c>
      <c r="C213" s="7" t="s">
        <v>190</v>
      </c>
      <c r="D213" s="6" t="s">
        <v>57</v>
      </c>
      <c r="E213" s="39">
        <v>20.239999999999998</v>
      </c>
      <c r="F213" s="139"/>
      <c r="G213" s="46">
        <f t="shared" si="81"/>
        <v>0</v>
      </c>
      <c r="H213" s="46">
        <f t="shared" si="82"/>
        <v>0</v>
      </c>
      <c r="I213" s="132">
        <f t="shared" si="83"/>
        <v>0</v>
      </c>
      <c r="J213" s="8"/>
    </row>
    <row r="214" spans="1:10" ht="31.5" x14ac:dyDescent="0.25">
      <c r="A214" s="15" t="s">
        <v>488</v>
      </c>
      <c r="B214" s="11" t="s">
        <v>93</v>
      </c>
      <c r="C214" s="7" t="s">
        <v>94</v>
      </c>
      <c r="D214" s="6" t="s">
        <v>47</v>
      </c>
      <c r="E214" s="39">
        <v>5.78</v>
      </c>
      <c r="F214" s="139"/>
      <c r="G214" s="46">
        <f t="shared" si="81"/>
        <v>0</v>
      </c>
      <c r="H214" s="46">
        <f t="shared" si="82"/>
        <v>0</v>
      </c>
      <c r="I214" s="132">
        <f t="shared" si="83"/>
        <v>0</v>
      </c>
      <c r="J214" s="8"/>
    </row>
    <row r="215" spans="1:10" ht="15.75" x14ac:dyDescent="0.25">
      <c r="A215" s="15" t="s">
        <v>489</v>
      </c>
      <c r="B215" s="11" t="s">
        <v>91</v>
      </c>
      <c r="C215" s="7" t="s">
        <v>92</v>
      </c>
      <c r="D215" s="6" t="s">
        <v>47</v>
      </c>
      <c r="E215" s="39">
        <v>5.78</v>
      </c>
      <c r="F215" s="139"/>
      <c r="G215" s="46">
        <f t="shared" si="81"/>
        <v>0</v>
      </c>
      <c r="H215" s="46">
        <f t="shared" si="82"/>
        <v>0</v>
      </c>
      <c r="I215" s="132">
        <f>E215*H215</f>
        <v>0</v>
      </c>
      <c r="J215" s="8"/>
    </row>
    <row r="216" spans="1:10" ht="5.25" customHeight="1" x14ac:dyDescent="0.25">
      <c r="A216" s="15"/>
      <c r="B216" s="11"/>
      <c r="C216" s="7"/>
      <c r="D216" s="6"/>
      <c r="E216" s="39"/>
      <c r="F216" s="47"/>
      <c r="G216" s="47"/>
      <c r="H216" s="46"/>
      <c r="I216" s="57"/>
      <c r="J216" s="8"/>
    </row>
    <row r="217" spans="1:10" ht="15.75" x14ac:dyDescent="0.25">
      <c r="A217" s="78" t="s">
        <v>357</v>
      </c>
      <c r="B217" s="78"/>
      <c r="C217" s="79" t="s">
        <v>508</v>
      </c>
      <c r="D217" s="72"/>
      <c r="E217" s="75"/>
      <c r="F217" s="80"/>
      <c r="G217" s="49"/>
      <c r="H217" s="80"/>
      <c r="I217" s="77">
        <f>SUM(I218,I222)</f>
        <v>0</v>
      </c>
      <c r="J217" s="8"/>
    </row>
    <row r="218" spans="1:10" ht="15.75" x14ac:dyDescent="0.25">
      <c r="A218" s="115" t="s">
        <v>358</v>
      </c>
      <c r="B218" s="117"/>
      <c r="C218" s="109" t="s">
        <v>238</v>
      </c>
      <c r="D218" s="6"/>
      <c r="E218" s="39"/>
      <c r="F218" s="47"/>
      <c r="G218" s="47"/>
      <c r="H218" s="46"/>
      <c r="I218" s="71">
        <f>SUM(I219:I221)</f>
        <v>0</v>
      </c>
      <c r="J218" s="8"/>
    </row>
    <row r="219" spans="1:10" ht="15.75" x14ac:dyDescent="0.25">
      <c r="A219" s="15" t="s">
        <v>490</v>
      </c>
      <c r="B219" s="11" t="s">
        <v>245</v>
      </c>
      <c r="C219" s="7" t="s">
        <v>246</v>
      </c>
      <c r="D219" s="6" t="s">
        <v>44</v>
      </c>
      <c r="E219" s="39">
        <v>3</v>
      </c>
      <c r="F219" s="139"/>
      <c r="G219" s="46">
        <f t="shared" ref="G219:G221" si="84">TRUNC(F219,2)</f>
        <v>0</v>
      </c>
      <c r="H219" s="46">
        <f t="shared" ref="H219:H221" si="85">G219*($K$7+1)</f>
        <v>0</v>
      </c>
      <c r="I219" s="132">
        <f t="shared" ref="I219" si="86">E219*H219</f>
        <v>0</v>
      </c>
      <c r="J219" s="8"/>
    </row>
    <row r="220" spans="1:10" ht="15.75" x14ac:dyDescent="0.25">
      <c r="A220" s="15" t="s">
        <v>491</v>
      </c>
      <c r="B220" s="11" t="s">
        <v>239</v>
      </c>
      <c r="C220" s="7" t="s">
        <v>241</v>
      </c>
      <c r="D220" s="6" t="s">
        <v>240</v>
      </c>
      <c r="E220" s="39">
        <v>439.7</v>
      </c>
      <c r="F220" s="139"/>
      <c r="G220" s="46">
        <f t="shared" si="84"/>
        <v>0</v>
      </c>
      <c r="H220" s="46">
        <f t="shared" si="85"/>
        <v>0</v>
      </c>
      <c r="I220" s="132">
        <f t="shared" ref="I220:I226" si="87">E220*H220</f>
        <v>0</v>
      </c>
      <c r="J220" s="8"/>
    </row>
    <row r="221" spans="1:10" ht="15.75" x14ac:dyDescent="0.25">
      <c r="A221" s="15" t="s">
        <v>492</v>
      </c>
      <c r="B221" s="11" t="s">
        <v>243</v>
      </c>
      <c r="C221" s="7" t="s">
        <v>244</v>
      </c>
      <c r="D221" s="6" t="s">
        <v>240</v>
      </c>
      <c r="E221" s="39">
        <v>892.57</v>
      </c>
      <c r="F221" s="139"/>
      <c r="G221" s="46">
        <f t="shared" si="84"/>
        <v>0</v>
      </c>
      <c r="H221" s="46">
        <f t="shared" si="85"/>
        <v>0</v>
      </c>
      <c r="I221" s="132">
        <f t="shared" ref="I221" si="88">E221*H221</f>
        <v>0</v>
      </c>
      <c r="J221" s="8"/>
    </row>
    <row r="222" spans="1:10" ht="15.75" x14ac:dyDescent="0.25">
      <c r="A222" s="115" t="s">
        <v>359</v>
      </c>
      <c r="B222" s="117"/>
      <c r="C222" s="109" t="s">
        <v>237</v>
      </c>
      <c r="D222" s="6"/>
      <c r="E222" s="39"/>
      <c r="F222" s="47"/>
      <c r="G222" s="46"/>
      <c r="H222" s="46"/>
      <c r="I222" s="92">
        <f>SUM(I223:I226)</f>
        <v>0</v>
      </c>
      <c r="J222" s="8"/>
    </row>
    <row r="223" spans="1:10" ht="31.5" x14ac:dyDescent="0.25">
      <c r="A223" s="15" t="s">
        <v>493</v>
      </c>
      <c r="B223" s="70" t="s">
        <v>256</v>
      </c>
      <c r="C223" s="7" t="s">
        <v>254</v>
      </c>
      <c r="D223" s="6" t="s">
        <v>49</v>
      </c>
      <c r="E223" s="39">
        <v>79.37</v>
      </c>
      <c r="F223" s="139"/>
      <c r="G223" s="46">
        <f t="shared" ref="G223:G226" si="89">TRUNC(F223,2)</f>
        <v>0</v>
      </c>
      <c r="H223" s="46">
        <f t="shared" ref="H223:H226" si="90">G223*($K$7+1)</f>
        <v>0</v>
      </c>
      <c r="I223" s="132">
        <f t="shared" si="87"/>
        <v>0</v>
      </c>
      <c r="J223" s="8"/>
    </row>
    <row r="224" spans="1:10" ht="31.5" x14ac:dyDescent="0.25">
      <c r="A224" s="15" t="s">
        <v>494</v>
      </c>
      <c r="B224" s="70" t="s">
        <v>257</v>
      </c>
      <c r="C224" s="7" t="s">
        <v>255</v>
      </c>
      <c r="D224" s="6" t="s">
        <v>44</v>
      </c>
      <c r="E224" s="39">
        <v>28.3</v>
      </c>
      <c r="F224" s="139"/>
      <c r="G224" s="46">
        <f t="shared" si="89"/>
        <v>0</v>
      </c>
      <c r="H224" s="46">
        <f t="shared" si="90"/>
        <v>0</v>
      </c>
      <c r="I224" s="132">
        <f t="shared" si="87"/>
        <v>0</v>
      </c>
      <c r="J224" s="8"/>
    </row>
    <row r="225" spans="1:10" ht="31.5" x14ac:dyDescent="0.25">
      <c r="A225" s="15" t="s">
        <v>511</v>
      </c>
      <c r="B225" s="70" t="s">
        <v>516</v>
      </c>
      <c r="C225" s="7" t="s">
        <v>515</v>
      </c>
      <c r="D225" s="6" t="s">
        <v>44</v>
      </c>
      <c r="E225" s="39">
        <v>22.7</v>
      </c>
      <c r="F225" s="139"/>
      <c r="G225" s="46">
        <f t="shared" si="89"/>
        <v>0</v>
      </c>
      <c r="H225" s="46">
        <f t="shared" si="90"/>
        <v>0</v>
      </c>
      <c r="I225" s="132">
        <f t="shared" si="87"/>
        <v>0</v>
      </c>
      <c r="J225" s="8"/>
    </row>
    <row r="226" spans="1:10" ht="31.5" x14ac:dyDescent="0.25">
      <c r="A226" s="15" t="s">
        <v>514</v>
      </c>
      <c r="B226" s="70" t="s">
        <v>513</v>
      </c>
      <c r="C226" s="101" t="s">
        <v>512</v>
      </c>
      <c r="D226" s="6" t="s">
        <v>44</v>
      </c>
      <c r="E226" s="39">
        <v>18</v>
      </c>
      <c r="F226" s="139"/>
      <c r="G226" s="46">
        <f t="shared" si="89"/>
        <v>0</v>
      </c>
      <c r="H226" s="46">
        <f t="shared" si="90"/>
        <v>0</v>
      </c>
      <c r="I226" s="132">
        <f t="shared" si="87"/>
        <v>0</v>
      </c>
      <c r="J226" s="8"/>
    </row>
    <row r="227" spans="1:10" ht="6.75" customHeight="1" x14ac:dyDescent="0.25">
      <c r="A227" s="15"/>
      <c r="B227" s="65"/>
      <c r="C227" s="7"/>
      <c r="D227" s="6"/>
      <c r="E227" s="39"/>
      <c r="F227" s="47"/>
      <c r="G227" s="47"/>
      <c r="H227" s="46"/>
      <c r="I227" s="57"/>
      <c r="J227" s="8"/>
    </row>
    <row r="228" spans="1:10" ht="15.75" x14ac:dyDescent="0.25">
      <c r="A228" s="78" t="s">
        <v>495</v>
      </c>
      <c r="B228" s="78"/>
      <c r="C228" s="79" t="s">
        <v>233</v>
      </c>
      <c r="D228" s="72"/>
      <c r="E228" s="75"/>
      <c r="F228" s="80"/>
      <c r="G228" s="49"/>
      <c r="H228" s="80"/>
      <c r="I228" s="77">
        <f>SUM(I229:I231)</f>
        <v>0</v>
      </c>
      <c r="J228" s="8"/>
    </row>
    <row r="229" spans="1:10" ht="31.5" x14ac:dyDescent="0.25">
      <c r="A229" s="15" t="s">
        <v>496</v>
      </c>
      <c r="B229" s="70" t="s">
        <v>302</v>
      </c>
      <c r="C229" s="7" t="s">
        <v>301</v>
      </c>
      <c r="D229" s="6" t="s">
        <v>49</v>
      </c>
      <c r="E229" s="39">
        <v>438.39</v>
      </c>
      <c r="F229" s="139"/>
      <c r="G229" s="46">
        <f t="shared" ref="G229:G231" si="91">TRUNC(F229,2)</f>
        <v>0</v>
      </c>
      <c r="H229" s="46">
        <f t="shared" ref="H229:H231" si="92">G229*($K$7+1)</f>
        <v>0</v>
      </c>
      <c r="I229" s="132">
        <f t="shared" ref="I229:I230" si="93">E229*H229</f>
        <v>0</v>
      </c>
      <c r="J229" s="8"/>
    </row>
    <row r="230" spans="1:10" ht="31.5" x14ac:dyDescent="0.25">
      <c r="A230" s="15" t="s">
        <v>497</v>
      </c>
      <c r="B230" s="70" t="s">
        <v>304</v>
      </c>
      <c r="C230" s="7" t="s">
        <v>303</v>
      </c>
      <c r="D230" s="6" t="s">
        <v>49</v>
      </c>
      <c r="E230" s="39">
        <v>246.55</v>
      </c>
      <c r="F230" s="139"/>
      <c r="G230" s="46">
        <f t="shared" si="91"/>
        <v>0</v>
      </c>
      <c r="H230" s="46">
        <f t="shared" si="92"/>
        <v>0</v>
      </c>
      <c r="I230" s="132">
        <f t="shared" si="93"/>
        <v>0</v>
      </c>
      <c r="J230" s="8"/>
    </row>
    <row r="231" spans="1:10" ht="15.75" x14ac:dyDescent="0.25">
      <c r="A231" s="15" t="s">
        <v>498</v>
      </c>
      <c r="B231" s="11" t="s">
        <v>84</v>
      </c>
      <c r="C231" s="7" t="s">
        <v>242</v>
      </c>
      <c r="D231" s="6" t="s">
        <v>49</v>
      </c>
      <c r="E231" s="39">
        <v>43.55</v>
      </c>
      <c r="F231" s="140"/>
      <c r="G231" s="46">
        <f t="shared" si="91"/>
        <v>0</v>
      </c>
      <c r="H231" s="46">
        <f t="shared" si="92"/>
        <v>0</v>
      </c>
      <c r="I231" s="132">
        <f t="shared" ref="I231" si="94">E231*H231</f>
        <v>0</v>
      </c>
      <c r="J231" s="8"/>
    </row>
    <row r="232" spans="1:10" ht="6" customHeight="1" thickBot="1" x14ac:dyDescent="0.3">
      <c r="A232" s="95"/>
      <c r="B232" s="95"/>
      <c r="C232" s="104"/>
      <c r="D232" s="95"/>
      <c r="E232" s="96"/>
      <c r="F232" s="97"/>
      <c r="G232" s="97"/>
      <c r="H232" s="97"/>
      <c r="I232" s="94"/>
      <c r="J232" s="8"/>
    </row>
    <row r="233" spans="1:10" ht="19.5" thickBot="1" x14ac:dyDescent="0.3">
      <c r="A233" s="181" t="s">
        <v>7</v>
      </c>
      <c r="B233" s="182"/>
      <c r="C233" s="182"/>
      <c r="D233" s="182"/>
      <c r="E233" s="182"/>
      <c r="F233" s="182"/>
      <c r="G233" s="183"/>
      <c r="H233" s="183"/>
      <c r="I233" s="136">
        <f>SUM(I9,I38,I52,I63,I75,I91,I97,I128,I140,I151,I170,I187,I209,I217,I228)</f>
        <v>0</v>
      </c>
      <c r="J233" s="8"/>
    </row>
    <row r="234" spans="1:10" ht="15.75" x14ac:dyDescent="0.25">
      <c r="A234" s="28"/>
      <c r="B234" s="28"/>
      <c r="C234" s="12"/>
      <c r="D234" s="28"/>
      <c r="E234" s="41"/>
      <c r="F234" s="50"/>
      <c r="G234" s="50"/>
      <c r="H234" s="50"/>
      <c r="I234" s="60"/>
      <c r="J234" s="8"/>
    </row>
    <row r="235" spans="1:10" ht="16.5" thickBot="1" x14ac:dyDescent="0.3">
      <c r="A235" s="28"/>
      <c r="B235" s="28"/>
      <c r="C235" s="12"/>
      <c r="D235" s="28"/>
      <c r="E235" s="41"/>
      <c r="F235" s="50"/>
      <c r="G235" s="50"/>
      <c r="H235" s="50"/>
      <c r="I235" s="60"/>
      <c r="J235" s="8"/>
    </row>
    <row r="236" spans="1:10" ht="15.75" x14ac:dyDescent="0.25">
      <c r="A236" s="164" t="s">
        <v>525</v>
      </c>
      <c r="B236" s="165"/>
      <c r="C236" s="165"/>
      <c r="D236" s="165"/>
      <c r="E236" s="165"/>
      <c r="F236" s="165"/>
      <c r="G236" s="165"/>
      <c r="H236" s="165"/>
      <c r="I236" s="166"/>
      <c r="J236" s="8"/>
    </row>
    <row r="237" spans="1:10" ht="15.75" x14ac:dyDescent="0.25">
      <c r="A237" s="167" t="s">
        <v>524</v>
      </c>
      <c r="B237" s="168"/>
      <c r="C237" s="168"/>
      <c r="D237" s="168"/>
      <c r="E237" s="168"/>
      <c r="F237" s="168"/>
      <c r="G237" s="168"/>
      <c r="H237" s="168"/>
      <c r="I237" s="169"/>
      <c r="J237" s="8"/>
    </row>
    <row r="238" spans="1:10" ht="15.75" x14ac:dyDescent="0.25">
      <c r="A238" s="167" t="s">
        <v>527</v>
      </c>
      <c r="B238" s="168"/>
      <c r="C238" s="168"/>
      <c r="D238" s="168"/>
      <c r="E238" s="168"/>
      <c r="F238" s="168"/>
      <c r="G238" s="168"/>
      <c r="H238" s="168"/>
      <c r="I238" s="169"/>
      <c r="J238" s="8"/>
    </row>
    <row r="239" spans="1:10" ht="16.5" thickBot="1" x14ac:dyDescent="0.3">
      <c r="A239" s="170" t="s">
        <v>526</v>
      </c>
      <c r="B239" s="171"/>
      <c r="C239" s="171"/>
      <c r="D239" s="171"/>
      <c r="E239" s="171"/>
      <c r="F239" s="171"/>
      <c r="G239" s="171"/>
      <c r="H239" s="171"/>
      <c r="I239" s="172"/>
      <c r="J239" s="8"/>
    </row>
    <row r="240" spans="1:10" ht="15.75" x14ac:dyDescent="0.25">
      <c r="A240" s="28"/>
      <c r="B240" s="28"/>
      <c r="C240" s="12"/>
      <c r="D240" s="28"/>
      <c r="E240" s="41"/>
      <c r="F240" s="50"/>
      <c r="G240" s="50"/>
      <c r="H240" s="50"/>
      <c r="I240" s="60"/>
      <c r="J240" s="8"/>
    </row>
    <row r="241" spans="1:10" ht="15.75" x14ac:dyDescent="0.25">
      <c r="A241" s="28"/>
      <c r="B241" s="28"/>
      <c r="C241" s="12"/>
      <c r="D241" s="28"/>
      <c r="E241" s="50"/>
      <c r="H241" s="110"/>
      <c r="I241" s="60"/>
      <c r="J241" s="8"/>
    </row>
    <row r="242" spans="1:10" ht="15.75" x14ac:dyDescent="0.25">
      <c r="A242" s="178" t="s">
        <v>528</v>
      </c>
      <c r="B242" s="179"/>
      <c r="C242" s="179"/>
      <c r="D242" s="179"/>
      <c r="E242" s="179"/>
      <c r="F242" s="179"/>
      <c r="G242" s="179"/>
      <c r="H242" s="179"/>
      <c r="I242" s="179"/>
      <c r="J242" s="8"/>
    </row>
    <row r="243" spans="1:10" ht="15.75" x14ac:dyDescent="0.25">
      <c r="A243" s="28"/>
      <c r="B243" s="28"/>
      <c r="C243" s="12"/>
      <c r="D243" s="28"/>
      <c r="E243" s="41"/>
      <c r="F243" s="50"/>
      <c r="G243" s="50"/>
      <c r="H243" s="50"/>
      <c r="I243" s="60"/>
      <c r="J243" s="8"/>
    </row>
    <row r="244" spans="1:10" ht="15.75" x14ac:dyDescent="0.25">
      <c r="A244" s="28"/>
      <c r="B244" s="28"/>
      <c r="C244" s="13" t="s">
        <v>176</v>
      </c>
      <c r="D244" s="28"/>
      <c r="E244" s="41"/>
      <c r="F244" s="50"/>
      <c r="G244" s="50"/>
      <c r="H244" s="50"/>
      <c r="I244" s="60"/>
      <c r="J244" s="8"/>
    </row>
    <row r="245" spans="1:10" ht="15.75" x14ac:dyDescent="0.25">
      <c r="A245" s="29"/>
      <c r="B245" s="29"/>
      <c r="C245" s="12"/>
      <c r="D245" s="29"/>
      <c r="E245" s="41"/>
      <c r="F245" s="51"/>
      <c r="G245" s="51"/>
      <c r="H245" s="51"/>
      <c r="I245" s="60"/>
      <c r="J245" s="8"/>
    </row>
    <row r="246" spans="1:10" ht="15.75" customHeight="1" x14ac:dyDescent="0.25">
      <c r="A246" s="186"/>
      <c r="B246" s="186"/>
      <c r="C246" s="186"/>
      <c r="D246" s="186"/>
      <c r="E246" s="186"/>
      <c r="F246" s="186"/>
      <c r="G246" s="186"/>
      <c r="H246" s="186"/>
      <c r="I246" s="186"/>
      <c r="J246" s="8"/>
    </row>
    <row r="247" spans="1:10" ht="15.75" customHeight="1" x14ac:dyDescent="0.25">
      <c r="A247" s="143"/>
      <c r="B247" s="143"/>
      <c r="C247" s="143"/>
      <c r="D247" s="143"/>
      <c r="E247" s="143"/>
      <c r="F247" s="143"/>
      <c r="G247" s="143"/>
      <c r="H247" s="143"/>
      <c r="I247" s="143"/>
      <c r="J247" s="8"/>
    </row>
    <row r="248" spans="1:10" ht="15.75" customHeight="1" x14ac:dyDescent="0.25">
      <c r="A248" s="143"/>
      <c r="B248" s="143"/>
      <c r="C248" s="143"/>
      <c r="D248" s="143"/>
      <c r="E248" s="143"/>
      <c r="F248" s="143"/>
      <c r="G248" s="143"/>
      <c r="H248" s="143"/>
      <c r="I248" s="143"/>
      <c r="J248" s="8"/>
    </row>
    <row r="249" spans="1:10" ht="15.75" x14ac:dyDescent="0.25">
      <c r="A249" s="177"/>
      <c r="B249" s="177"/>
      <c r="C249" s="177"/>
      <c r="D249" s="177"/>
      <c r="E249" s="177"/>
      <c r="F249" s="177"/>
      <c r="G249" s="177"/>
      <c r="H249" s="177"/>
      <c r="I249" s="177"/>
      <c r="J249" s="8"/>
    </row>
    <row r="250" spans="1:10" ht="15.75" customHeight="1" x14ac:dyDescent="0.2">
      <c r="A250" s="31"/>
      <c r="B250" s="31"/>
      <c r="C250" s="10"/>
      <c r="D250" s="30"/>
      <c r="E250" s="174"/>
      <c r="F250" s="174"/>
      <c r="G250" s="68"/>
      <c r="H250" s="68"/>
      <c r="I250" s="61"/>
      <c r="J250" s="9"/>
    </row>
    <row r="251" spans="1:10" ht="15.75" x14ac:dyDescent="0.25">
      <c r="A251" s="31"/>
      <c r="B251" s="31"/>
      <c r="C251" s="106"/>
      <c r="D251" s="30"/>
      <c r="E251" s="144"/>
      <c r="F251" s="144"/>
      <c r="G251" s="67"/>
      <c r="H251" s="67"/>
      <c r="I251" s="62"/>
      <c r="J251" s="8"/>
    </row>
    <row r="252" spans="1:10" ht="15.75" x14ac:dyDescent="0.25">
      <c r="A252" s="31"/>
      <c r="B252" s="31"/>
      <c r="C252" s="106"/>
      <c r="D252" s="30"/>
      <c r="E252" s="144"/>
      <c r="F252" s="144"/>
      <c r="G252" s="67"/>
      <c r="H252" s="67"/>
      <c r="I252" s="62"/>
      <c r="J252" s="8"/>
    </row>
    <row r="253" spans="1:10" ht="15.75" x14ac:dyDescent="0.25">
      <c r="A253" s="31"/>
      <c r="B253" s="31"/>
      <c r="C253" s="98"/>
      <c r="D253" s="30"/>
      <c r="E253" s="42"/>
      <c r="F253" s="52"/>
      <c r="G253" s="52"/>
      <c r="H253" s="52"/>
      <c r="I253" s="62"/>
      <c r="J253" s="8"/>
    </row>
    <row r="254" spans="1:10" x14ac:dyDescent="0.2">
      <c r="A254" s="32"/>
      <c r="B254" s="32"/>
      <c r="C254" s="107"/>
    </row>
    <row r="255" spans="1:10" x14ac:dyDescent="0.2">
      <c r="A255" s="32"/>
      <c r="B255" s="32"/>
      <c r="C255" s="107"/>
    </row>
    <row r="256" spans="1:10" x14ac:dyDescent="0.2">
      <c r="A256" s="32"/>
      <c r="B256" s="32"/>
      <c r="C256" s="107"/>
    </row>
    <row r="257" spans="1:9" x14ac:dyDescent="0.2">
      <c r="A257" s="32"/>
      <c r="B257" s="32"/>
      <c r="C257" s="107"/>
    </row>
    <row r="258" spans="1:9" x14ac:dyDescent="0.2">
      <c r="A258" s="32"/>
      <c r="B258" s="32"/>
      <c r="C258" s="107"/>
    </row>
    <row r="259" spans="1:9" x14ac:dyDescent="0.2">
      <c r="A259" s="32"/>
      <c r="B259" s="32"/>
      <c r="C259" s="107"/>
    </row>
    <row r="260" spans="1:9" x14ac:dyDescent="0.2">
      <c r="A260" s="32"/>
      <c r="B260" s="32"/>
      <c r="C260" s="107"/>
    </row>
    <row r="261" spans="1:9" x14ac:dyDescent="0.2">
      <c r="A261" s="32"/>
      <c r="B261" s="32"/>
      <c r="C261" s="107"/>
    </row>
    <row r="262" spans="1:9" x14ac:dyDescent="0.2">
      <c r="A262" s="32"/>
      <c r="B262" s="32"/>
      <c r="C262" s="107"/>
    </row>
    <row r="263" spans="1:9" x14ac:dyDescent="0.2">
      <c r="A263" s="32"/>
      <c r="B263" s="32"/>
      <c r="C263" s="107"/>
    </row>
    <row r="264" spans="1:9" x14ac:dyDescent="0.2">
      <c r="A264" s="32"/>
      <c r="B264" s="32"/>
      <c r="C264" s="107"/>
    </row>
    <row r="265" spans="1:9" x14ac:dyDescent="0.2">
      <c r="A265" s="32"/>
      <c r="B265" s="32"/>
      <c r="C265" s="107"/>
    </row>
    <row r="266" spans="1:9" x14ac:dyDescent="0.2">
      <c r="A266" s="32"/>
      <c r="B266" s="32"/>
      <c r="C266" s="107"/>
      <c r="D266" s="16"/>
      <c r="I266" s="64"/>
    </row>
    <row r="267" spans="1:9" x14ac:dyDescent="0.2">
      <c r="A267" s="32"/>
      <c r="B267" s="32"/>
      <c r="C267" s="107"/>
      <c r="D267" s="16"/>
      <c r="I267" s="64"/>
    </row>
    <row r="268" spans="1:9" x14ac:dyDescent="0.2">
      <c r="A268" s="32"/>
      <c r="B268" s="32"/>
      <c r="C268" s="107"/>
      <c r="D268" s="16"/>
      <c r="I268" s="64"/>
    </row>
    <row r="269" spans="1:9" x14ac:dyDescent="0.2">
      <c r="A269" s="32"/>
      <c r="B269" s="32"/>
      <c r="C269" s="107"/>
      <c r="D269" s="16"/>
      <c r="I269" s="64"/>
    </row>
    <row r="270" spans="1:9" x14ac:dyDescent="0.2">
      <c r="A270" s="32"/>
      <c r="B270" s="32"/>
      <c r="C270" s="107"/>
      <c r="D270" s="16"/>
      <c r="I270" s="64"/>
    </row>
    <row r="271" spans="1:9" x14ac:dyDescent="0.2">
      <c r="A271" s="32"/>
      <c r="B271" s="32"/>
      <c r="C271" s="107"/>
      <c r="D271" s="16"/>
      <c r="I271" s="64"/>
    </row>
    <row r="272" spans="1:9" x14ac:dyDescent="0.2">
      <c r="A272" s="32"/>
      <c r="B272" s="32"/>
      <c r="C272" s="107"/>
      <c r="D272" s="16"/>
      <c r="I272" s="64"/>
    </row>
    <row r="273" spans="1:9" x14ac:dyDescent="0.2">
      <c r="A273" s="32"/>
      <c r="B273" s="32"/>
      <c r="C273" s="107"/>
      <c r="D273" s="16"/>
      <c r="I273" s="64"/>
    </row>
    <row r="274" spans="1:9" x14ac:dyDescent="0.2">
      <c r="A274" s="32"/>
      <c r="B274" s="32"/>
      <c r="C274" s="107"/>
      <c r="D274" s="16"/>
      <c r="I274" s="64"/>
    </row>
    <row r="275" spans="1:9" x14ac:dyDescent="0.2">
      <c r="A275" s="32"/>
      <c r="B275" s="32"/>
      <c r="C275" s="107"/>
      <c r="D275" s="16"/>
      <c r="I275" s="64"/>
    </row>
    <row r="276" spans="1:9" x14ac:dyDescent="0.2">
      <c r="A276" s="32"/>
      <c r="B276" s="32"/>
      <c r="C276" s="107"/>
      <c r="D276" s="16"/>
      <c r="I276" s="64"/>
    </row>
    <row r="277" spans="1:9" x14ac:dyDescent="0.2">
      <c r="A277" s="32"/>
      <c r="B277" s="32"/>
      <c r="C277" s="107"/>
      <c r="D277" s="16"/>
      <c r="I277" s="64"/>
    </row>
    <row r="278" spans="1:9" x14ac:dyDescent="0.2">
      <c r="A278" s="32"/>
      <c r="B278" s="32"/>
      <c r="C278" s="107"/>
      <c r="D278" s="16"/>
      <c r="I278" s="64"/>
    </row>
    <row r="279" spans="1:9" x14ac:dyDescent="0.2">
      <c r="A279" s="32"/>
      <c r="B279" s="32"/>
      <c r="C279" s="107"/>
      <c r="D279" s="16"/>
      <c r="I279" s="64"/>
    </row>
    <row r="280" spans="1:9" x14ac:dyDescent="0.2">
      <c r="A280" s="32"/>
      <c r="B280" s="32"/>
      <c r="C280" s="107"/>
      <c r="D280" s="16"/>
      <c r="I280" s="64"/>
    </row>
    <row r="281" spans="1:9" x14ac:dyDescent="0.2">
      <c r="A281" s="32"/>
      <c r="B281" s="32"/>
      <c r="C281" s="107"/>
      <c r="D281" s="16"/>
      <c r="I281" s="64"/>
    </row>
    <row r="282" spans="1:9" x14ac:dyDescent="0.2">
      <c r="A282" s="32"/>
      <c r="B282" s="32"/>
      <c r="C282" s="107"/>
      <c r="D282" s="16"/>
      <c r="I282" s="64"/>
    </row>
    <row r="283" spans="1:9" x14ac:dyDescent="0.2">
      <c r="A283" s="32"/>
      <c r="B283" s="32"/>
      <c r="C283" s="107"/>
      <c r="D283" s="16"/>
      <c r="I283" s="64"/>
    </row>
    <row r="284" spans="1:9" x14ac:dyDescent="0.2">
      <c r="A284" s="32"/>
      <c r="B284" s="32"/>
      <c r="C284" s="107"/>
      <c r="D284" s="16"/>
      <c r="I284" s="64"/>
    </row>
    <row r="285" spans="1:9" x14ac:dyDescent="0.2">
      <c r="A285" s="32"/>
      <c r="B285" s="32"/>
      <c r="C285" s="107"/>
      <c r="D285" s="16"/>
      <c r="I285" s="64"/>
    </row>
    <row r="286" spans="1:9" x14ac:dyDescent="0.2">
      <c r="A286" s="32"/>
      <c r="B286" s="32"/>
      <c r="C286" s="107"/>
      <c r="D286" s="16"/>
      <c r="I286" s="64"/>
    </row>
    <row r="287" spans="1:9" x14ac:dyDescent="0.2">
      <c r="A287" s="32"/>
      <c r="B287" s="32"/>
      <c r="C287" s="107"/>
      <c r="D287" s="16"/>
      <c r="I287" s="64"/>
    </row>
    <row r="288" spans="1:9" x14ac:dyDescent="0.2">
      <c r="A288" s="32"/>
      <c r="B288" s="32"/>
      <c r="C288" s="107"/>
      <c r="D288" s="16"/>
      <c r="I288" s="64"/>
    </row>
    <row r="289" spans="1:9" x14ac:dyDescent="0.2">
      <c r="A289" s="32"/>
      <c r="B289" s="32"/>
      <c r="C289" s="107"/>
      <c r="D289" s="16"/>
      <c r="I289" s="64"/>
    </row>
    <row r="290" spans="1:9" x14ac:dyDescent="0.2">
      <c r="A290" s="32"/>
      <c r="B290" s="32"/>
      <c r="C290" s="107"/>
      <c r="D290" s="16"/>
      <c r="I290" s="64"/>
    </row>
    <row r="291" spans="1:9" x14ac:dyDescent="0.2">
      <c r="A291" s="32"/>
      <c r="B291" s="32"/>
      <c r="C291" s="107"/>
      <c r="D291" s="16"/>
      <c r="I291" s="64"/>
    </row>
    <row r="292" spans="1:9" x14ac:dyDescent="0.2">
      <c r="A292" s="32"/>
      <c r="B292" s="32"/>
      <c r="C292" s="107"/>
      <c r="D292" s="16"/>
      <c r="I292" s="64"/>
    </row>
    <row r="293" spans="1:9" x14ac:dyDescent="0.2">
      <c r="A293" s="32"/>
      <c r="B293" s="32"/>
      <c r="C293" s="107"/>
      <c r="D293" s="16"/>
      <c r="I293" s="64"/>
    </row>
    <row r="294" spans="1:9" x14ac:dyDescent="0.2">
      <c r="A294" s="32"/>
      <c r="B294" s="32"/>
      <c r="C294" s="107"/>
      <c r="D294" s="16"/>
      <c r="I294" s="64"/>
    </row>
    <row r="295" spans="1:9" x14ac:dyDescent="0.2">
      <c r="A295" s="32"/>
      <c r="B295" s="32"/>
      <c r="C295" s="107"/>
      <c r="D295" s="16"/>
      <c r="I295" s="64"/>
    </row>
    <row r="296" spans="1:9" x14ac:dyDescent="0.2">
      <c r="A296" s="32"/>
      <c r="B296" s="32"/>
      <c r="C296" s="107"/>
      <c r="D296" s="16"/>
      <c r="I296" s="64"/>
    </row>
    <row r="297" spans="1:9" x14ac:dyDescent="0.2">
      <c r="A297" s="32"/>
      <c r="B297" s="32"/>
      <c r="C297" s="107"/>
      <c r="D297" s="16"/>
      <c r="I297" s="64"/>
    </row>
    <row r="298" spans="1:9" x14ac:dyDescent="0.2">
      <c r="A298" s="32"/>
      <c r="B298" s="32"/>
      <c r="C298" s="107"/>
      <c r="D298" s="16"/>
      <c r="I298" s="64"/>
    </row>
    <row r="299" spans="1:9" x14ac:dyDescent="0.2">
      <c r="A299" s="32"/>
      <c r="B299" s="32"/>
      <c r="C299" s="107"/>
      <c r="D299" s="16"/>
      <c r="I299" s="64"/>
    </row>
    <row r="300" spans="1:9" x14ac:dyDescent="0.2">
      <c r="A300" s="32"/>
      <c r="B300" s="32"/>
      <c r="C300" s="107"/>
      <c r="D300" s="16"/>
      <c r="I300" s="64"/>
    </row>
    <row r="301" spans="1:9" x14ac:dyDescent="0.2">
      <c r="A301" s="32"/>
      <c r="B301" s="32"/>
      <c r="C301" s="107"/>
      <c r="D301" s="16"/>
      <c r="I301" s="64"/>
    </row>
    <row r="302" spans="1:9" x14ac:dyDescent="0.2">
      <c r="A302" s="32"/>
      <c r="B302" s="32"/>
      <c r="C302" s="107"/>
      <c r="D302" s="16"/>
      <c r="I302" s="64"/>
    </row>
    <row r="303" spans="1:9" x14ac:dyDescent="0.2">
      <c r="A303" s="32"/>
      <c r="B303" s="32"/>
      <c r="C303" s="107"/>
      <c r="D303" s="16"/>
      <c r="I303" s="64"/>
    </row>
    <row r="304" spans="1:9" x14ac:dyDescent="0.2">
      <c r="A304" s="32"/>
      <c r="B304" s="32"/>
      <c r="C304" s="107"/>
      <c r="D304" s="16"/>
      <c r="I304" s="64"/>
    </row>
    <row r="305" spans="1:9" x14ac:dyDescent="0.2">
      <c r="A305" s="32"/>
      <c r="B305" s="32"/>
      <c r="C305" s="107"/>
      <c r="D305" s="16"/>
      <c r="I305" s="64"/>
    </row>
    <row r="306" spans="1:9" x14ac:dyDescent="0.2">
      <c r="A306" s="32"/>
      <c r="B306" s="32"/>
      <c r="C306" s="107"/>
      <c r="D306" s="16"/>
      <c r="I306" s="64"/>
    </row>
    <row r="307" spans="1:9" x14ac:dyDescent="0.2">
      <c r="A307" s="32"/>
      <c r="B307" s="32"/>
      <c r="C307" s="107"/>
      <c r="D307" s="16"/>
      <c r="I307" s="64"/>
    </row>
    <row r="308" spans="1:9" x14ac:dyDescent="0.2">
      <c r="A308" s="32"/>
      <c r="B308" s="32"/>
      <c r="C308" s="107"/>
      <c r="D308" s="16"/>
      <c r="I308" s="64"/>
    </row>
    <row r="309" spans="1:9" x14ac:dyDescent="0.2">
      <c r="A309" s="32"/>
      <c r="B309" s="32"/>
      <c r="C309" s="107"/>
      <c r="D309" s="16"/>
      <c r="I309" s="64"/>
    </row>
    <row r="310" spans="1:9" x14ac:dyDescent="0.2">
      <c r="A310" s="32"/>
      <c r="B310" s="32"/>
      <c r="C310" s="107"/>
      <c r="D310" s="16"/>
      <c r="I310" s="64"/>
    </row>
    <row r="311" spans="1:9" x14ac:dyDescent="0.2">
      <c r="A311" s="32"/>
      <c r="B311" s="32"/>
      <c r="C311" s="107"/>
      <c r="D311" s="16"/>
      <c r="I311" s="64"/>
    </row>
    <row r="312" spans="1:9" x14ac:dyDescent="0.2">
      <c r="A312" s="32"/>
      <c r="B312" s="32"/>
      <c r="C312" s="107"/>
      <c r="D312" s="16"/>
      <c r="I312" s="64"/>
    </row>
    <row r="313" spans="1:9" x14ac:dyDescent="0.2">
      <c r="A313" s="32"/>
      <c r="B313" s="32"/>
      <c r="C313" s="107"/>
      <c r="D313" s="16"/>
      <c r="I313" s="64"/>
    </row>
    <row r="314" spans="1:9" x14ac:dyDescent="0.2">
      <c r="A314" s="32"/>
      <c r="B314" s="32"/>
      <c r="C314" s="107"/>
      <c r="D314" s="16"/>
      <c r="I314" s="64"/>
    </row>
    <row r="315" spans="1:9" x14ac:dyDescent="0.2">
      <c r="A315" s="32"/>
      <c r="B315" s="32"/>
      <c r="C315" s="107"/>
      <c r="D315" s="16"/>
      <c r="I315" s="64"/>
    </row>
    <row r="316" spans="1:9" x14ac:dyDescent="0.2">
      <c r="A316" s="32"/>
      <c r="B316" s="32"/>
      <c r="C316" s="107"/>
      <c r="D316" s="16"/>
      <c r="I316" s="64"/>
    </row>
    <row r="317" spans="1:9" x14ac:dyDescent="0.2">
      <c r="A317" s="32"/>
      <c r="B317" s="32"/>
      <c r="C317" s="107"/>
      <c r="D317" s="16"/>
      <c r="I317" s="64"/>
    </row>
    <row r="318" spans="1:9" x14ac:dyDescent="0.2">
      <c r="A318" s="32"/>
      <c r="B318" s="32"/>
      <c r="C318" s="107"/>
      <c r="D318" s="16"/>
      <c r="I318" s="64"/>
    </row>
    <row r="319" spans="1:9" x14ac:dyDescent="0.2">
      <c r="A319" s="32"/>
      <c r="B319" s="32"/>
      <c r="C319" s="107"/>
      <c r="D319" s="16"/>
      <c r="I319" s="64"/>
    </row>
    <row r="320" spans="1:9" x14ac:dyDescent="0.2">
      <c r="A320" s="32"/>
      <c r="B320" s="32"/>
      <c r="C320" s="107"/>
      <c r="D320" s="16"/>
      <c r="I320" s="64"/>
    </row>
    <row r="321" spans="1:9" x14ac:dyDescent="0.2">
      <c r="A321" s="32"/>
      <c r="B321" s="32"/>
      <c r="C321" s="107"/>
      <c r="D321" s="16"/>
      <c r="I321" s="64"/>
    </row>
    <row r="322" spans="1:9" x14ac:dyDescent="0.2">
      <c r="A322" s="32"/>
      <c r="B322" s="32"/>
      <c r="C322" s="107"/>
      <c r="D322" s="16"/>
      <c r="I322" s="64"/>
    </row>
    <row r="323" spans="1:9" x14ac:dyDescent="0.2">
      <c r="A323" s="32"/>
      <c r="B323" s="32"/>
      <c r="C323" s="107"/>
      <c r="D323" s="16"/>
      <c r="I323" s="64"/>
    </row>
    <row r="324" spans="1:9" x14ac:dyDescent="0.2">
      <c r="A324" s="32"/>
      <c r="B324" s="32"/>
      <c r="C324" s="107"/>
      <c r="D324" s="16"/>
      <c r="I324" s="64"/>
    </row>
    <row r="325" spans="1:9" x14ac:dyDescent="0.2">
      <c r="A325" s="32"/>
      <c r="B325" s="32"/>
      <c r="C325" s="107"/>
      <c r="D325" s="16"/>
      <c r="I325" s="64"/>
    </row>
    <row r="326" spans="1:9" x14ac:dyDescent="0.2">
      <c r="A326" s="32"/>
      <c r="B326" s="32"/>
      <c r="C326" s="107"/>
      <c r="D326" s="16"/>
      <c r="I326" s="64"/>
    </row>
    <row r="327" spans="1:9" x14ac:dyDescent="0.2">
      <c r="A327" s="32"/>
      <c r="B327" s="32"/>
      <c r="C327" s="107"/>
      <c r="D327" s="16"/>
      <c r="I327" s="64"/>
    </row>
    <row r="328" spans="1:9" x14ac:dyDescent="0.2">
      <c r="A328" s="32"/>
      <c r="B328" s="32"/>
      <c r="C328" s="107"/>
      <c r="D328" s="16"/>
      <c r="I328" s="64"/>
    </row>
    <row r="329" spans="1:9" x14ac:dyDescent="0.2">
      <c r="A329" s="32"/>
      <c r="B329" s="32"/>
      <c r="C329" s="107"/>
      <c r="D329" s="16"/>
      <c r="I329" s="64"/>
    </row>
    <row r="330" spans="1:9" x14ac:dyDescent="0.2">
      <c r="A330" s="32"/>
      <c r="B330" s="32"/>
      <c r="C330" s="107"/>
      <c r="D330" s="16"/>
      <c r="I330" s="64"/>
    </row>
    <row r="331" spans="1:9" x14ac:dyDescent="0.2">
      <c r="A331" s="32"/>
      <c r="B331" s="32"/>
      <c r="C331" s="107"/>
      <c r="D331" s="16"/>
      <c r="I331" s="64"/>
    </row>
    <row r="332" spans="1:9" x14ac:dyDescent="0.2">
      <c r="A332" s="32"/>
      <c r="B332" s="32"/>
      <c r="C332" s="107"/>
      <c r="D332" s="16"/>
      <c r="I332" s="64"/>
    </row>
    <row r="333" spans="1:9" x14ac:dyDescent="0.2">
      <c r="A333" s="32"/>
      <c r="B333" s="32"/>
      <c r="C333" s="107"/>
      <c r="D333" s="16"/>
      <c r="I333" s="64"/>
    </row>
    <row r="334" spans="1:9" x14ac:dyDescent="0.2">
      <c r="A334" s="32"/>
      <c r="B334" s="32"/>
      <c r="C334" s="107"/>
      <c r="D334" s="16"/>
      <c r="I334" s="64"/>
    </row>
    <row r="335" spans="1:9" x14ac:dyDescent="0.2">
      <c r="A335" s="32"/>
      <c r="B335" s="32"/>
      <c r="C335" s="107"/>
      <c r="D335" s="16"/>
      <c r="I335" s="64"/>
    </row>
    <row r="336" spans="1:9" x14ac:dyDescent="0.2">
      <c r="A336" s="32"/>
      <c r="B336" s="32"/>
      <c r="C336" s="107"/>
      <c r="D336" s="16"/>
      <c r="I336" s="64"/>
    </row>
    <row r="337" spans="1:9" x14ac:dyDescent="0.2">
      <c r="A337" s="32"/>
      <c r="B337" s="32"/>
      <c r="C337" s="107"/>
      <c r="D337" s="16"/>
      <c r="I337" s="64"/>
    </row>
    <row r="338" spans="1:9" x14ac:dyDescent="0.2">
      <c r="A338" s="32"/>
      <c r="B338" s="32"/>
      <c r="C338" s="107"/>
      <c r="D338" s="16"/>
      <c r="I338" s="64"/>
    </row>
    <row r="339" spans="1:9" x14ac:dyDescent="0.2">
      <c r="A339" s="32"/>
      <c r="B339" s="32"/>
      <c r="C339" s="107"/>
      <c r="D339" s="16"/>
      <c r="I339" s="64"/>
    </row>
    <row r="340" spans="1:9" x14ac:dyDescent="0.2">
      <c r="A340" s="32"/>
      <c r="B340" s="32"/>
      <c r="C340" s="107"/>
      <c r="D340" s="16"/>
      <c r="I340" s="64"/>
    </row>
    <row r="341" spans="1:9" x14ac:dyDescent="0.2">
      <c r="A341" s="32"/>
      <c r="B341" s="32"/>
      <c r="C341" s="107"/>
      <c r="D341" s="16"/>
      <c r="I341" s="64"/>
    </row>
    <row r="342" spans="1:9" x14ac:dyDescent="0.2">
      <c r="A342" s="32"/>
      <c r="B342" s="32"/>
      <c r="C342" s="107"/>
      <c r="D342" s="16"/>
      <c r="I342" s="64"/>
    </row>
    <row r="343" spans="1:9" x14ac:dyDescent="0.2">
      <c r="A343" s="32"/>
      <c r="B343" s="32"/>
      <c r="C343" s="107"/>
      <c r="D343" s="16"/>
      <c r="I343" s="64"/>
    </row>
    <row r="344" spans="1:9" x14ac:dyDescent="0.2">
      <c r="A344" s="32"/>
      <c r="B344" s="32"/>
      <c r="C344" s="107"/>
      <c r="D344" s="16"/>
      <c r="I344" s="64"/>
    </row>
    <row r="345" spans="1:9" x14ac:dyDescent="0.2">
      <c r="A345" s="32"/>
      <c r="B345" s="32"/>
      <c r="C345" s="107"/>
      <c r="D345" s="16"/>
      <c r="I345" s="64"/>
    </row>
    <row r="346" spans="1:9" x14ac:dyDescent="0.2">
      <c r="A346" s="32"/>
      <c r="B346" s="32"/>
      <c r="C346" s="107"/>
      <c r="D346" s="16"/>
      <c r="I346" s="64"/>
    </row>
    <row r="347" spans="1:9" x14ac:dyDescent="0.2">
      <c r="A347" s="32"/>
      <c r="B347" s="32"/>
      <c r="C347" s="107"/>
      <c r="D347" s="16"/>
      <c r="I347" s="64"/>
    </row>
    <row r="348" spans="1:9" x14ac:dyDescent="0.2">
      <c r="A348" s="32"/>
      <c r="B348" s="32"/>
      <c r="C348" s="107"/>
      <c r="D348" s="16"/>
      <c r="I348" s="64"/>
    </row>
    <row r="349" spans="1:9" x14ac:dyDescent="0.2">
      <c r="A349" s="32"/>
      <c r="B349" s="32"/>
      <c r="C349" s="107"/>
      <c r="D349" s="16"/>
      <c r="I349" s="64"/>
    </row>
    <row r="350" spans="1:9" x14ac:dyDescent="0.2">
      <c r="A350" s="32"/>
      <c r="B350" s="32"/>
      <c r="C350" s="107"/>
      <c r="D350" s="16"/>
      <c r="I350" s="64"/>
    </row>
    <row r="351" spans="1:9" x14ac:dyDescent="0.2">
      <c r="A351" s="32"/>
      <c r="B351" s="32"/>
      <c r="C351" s="107"/>
      <c r="D351" s="16"/>
      <c r="I351" s="64"/>
    </row>
    <row r="352" spans="1:9" x14ac:dyDescent="0.2">
      <c r="A352" s="32"/>
      <c r="B352" s="32"/>
      <c r="C352" s="107"/>
      <c r="D352" s="16"/>
      <c r="I352" s="64"/>
    </row>
    <row r="353" spans="1:9" x14ac:dyDescent="0.2">
      <c r="A353" s="32"/>
      <c r="B353" s="32"/>
      <c r="C353" s="107"/>
      <c r="D353" s="16"/>
      <c r="I353" s="64"/>
    </row>
    <row r="354" spans="1:9" x14ac:dyDescent="0.2">
      <c r="A354" s="32"/>
      <c r="B354" s="32"/>
      <c r="C354" s="107"/>
      <c r="D354" s="16"/>
      <c r="I354" s="64"/>
    </row>
    <row r="355" spans="1:9" x14ac:dyDescent="0.2">
      <c r="A355" s="32"/>
      <c r="B355" s="32"/>
      <c r="C355" s="107"/>
      <c r="D355" s="16"/>
      <c r="I355" s="64"/>
    </row>
    <row r="356" spans="1:9" x14ac:dyDescent="0.2">
      <c r="A356" s="32"/>
      <c r="B356" s="32"/>
      <c r="C356" s="107"/>
      <c r="D356" s="16"/>
      <c r="I356" s="64"/>
    </row>
    <row r="357" spans="1:9" x14ac:dyDescent="0.2">
      <c r="A357" s="32"/>
      <c r="B357" s="32"/>
      <c r="C357" s="107"/>
      <c r="D357" s="16"/>
      <c r="I357" s="64"/>
    </row>
    <row r="358" spans="1:9" x14ac:dyDescent="0.2">
      <c r="A358" s="32"/>
      <c r="B358" s="32"/>
      <c r="C358" s="107"/>
      <c r="D358" s="16"/>
      <c r="I358" s="64"/>
    </row>
    <row r="359" spans="1:9" x14ac:dyDescent="0.2">
      <c r="A359" s="32"/>
      <c r="B359" s="32"/>
      <c r="C359" s="107"/>
      <c r="D359" s="16"/>
      <c r="I359" s="64"/>
    </row>
    <row r="360" spans="1:9" x14ac:dyDescent="0.2">
      <c r="A360" s="32"/>
      <c r="B360" s="32"/>
      <c r="C360" s="107"/>
      <c r="D360" s="16"/>
      <c r="I360" s="64"/>
    </row>
    <row r="361" spans="1:9" x14ac:dyDescent="0.2">
      <c r="A361" s="32"/>
      <c r="B361" s="32"/>
      <c r="C361" s="107"/>
      <c r="D361" s="16"/>
      <c r="I361" s="64"/>
    </row>
    <row r="362" spans="1:9" x14ac:dyDescent="0.2">
      <c r="A362" s="32"/>
      <c r="B362" s="32"/>
      <c r="C362" s="107"/>
      <c r="D362" s="16"/>
      <c r="I362" s="64"/>
    </row>
    <row r="363" spans="1:9" x14ac:dyDescent="0.2">
      <c r="A363" s="32"/>
      <c r="B363" s="32"/>
      <c r="C363" s="107"/>
      <c r="D363" s="16"/>
      <c r="I363" s="64"/>
    </row>
    <row r="364" spans="1:9" x14ac:dyDescent="0.2">
      <c r="A364" s="32"/>
      <c r="B364" s="32"/>
      <c r="C364" s="107"/>
      <c r="D364" s="16"/>
      <c r="I364" s="64"/>
    </row>
    <row r="365" spans="1:9" x14ac:dyDescent="0.2">
      <c r="A365" s="32"/>
      <c r="B365" s="32"/>
      <c r="C365" s="107"/>
      <c r="D365" s="16"/>
      <c r="I365" s="64"/>
    </row>
    <row r="366" spans="1:9" x14ac:dyDescent="0.2">
      <c r="A366" s="32"/>
      <c r="B366" s="32"/>
      <c r="C366" s="107"/>
      <c r="D366" s="16"/>
      <c r="I366" s="64"/>
    </row>
    <row r="367" spans="1:9" x14ac:dyDescent="0.2">
      <c r="A367" s="32"/>
      <c r="B367" s="32"/>
      <c r="C367" s="107"/>
      <c r="D367" s="16"/>
      <c r="I367" s="64"/>
    </row>
    <row r="368" spans="1:9" x14ac:dyDescent="0.2">
      <c r="A368" s="32"/>
      <c r="B368" s="32"/>
      <c r="C368" s="107"/>
      <c r="D368" s="16"/>
      <c r="I368" s="64"/>
    </row>
    <row r="369" spans="1:9" x14ac:dyDescent="0.2">
      <c r="A369" s="32"/>
      <c r="B369" s="32"/>
      <c r="C369" s="107"/>
      <c r="D369" s="16"/>
      <c r="I369" s="64"/>
    </row>
    <row r="370" spans="1:9" x14ac:dyDescent="0.2">
      <c r="A370" s="32"/>
      <c r="B370" s="32"/>
      <c r="C370" s="107"/>
      <c r="D370" s="16"/>
      <c r="I370" s="64"/>
    </row>
    <row r="371" spans="1:9" x14ac:dyDescent="0.2">
      <c r="A371" s="32"/>
      <c r="B371" s="32"/>
      <c r="C371" s="107"/>
      <c r="D371" s="16"/>
      <c r="I371" s="64"/>
    </row>
    <row r="372" spans="1:9" x14ac:dyDescent="0.2">
      <c r="A372" s="32"/>
      <c r="B372" s="32"/>
      <c r="C372" s="107"/>
      <c r="D372" s="16"/>
      <c r="I372" s="64"/>
    </row>
    <row r="373" spans="1:9" x14ac:dyDescent="0.2">
      <c r="A373" s="32"/>
      <c r="B373" s="32"/>
      <c r="C373" s="107"/>
      <c r="D373" s="16"/>
      <c r="I373" s="64"/>
    </row>
    <row r="374" spans="1:9" x14ac:dyDescent="0.2">
      <c r="A374" s="32"/>
      <c r="B374" s="32"/>
      <c r="C374" s="107"/>
      <c r="D374" s="16"/>
      <c r="I374" s="64"/>
    </row>
    <row r="375" spans="1:9" x14ac:dyDescent="0.2">
      <c r="A375" s="32"/>
      <c r="B375" s="32"/>
      <c r="C375" s="107"/>
      <c r="D375" s="16"/>
      <c r="I375" s="64"/>
    </row>
    <row r="376" spans="1:9" x14ac:dyDescent="0.2">
      <c r="A376" s="32"/>
      <c r="B376" s="32"/>
      <c r="C376" s="107"/>
      <c r="D376" s="16"/>
      <c r="I376" s="64"/>
    </row>
    <row r="377" spans="1:9" x14ac:dyDescent="0.2">
      <c r="A377" s="32"/>
      <c r="B377" s="32"/>
      <c r="C377" s="107"/>
      <c r="D377" s="16"/>
      <c r="I377" s="64"/>
    </row>
    <row r="378" spans="1:9" x14ac:dyDescent="0.2">
      <c r="A378" s="32"/>
      <c r="B378" s="32"/>
      <c r="C378" s="107"/>
      <c r="D378" s="16"/>
      <c r="I378" s="64"/>
    </row>
    <row r="379" spans="1:9" x14ac:dyDescent="0.2">
      <c r="A379" s="32"/>
      <c r="B379" s="32"/>
      <c r="C379" s="107"/>
      <c r="D379" s="16"/>
      <c r="I379" s="64"/>
    </row>
    <row r="380" spans="1:9" x14ac:dyDescent="0.2">
      <c r="A380" s="32"/>
      <c r="B380" s="32"/>
      <c r="C380" s="107"/>
      <c r="D380" s="16"/>
      <c r="I380" s="64"/>
    </row>
    <row r="381" spans="1:9" x14ac:dyDescent="0.2">
      <c r="A381" s="32"/>
      <c r="B381" s="32"/>
      <c r="C381" s="107"/>
      <c r="D381" s="16"/>
      <c r="I381" s="64"/>
    </row>
    <row r="382" spans="1:9" x14ac:dyDescent="0.2">
      <c r="A382" s="32"/>
      <c r="B382" s="32"/>
      <c r="C382" s="107"/>
      <c r="D382" s="16"/>
      <c r="I382" s="64"/>
    </row>
    <row r="383" spans="1:9" x14ac:dyDescent="0.2">
      <c r="A383" s="32"/>
      <c r="B383" s="32"/>
      <c r="C383" s="107"/>
      <c r="D383" s="16"/>
      <c r="I383" s="64"/>
    </row>
    <row r="384" spans="1:9" x14ac:dyDescent="0.2">
      <c r="A384" s="32"/>
      <c r="B384" s="32"/>
      <c r="C384" s="107"/>
      <c r="D384" s="16"/>
      <c r="I384" s="64"/>
    </row>
    <row r="385" spans="1:9" x14ac:dyDescent="0.2">
      <c r="A385" s="32"/>
      <c r="B385" s="32"/>
      <c r="C385" s="107"/>
      <c r="D385" s="16"/>
      <c r="I385" s="64"/>
    </row>
    <row r="386" spans="1:9" x14ac:dyDescent="0.2">
      <c r="A386" s="32"/>
      <c r="B386" s="32"/>
      <c r="C386" s="107"/>
      <c r="D386" s="16"/>
      <c r="I386" s="64"/>
    </row>
    <row r="387" spans="1:9" x14ac:dyDescent="0.2">
      <c r="A387" s="32"/>
      <c r="B387" s="32"/>
      <c r="C387" s="107"/>
      <c r="D387" s="16"/>
      <c r="I387" s="64"/>
    </row>
    <row r="388" spans="1:9" x14ac:dyDescent="0.2">
      <c r="A388" s="32"/>
      <c r="B388" s="32"/>
      <c r="C388" s="107"/>
      <c r="D388" s="16"/>
      <c r="I388" s="64"/>
    </row>
    <row r="389" spans="1:9" x14ac:dyDescent="0.2">
      <c r="A389" s="32"/>
      <c r="B389" s="32"/>
      <c r="C389" s="107"/>
      <c r="D389" s="16"/>
      <c r="I389" s="64"/>
    </row>
    <row r="390" spans="1:9" x14ac:dyDescent="0.2">
      <c r="A390" s="32"/>
      <c r="B390" s="32"/>
      <c r="C390" s="107"/>
      <c r="D390" s="16"/>
      <c r="I390" s="64"/>
    </row>
    <row r="391" spans="1:9" x14ac:dyDescent="0.2">
      <c r="A391" s="32"/>
      <c r="B391" s="32"/>
      <c r="C391" s="107"/>
      <c r="D391" s="16"/>
      <c r="I391" s="64"/>
    </row>
    <row r="392" spans="1:9" x14ac:dyDescent="0.2">
      <c r="A392" s="32"/>
      <c r="B392" s="32"/>
      <c r="C392" s="107"/>
      <c r="D392" s="16"/>
      <c r="I392" s="64"/>
    </row>
    <row r="393" spans="1:9" x14ac:dyDescent="0.2">
      <c r="A393" s="32"/>
      <c r="B393" s="32"/>
      <c r="C393" s="107"/>
      <c r="D393" s="16"/>
      <c r="I393" s="64"/>
    </row>
    <row r="394" spans="1:9" x14ac:dyDescent="0.2">
      <c r="A394" s="32"/>
      <c r="B394" s="32"/>
      <c r="C394" s="107"/>
      <c r="D394" s="16"/>
      <c r="I394" s="64"/>
    </row>
    <row r="395" spans="1:9" x14ac:dyDescent="0.2">
      <c r="A395" s="32"/>
      <c r="B395" s="32"/>
      <c r="C395" s="107"/>
      <c r="D395" s="16"/>
      <c r="I395" s="64"/>
    </row>
    <row r="396" spans="1:9" x14ac:dyDescent="0.2">
      <c r="A396" s="32"/>
      <c r="B396" s="32"/>
      <c r="C396" s="107"/>
      <c r="D396" s="16"/>
      <c r="I396" s="64"/>
    </row>
    <row r="397" spans="1:9" x14ac:dyDescent="0.2">
      <c r="A397" s="32"/>
      <c r="B397" s="32"/>
      <c r="C397" s="107"/>
      <c r="D397" s="16"/>
      <c r="I397" s="64"/>
    </row>
    <row r="398" spans="1:9" x14ac:dyDescent="0.2">
      <c r="A398" s="32"/>
      <c r="B398" s="32"/>
      <c r="C398" s="107"/>
      <c r="D398" s="16"/>
      <c r="I398" s="64"/>
    </row>
    <row r="399" spans="1:9" x14ac:dyDescent="0.2">
      <c r="A399" s="32"/>
      <c r="B399" s="32"/>
      <c r="C399" s="107"/>
      <c r="D399" s="16"/>
      <c r="I399" s="64"/>
    </row>
    <row r="400" spans="1:9" x14ac:dyDescent="0.2">
      <c r="A400" s="32"/>
      <c r="B400" s="32"/>
      <c r="C400" s="107"/>
      <c r="D400" s="16"/>
      <c r="I400" s="64"/>
    </row>
    <row r="401" spans="1:9" x14ac:dyDescent="0.2">
      <c r="A401" s="32"/>
      <c r="B401" s="32"/>
      <c r="C401" s="107"/>
      <c r="D401" s="16"/>
      <c r="I401" s="64"/>
    </row>
  </sheetData>
  <sheetProtection algorithmName="SHA-512" hashValue="54Gs452qaKbiBs/0RHcQ+ZvBW1zScRJeTdqrMbI8NK0Ba2x7zpQAcBVqxtiIKAUREH1cemSupiEQepIgQBqomA==" saltValue="GlP/jDbeVZQw/Dp5zXpC1A==" spinCount="100000" sheet="1" scenarios="1"/>
  <protectedRanges>
    <protectedRange sqref="F99 C99:D99 C101 C104:D106 C114:D115 I175 I181:I183 I192 I194:I199 I130:I138 I99:I127" name="Intervalo1"/>
  </protectedRanges>
  <mergeCells count="27">
    <mergeCell ref="A1:I1"/>
    <mergeCell ref="E250:F250"/>
    <mergeCell ref="C6:E6"/>
    <mergeCell ref="C3:E3"/>
    <mergeCell ref="A3:B3"/>
    <mergeCell ref="A5:B5"/>
    <mergeCell ref="A248:I248"/>
    <mergeCell ref="A249:I249"/>
    <mergeCell ref="A242:I242"/>
    <mergeCell ref="A6:B6"/>
    <mergeCell ref="C5:E5"/>
    <mergeCell ref="A233:H233"/>
    <mergeCell ref="A7:B7"/>
    <mergeCell ref="C7:E7"/>
    <mergeCell ref="A246:I246"/>
    <mergeCell ref="A247:I247"/>
    <mergeCell ref="E252:F252"/>
    <mergeCell ref="E251:F251"/>
    <mergeCell ref="A2:B2"/>
    <mergeCell ref="C2:E2"/>
    <mergeCell ref="A4:B4"/>
    <mergeCell ref="C4:E4"/>
    <mergeCell ref="F2:I7"/>
    <mergeCell ref="A236:I236"/>
    <mergeCell ref="A237:I237"/>
    <mergeCell ref="A238:I238"/>
    <mergeCell ref="A239:I239"/>
  </mergeCells>
  <phoneticPr fontId="4" type="noConversion"/>
  <printOptions horizontalCentered="1"/>
  <pageMargins left="0.19685039370078741" right="0.19685039370078741" top="1.1811023622047245" bottom="0.59055118110236227" header="0.31496062992125984" footer="0.31496062992125984"/>
  <pageSetup paperSize="9" scale="53" fitToHeight="0" orientation="portrait" verticalDpi="300" r:id="rId1"/>
  <headerFooter alignWithMargins="0">
    <oddHeader>&amp;C&amp;G</oddHeader>
    <oddFooter>Página &amp;P de &amp;N</oddFooter>
  </headerFooter>
  <rowBreaks count="2" manualBreakCount="2">
    <brk id="60" max="7" man="1"/>
    <brk id="126" max="7" man="1"/>
  </rowBreaks>
  <colBreaks count="1" manualBreakCount="1">
    <brk id="9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P.O.</vt:lpstr>
      <vt:lpstr>P.O.!Area_de_impressao</vt:lpstr>
      <vt:lpstr>P.O.!Titulos_de_impressao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</dc:creator>
  <cp:lastModifiedBy>User</cp:lastModifiedBy>
  <cp:revision/>
  <cp:lastPrinted>2026-04-10T14:58:08Z</cp:lastPrinted>
  <dcterms:created xsi:type="dcterms:W3CDTF">2005-05-30T18:36:26Z</dcterms:created>
  <dcterms:modified xsi:type="dcterms:W3CDTF">2026-05-14T13:18:57Z</dcterms:modified>
</cp:coreProperties>
</file>