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G:\Meu Drive\Projetos\135 - PM Santa Cruz da Esperança\Atualização de preços 16022025\"/>
    </mc:Choice>
  </mc:AlternateContent>
  <xr:revisionPtr revIDLastSave="0" documentId="13_ncr:1_{15283D5B-24EC-44E5-B22A-6FB9695C77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çam - sem deson" sheetId="4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5" i="4" l="1"/>
  <c r="I173" i="4"/>
  <c r="J173" i="4" s="1"/>
  <c r="J172" i="4" s="1"/>
  <c r="I171" i="4"/>
  <c r="J171" i="4" s="1"/>
  <c r="J170" i="4" s="1"/>
  <c r="I169" i="4"/>
  <c r="J169" i="4" s="1"/>
  <c r="I168" i="4"/>
  <c r="J168" i="4" s="1"/>
  <c r="I167" i="4"/>
  <c r="J167" i="4" s="1"/>
  <c r="I166" i="4"/>
  <c r="J166" i="4" s="1"/>
  <c r="I165" i="4"/>
  <c r="J165" i="4" s="1"/>
  <c r="I163" i="4"/>
  <c r="J163" i="4" s="1"/>
  <c r="I162" i="4"/>
  <c r="J162" i="4" s="1"/>
  <c r="I161" i="4"/>
  <c r="J161" i="4" s="1"/>
  <c r="I160" i="4"/>
  <c r="J160" i="4" s="1"/>
  <c r="I158" i="4"/>
  <c r="J158" i="4" s="1"/>
  <c r="I157" i="4"/>
  <c r="J157" i="4" s="1"/>
  <c r="I156" i="4"/>
  <c r="J156" i="4" s="1"/>
  <c r="I155" i="4"/>
  <c r="J155" i="4" s="1"/>
  <c r="I153" i="4"/>
  <c r="J153" i="4" s="1"/>
  <c r="I152" i="4"/>
  <c r="J152" i="4" s="1"/>
  <c r="I151" i="4"/>
  <c r="J151" i="4" s="1"/>
  <c r="I150" i="4"/>
  <c r="J150" i="4" s="1"/>
  <c r="I149" i="4"/>
  <c r="J149" i="4" s="1"/>
  <c r="I148" i="4"/>
  <c r="J148" i="4" s="1"/>
  <c r="I147" i="4"/>
  <c r="J147" i="4" s="1"/>
  <c r="I146" i="4"/>
  <c r="J146" i="4" s="1"/>
  <c r="I145" i="4"/>
  <c r="J145" i="4" s="1"/>
  <c r="I144" i="4"/>
  <c r="J144" i="4" s="1"/>
  <c r="I142" i="4"/>
  <c r="J142" i="4" s="1"/>
  <c r="I141" i="4"/>
  <c r="J141" i="4" s="1"/>
  <c r="I140" i="4"/>
  <c r="J140" i="4" s="1"/>
  <c r="I139" i="4"/>
  <c r="J139" i="4" s="1"/>
  <c r="I138" i="4"/>
  <c r="J138" i="4" s="1"/>
  <c r="I137" i="4"/>
  <c r="J137" i="4" s="1"/>
  <c r="I136" i="4"/>
  <c r="J136" i="4" s="1"/>
  <c r="I135" i="4"/>
  <c r="J135" i="4" s="1"/>
  <c r="I134" i="4"/>
  <c r="J134" i="4" s="1"/>
  <c r="I133" i="4"/>
  <c r="J133" i="4" s="1"/>
  <c r="I132" i="4"/>
  <c r="J132" i="4" s="1"/>
  <c r="I131" i="4"/>
  <c r="J131" i="4" s="1"/>
  <c r="I130" i="4"/>
  <c r="J130" i="4" s="1"/>
  <c r="I129" i="4"/>
  <c r="J129" i="4" s="1"/>
  <c r="I128" i="4"/>
  <c r="J128" i="4" s="1"/>
  <c r="I126" i="4"/>
  <c r="J126" i="4" s="1"/>
  <c r="J125" i="4" s="1"/>
  <c r="I124" i="4"/>
  <c r="J124" i="4" s="1"/>
  <c r="I123" i="4"/>
  <c r="J123" i="4" s="1"/>
  <c r="I122" i="4"/>
  <c r="J122" i="4" s="1"/>
  <c r="I121" i="4"/>
  <c r="J121" i="4" s="1"/>
  <c r="I120" i="4"/>
  <c r="J120" i="4" s="1"/>
  <c r="G120" i="4"/>
  <c r="I119" i="4"/>
  <c r="J119" i="4" s="1"/>
  <c r="I118" i="4"/>
  <c r="J118" i="4" s="1"/>
  <c r="I116" i="4"/>
  <c r="J116" i="4" s="1"/>
  <c r="I115" i="4"/>
  <c r="J115" i="4" s="1"/>
  <c r="I113" i="4"/>
  <c r="J113" i="4" s="1"/>
  <c r="I112" i="4"/>
  <c r="J112" i="4" s="1"/>
  <c r="I111" i="4"/>
  <c r="J111" i="4" s="1"/>
  <c r="I110" i="4"/>
  <c r="J110" i="4" s="1"/>
  <c r="I109" i="4"/>
  <c r="J109" i="4" s="1"/>
  <c r="I107" i="4"/>
  <c r="J107" i="4" s="1"/>
  <c r="I106" i="4"/>
  <c r="J106" i="4" s="1"/>
  <c r="I104" i="4"/>
  <c r="J104" i="4" s="1"/>
  <c r="I103" i="4"/>
  <c r="J103" i="4" s="1"/>
  <c r="I102" i="4"/>
  <c r="J102" i="4" s="1"/>
  <c r="I99" i="4"/>
  <c r="J99" i="4" s="1"/>
  <c r="I98" i="4"/>
  <c r="J98" i="4" s="1"/>
  <c r="I97" i="4"/>
  <c r="J97" i="4" s="1"/>
  <c r="I96" i="4"/>
  <c r="J96" i="4" s="1"/>
  <c r="I95" i="4"/>
  <c r="J95" i="4" s="1"/>
  <c r="I94" i="4"/>
  <c r="J94" i="4" s="1"/>
  <c r="I93" i="4"/>
  <c r="J93" i="4" s="1"/>
  <c r="I92" i="4"/>
  <c r="J92" i="4" s="1"/>
  <c r="I91" i="4"/>
  <c r="J91" i="4" s="1"/>
  <c r="I90" i="4"/>
  <c r="J90" i="4" s="1"/>
  <c r="I89" i="4"/>
  <c r="J89" i="4" s="1"/>
  <c r="I88" i="4"/>
  <c r="J88" i="4" s="1"/>
  <c r="I87" i="4"/>
  <c r="J87" i="4" s="1"/>
  <c r="I85" i="4"/>
  <c r="J85" i="4" s="1"/>
  <c r="I84" i="4"/>
  <c r="J84" i="4" s="1"/>
  <c r="I83" i="4"/>
  <c r="J83" i="4" s="1"/>
  <c r="I82" i="4"/>
  <c r="J82" i="4" s="1"/>
  <c r="I80" i="4"/>
  <c r="J80" i="4" s="1"/>
  <c r="I79" i="4"/>
  <c r="J79" i="4" s="1"/>
  <c r="I78" i="4"/>
  <c r="J78" i="4" s="1"/>
  <c r="I77" i="4"/>
  <c r="J77" i="4" s="1"/>
  <c r="I76" i="4"/>
  <c r="J76" i="4" s="1"/>
  <c r="I75" i="4"/>
  <c r="J75" i="4" s="1"/>
  <c r="I74" i="4"/>
  <c r="J74" i="4" s="1"/>
  <c r="I73" i="4"/>
  <c r="J73" i="4" s="1"/>
  <c r="I72" i="4"/>
  <c r="J72" i="4" s="1"/>
  <c r="I71" i="4"/>
  <c r="J71" i="4" s="1"/>
  <c r="I70" i="4"/>
  <c r="J70" i="4" s="1"/>
  <c r="I69" i="4"/>
  <c r="J69" i="4" s="1"/>
  <c r="I68" i="4"/>
  <c r="J68" i="4" s="1"/>
  <c r="I67" i="4"/>
  <c r="J67" i="4" s="1"/>
  <c r="I66" i="4"/>
  <c r="J66" i="4" s="1"/>
  <c r="I64" i="4"/>
  <c r="J64" i="4" s="1"/>
  <c r="I63" i="4"/>
  <c r="J63" i="4" s="1"/>
  <c r="I62" i="4"/>
  <c r="J62" i="4" s="1"/>
  <c r="I61" i="4"/>
  <c r="J61" i="4" s="1"/>
  <c r="I60" i="4"/>
  <c r="J60" i="4" s="1"/>
  <c r="I59" i="4"/>
  <c r="J59" i="4" s="1"/>
  <c r="I58" i="4"/>
  <c r="J58" i="4" s="1"/>
  <c r="I57" i="4"/>
  <c r="J57" i="4" s="1"/>
  <c r="I56" i="4"/>
  <c r="J56" i="4" s="1"/>
  <c r="I54" i="4"/>
  <c r="J54" i="4" s="1"/>
  <c r="I53" i="4"/>
  <c r="J53" i="4" s="1"/>
  <c r="I52" i="4"/>
  <c r="J52" i="4" s="1"/>
  <c r="I49" i="4"/>
  <c r="J49" i="4" s="1"/>
  <c r="I48" i="4"/>
  <c r="J48" i="4" s="1"/>
  <c r="I47" i="4"/>
  <c r="J47" i="4" s="1"/>
  <c r="I46" i="4"/>
  <c r="J46" i="4" s="1"/>
  <c r="I45" i="4"/>
  <c r="G45" i="4"/>
  <c r="I44" i="4"/>
  <c r="J44" i="4" s="1"/>
  <c r="G44" i="4"/>
  <c r="I42" i="4"/>
  <c r="J42" i="4" s="1"/>
  <c r="I41" i="4"/>
  <c r="J41" i="4" s="1"/>
  <c r="I40" i="4"/>
  <c r="J40" i="4" s="1"/>
  <c r="I39" i="4"/>
  <c r="J39" i="4" s="1"/>
  <c r="I38" i="4"/>
  <c r="J38" i="4" s="1"/>
  <c r="I36" i="4"/>
  <c r="J36" i="4" s="1"/>
  <c r="I35" i="4"/>
  <c r="J35" i="4" s="1"/>
  <c r="I34" i="4"/>
  <c r="J34" i="4" s="1"/>
  <c r="I33" i="4"/>
  <c r="J33" i="4" s="1"/>
  <c r="I31" i="4"/>
  <c r="J31" i="4" s="1"/>
  <c r="I30" i="4"/>
  <c r="J30" i="4" s="1"/>
  <c r="I29" i="4"/>
  <c r="J29" i="4" s="1"/>
  <c r="I28" i="4"/>
  <c r="J28" i="4" s="1"/>
  <c r="I26" i="4"/>
  <c r="J26" i="4" s="1"/>
  <c r="I25" i="4"/>
  <c r="J25" i="4" s="1"/>
  <c r="I24" i="4"/>
  <c r="J24" i="4" s="1"/>
  <c r="I23" i="4"/>
  <c r="J23" i="4" s="1"/>
  <c r="I22" i="4"/>
  <c r="J22" i="4" s="1"/>
  <c r="I21" i="4"/>
  <c r="J21" i="4" s="1"/>
  <c r="I20" i="4"/>
  <c r="J20" i="4" s="1"/>
  <c r="I19" i="4"/>
  <c r="J19" i="4" s="1"/>
  <c r="I18" i="4"/>
  <c r="J18" i="4" s="1"/>
  <c r="I16" i="4"/>
  <c r="J16" i="4" s="1"/>
  <c r="I15" i="4"/>
  <c r="J15" i="4" s="1"/>
  <c r="I14" i="4"/>
  <c r="J14" i="4" s="1"/>
  <c r="I13" i="4"/>
  <c r="J13" i="4" s="1"/>
  <c r="I12" i="4"/>
  <c r="J12" i="4" s="1"/>
  <c r="J45" i="4" l="1"/>
  <c r="J43" i="4" s="1"/>
  <c r="J114" i="4"/>
  <c r="J32" i="4"/>
  <c r="J154" i="4"/>
  <c r="J11" i="4"/>
  <c r="J27" i="4"/>
  <c r="J37" i="4"/>
  <c r="J143" i="4"/>
  <c r="J159" i="4"/>
  <c r="J164" i="4"/>
  <c r="J17" i="4"/>
  <c r="J50" i="4"/>
  <c r="J127" i="4"/>
  <c r="J117" i="4"/>
  <c r="J100" i="4"/>
  <c r="J108" i="4"/>
  <c r="J174" i="4" l="1"/>
  <c r="J176" i="4" s="1"/>
</calcChain>
</file>

<file path=xl/sharedStrings.xml><?xml version="1.0" encoding="utf-8"?>
<sst xmlns="http://schemas.openxmlformats.org/spreadsheetml/2006/main" count="738" uniqueCount="416">
  <si>
    <t>Fonte</t>
  </si>
  <si>
    <t>Código</t>
  </si>
  <si>
    <t>Item</t>
  </si>
  <si>
    <t>Serviços Preliminares</t>
  </si>
  <si>
    <t>CDHU</t>
  </si>
  <si>
    <t>02.08.020</t>
  </si>
  <si>
    <t>1.1</t>
  </si>
  <si>
    <t>m2</t>
  </si>
  <si>
    <t>1.2</t>
  </si>
  <si>
    <t>1.3</t>
  </si>
  <si>
    <t>1.4</t>
  </si>
  <si>
    <t>2.1</t>
  </si>
  <si>
    <t>2.2</t>
  </si>
  <si>
    <t>m</t>
  </si>
  <si>
    <t>SINAPI</t>
  </si>
  <si>
    <t>2.3</t>
  </si>
  <si>
    <t>2.4</t>
  </si>
  <si>
    <t>2.5</t>
  </si>
  <si>
    <t>2.6</t>
  </si>
  <si>
    <t>3.1</t>
  </si>
  <si>
    <t>3.2</t>
  </si>
  <si>
    <t>3.3</t>
  </si>
  <si>
    <t>3.4</t>
  </si>
  <si>
    <t>unid</t>
  </si>
  <si>
    <t>kg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</si>
  <si>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</si>
  <si>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</si>
  <si>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</si>
  <si>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</si>
  <si>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</si>
  <si>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</si>
  <si>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</si>
  <si>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</si>
  <si>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</si>
  <si>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02.10.020</t>
  </si>
  <si>
    <t>6.1</t>
  </si>
  <si>
    <t>Locação de obra de edificação</t>
  </si>
  <si>
    <t>6.2</t>
  </si>
  <si>
    <t>6.3</t>
  </si>
  <si>
    <t>06.11.040</t>
  </si>
  <si>
    <t>6.4</t>
  </si>
  <si>
    <t>Reaterro manual apiloado sem controle de compactação</t>
  </si>
  <si>
    <t>09.01.020</t>
  </si>
  <si>
    <t>6.5</t>
  </si>
  <si>
    <t>11.01.100</t>
  </si>
  <si>
    <t>Concreto usinado, fck = 20,0 MPa</t>
  </si>
  <si>
    <t>11.16.040</t>
  </si>
  <si>
    <t>Lançamento e adensamento de concreto ou massa em fundação</t>
  </si>
  <si>
    <t>11.16.060</t>
  </si>
  <si>
    <t>Lançamento e adensamento de concreto ou massa em estrutura</t>
  </si>
  <si>
    <t>17.01.020</t>
  </si>
  <si>
    <t>10.01.040</t>
  </si>
  <si>
    <t>10.01.060</t>
  </si>
  <si>
    <t>17.02.020</t>
  </si>
  <si>
    <t>Chapisco</t>
  </si>
  <si>
    <t>17.02.120</t>
  </si>
  <si>
    <t>Emboço comum</t>
  </si>
  <si>
    <t>7.1</t>
  </si>
  <si>
    <t>Mercado</t>
  </si>
  <si>
    <t>7.2</t>
  </si>
  <si>
    <t>7.3</t>
  </si>
  <si>
    <t>8.1</t>
  </si>
  <si>
    <t>8.2</t>
  </si>
  <si>
    <t>33.05.330</t>
  </si>
  <si>
    <t>Verniz em superfície de madeira</t>
  </si>
  <si>
    <t>Valor Total da Obra</t>
  </si>
  <si>
    <t>Auditoria independente durante a execução da obra</t>
  </si>
  <si>
    <t>Preço Total</t>
  </si>
  <si>
    <t>Lastro de pedra britada</t>
  </si>
  <si>
    <t>11.18.040</t>
  </si>
  <si>
    <t>2.7</t>
  </si>
  <si>
    <t>2.8</t>
  </si>
  <si>
    <t>2.9</t>
  </si>
  <si>
    <t>OBJETO:  RECUPERAÇÃO E MODERNIZAÇÃO DO CENTRO SOCIAL URBANO CSU - "ANTÔNIO BERNARDES FREIRE"</t>
  </si>
  <si>
    <r>
      <t xml:space="preserve">LOCAL: </t>
    </r>
    <r>
      <rPr>
        <sz val="11"/>
        <rFont val="Calibri"/>
        <family val="2"/>
      </rPr>
      <t xml:space="preserve">RUA HORÁCIO ROBERTO DO NASCIMENTO, Nº 900 - CENTRO - SANTA CRUZ DA ESPERANÇA-SP  </t>
    </r>
  </si>
  <si>
    <r>
      <t xml:space="preserve">INTERESSADO: </t>
    </r>
    <r>
      <rPr>
        <sz val="11"/>
        <rFont val="Calibri"/>
        <family val="2"/>
      </rPr>
      <t>PREFEITURA MUNICIPAL DE SANTA CRUZ DA ESPERANÇA - SP.</t>
    </r>
  </si>
  <si>
    <t>P L A N I L H A   Q U A N T I T A T I V A  /  O R Ç A M E N T Á R I A</t>
  </si>
  <si>
    <t>BDI</t>
  </si>
  <si>
    <t>Discriminação dos Serviços</t>
  </si>
  <si>
    <t>Un.</t>
  </si>
  <si>
    <t>Quant.</t>
  </si>
  <si>
    <t>Preço Unit.</t>
  </si>
  <si>
    <t>Preço Unit. com BDI</t>
  </si>
  <si>
    <t xml:space="preserve">Preço Total </t>
  </si>
  <si>
    <r>
      <t>m</t>
    </r>
    <r>
      <rPr>
        <vertAlign val="superscript"/>
        <sz val="11"/>
        <rFont val="Calibri"/>
        <family val="2"/>
      </rPr>
      <t>2</t>
    </r>
  </si>
  <si>
    <t>Placa de identificação para obra</t>
  </si>
  <si>
    <t>m²</t>
  </si>
  <si>
    <t>03.02.040</t>
  </si>
  <si>
    <t>Demolição manual de alvenaria de elevação ou elemento vazado, incluindo revestimento</t>
  </si>
  <si>
    <t>m³</t>
  </si>
  <si>
    <t>04.03.040</t>
  </si>
  <si>
    <t>Retirada de telhamento perfil e material qualquer, exceto barro</t>
  </si>
  <si>
    <t>04.07.020</t>
  </si>
  <si>
    <t>1.5</t>
  </si>
  <si>
    <t>Retirada de forro qualquer em placas ou tiras fixadas</t>
  </si>
  <si>
    <t>Fundação</t>
  </si>
  <si>
    <t>12.01.041</t>
  </si>
  <si>
    <t>Broca em concreto armado diâmetro de 25 cm - completa</t>
  </si>
  <si>
    <t>06.01.020</t>
  </si>
  <si>
    <t>Escavação manual em solo de 1ª e 2ª categoria em campo aberto</t>
  </si>
  <si>
    <t>Forma em madeira comum para fundação</t>
  </si>
  <si>
    <t>Armadura em barra de aço CA-50 (A ou B) fyk= 500 MPa</t>
  </si>
  <si>
    <t>Armadura em barra de aço CA-60 (A ou B) fyk= 600 MPa</t>
  </si>
  <si>
    <t>Esquadrias</t>
  </si>
  <si>
    <t>23.09.050</t>
  </si>
  <si>
    <t>Porta lisa com batente de madeira - 90 x 210 cm</t>
  </si>
  <si>
    <t>25.02.230</t>
  </si>
  <si>
    <t>Porta em alumínio anodizado de abrir, sob medida - bronze/preto</t>
  </si>
  <si>
    <t>25.02.020</t>
  </si>
  <si>
    <t>Porta de entrada de abrir, em alumínio, sob medida</t>
  </si>
  <si>
    <t>28.20.850</t>
  </si>
  <si>
    <t>Barra antipânico para porta dupla com travamentos horizontal e vertical completa, com maçaneta tipo alavavca e chave, para vãos de 1,70 m a 2,60 m</t>
  </si>
  <si>
    <t>Cj</t>
  </si>
  <si>
    <t>Alvenaria e divisórias</t>
  </si>
  <si>
    <t>14.04.210</t>
  </si>
  <si>
    <t>Alvenaria de bloco cerâmico de vedação, uso revestido, de 14 cm</t>
  </si>
  <si>
    <t>14.04.220</t>
  </si>
  <si>
    <t>Alvenaria de bloco cerâmico de vedação, uso revestido, de 19 cm</t>
  </si>
  <si>
    <t>14.20.010</t>
  </si>
  <si>
    <t>Vergas, contra vergas e pilaretes de concreto armado</t>
  </si>
  <si>
    <t>14.30.020</t>
  </si>
  <si>
    <t>Divisória em placas de granilite, com espessura de 3cm</t>
  </si>
  <si>
    <t xml:space="preserve">Superestrutura </t>
  </si>
  <si>
    <t>09.01.030</t>
  </si>
  <si>
    <t>Forma em madeira comum para estrutura</t>
  </si>
  <si>
    <t>Cobertura</t>
  </si>
  <si>
    <t>15.03.030</t>
  </si>
  <si>
    <t>Fornecimento e montagem de estrutura em aço ASTM-A36, sem pintura</t>
  </si>
  <si>
    <t>33.07.130</t>
  </si>
  <si>
    <t>Pintura epóxi bicomponente em estruturas metálicas</t>
  </si>
  <si>
    <t>16.13.130</t>
  </si>
  <si>
    <t>Telhamento em chapa de aço com pintura poliester, tipo sanduíche, espessura de 0,50 mm, com poliestireno expandido</t>
  </si>
  <si>
    <t>46.03.050</t>
  </si>
  <si>
    <t>Tubo PVC rígido PxB com virola e anel de borracha, linha esgoto série reforçada R, DN = 100 mm, inclusive acessórios</t>
  </si>
  <si>
    <t xml:space="preserve"> 97906 </t>
  </si>
  <si>
    <t>8.1.3</t>
  </si>
  <si>
    <t>Caixa enterrada hidráulica retangular, em alvenaria com blocos de concreto, dimensões internas: 0,6X0,6X0,6 m para rede de esgoto. AF_12/2020</t>
  </si>
  <si>
    <t>unid.</t>
  </si>
  <si>
    <t>16.33.102</t>
  </si>
  <si>
    <t>Calha, rufo, afins em chapa galvanizada núm. 26 - corte 0,50 m</t>
  </si>
  <si>
    <t>Instalações elétricas</t>
  </si>
  <si>
    <t>Diversos</t>
  </si>
  <si>
    <t xml:space="preserve"> 38.21.320 </t>
  </si>
  <si>
    <t>7.1.1</t>
  </si>
  <si>
    <t>Eletrocalha lisa galvanizada a fogo, 150 x 100 mm, com acessórios</t>
  </si>
  <si>
    <t xml:space="preserve"> 40.06.040 </t>
  </si>
  <si>
    <t>7.1.2</t>
  </si>
  <si>
    <t>Condulete metálico de 3/4´</t>
  </si>
  <si>
    <t xml:space="preserve"> 38.05.060 </t>
  </si>
  <si>
    <t>7.1.3</t>
  </si>
  <si>
    <t>Eletroduto galvanizado a quente conforme NBR6323 - 1´ - com acessórios</t>
  </si>
  <si>
    <t>Elétrica</t>
  </si>
  <si>
    <t xml:space="preserve"> 38.13.010 </t>
  </si>
  <si>
    <t>7.2.1</t>
  </si>
  <si>
    <t>Eletroduto corrugado em polietileno de alta densidade, DN= 30 mm, com acessórios</t>
  </si>
  <si>
    <t xml:space="preserve"> 38.13.020 </t>
  </si>
  <si>
    <t>7.2.2</t>
  </si>
  <si>
    <t>Eletroduto corrugado em polietileno de alta densidade, DN= 50 mm, com acessórios</t>
  </si>
  <si>
    <t>38.19.030</t>
  </si>
  <si>
    <t>7.2.3</t>
  </si>
  <si>
    <t>Eletroduto de PVC corrugado flexível leve, diâmetro externo de 25mm</t>
  </si>
  <si>
    <t>38.19.040</t>
  </si>
  <si>
    <t>7.2.4</t>
  </si>
  <si>
    <t>Eletroduto de PVC corrugado flexível leve, diâmetro externo de 32mm</t>
  </si>
  <si>
    <t xml:space="preserve"> 40.07.010 </t>
  </si>
  <si>
    <t>7.2.5</t>
  </si>
  <si>
    <t>Caixa em PVC de 4´ x 2´</t>
  </si>
  <si>
    <t xml:space="preserve"> 40.07.020 </t>
  </si>
  <si>
    <t>7.2.6</t>
  </si>
  <si>
    <t>Caixa em PVC de 4´ x 4´</t>
  </si>
  <si>
    <t xml:space="preserve"> 40.07.040 </t>
  </si>
  <si>
    <t>7.2.7</t>
  </si>
  <si>
    <t>Caixa em PVC octogonal de 4´ x 4´</t>
  </si>
  <si>
    <t xml:space="preserve"> 40.20.120 </t>
  </si>
  <si>
    <t>7.2.8</t>
  </si>
  <si>
    <t>Placa de 4´ x 2´</t>
  </si>
  <si>
    <t xml:space="preserve"> 40.20.140 </t>
  </si>
  <si>
    <t>7..2.9</t>
  </si>
  <si>
    <t>Placa de 4´ x 4´</t>
  </si>
  <si>
    <t>Luminárias</t>
  </si>
  <si>
    <t xml:space="preserve"> 40.04.450 </t>
  </si>
  <si>
    <t>7.3.1</t>
  </si>
  <si>
    <t>Tomada 2P+T de 10 A - 250 V, completa</t>
  </si>
  <si>
    <t xml:space="preserve"> 40.04.480 </t>
  </si>
  <si>
    <t>7.3.2</t>
  </si>
  <si>
    <t>Conjunto 1 interruptor simples e 1 tomada 2P+T de 10 A, completo</t>
  </si>
  <si>
    <t xml:space="preserve"> 40.05.020 </t>
  </si>
  <si>
    <t>7.3.3</t>
  </si>
  <si>
    <t>Interruptor com 1 tecla simples e placa</t>
  </si>
  <si>
    <t xml:space="preserve"> 30.06.061 </t>
  </si>
  <si>
    <t>7.3.4</t>
  </si>
  <si>
    <t>Sistema de alarme PNE com indicador audiovisual, para pessoas com mobilidade reduzida ou cadeirante</t>
  </si>
  <si>
    <t xml:space="preserve"> 40.04.090 </t>
  </si>
  <si>
    <t>7.3.5</t>
  </si>
  <si>
    <t>Tomada RJ 11 para telefone, sem placa</t>
  </si>
  <si>
    <t xml:space="preserve"> 50.05.312 </t>
  </si>
  <si>
    <t>7.3.6</t>
  </si>
  <si>
    <t>Bloco autônomo de iluminação de emergência LED, com autonomia mínima de 3 horas, fluxo luminoso de 2.000 até 3.000 lúmens, equipado com 2 faróis</t>
  </si>
  <si>
    <t xml:space="preserve"> 41.14.740 </t>
  </si>
  <si>
    <t>7.3.7</t>
  </si>
  <si>
    <t>Luminária retangular de embutir assimétrica para 1 lâmpada fluorescente tubular de 14 W</t>
  </si>
  <si>
    <t xml:space="preserve"> 41.13.200 </t>
  </si>
  <si>
    <t>7.3.8</t>
  </si>
  <si>
    <t>Luminária blindada oval de sobrepor ou arandela, para lâmpada fluorescentes compacta</t>
  </si>
  <si>
    <t xml:space="preserve"> 41.14.090 </t>
  </si>
  <si>
    <t>7.3.9</t>
  </si>
  <si>
    <t>Luminária retangular de sobrepor tipo calha fechada, com difusor translúcido, para 2 lâmpadas fluorescentes de 28 W/32 W/36 W/54 W</t>
  </si>
  <si>
    <t xml:space="preserve"> 41.14.600 </t>
  </si>
  <si>
    <t>7.3.10</t>
  </si>
  <si>
    <t>Luminária industrial pendente tipo calha aberta instalação em perfilado para 1 ou 2 lâmpadas fluorescentes tubulares 28 W/54 W</t>
  </si>
  <si>
    <t xml:space="preserve"> 41.07.030 </t>
  </si>
  <si>
    <t>7.3.11</t>
  </si>
  <si>
    <t>Lâmpada fluorescente tubular, base bipino bilateral de 16 W</t>
  </si>
  <si>
    <t xml:space="preserve"> 41.07.450 </t>
  </si>
  <si>
    <t>7.3.12</t>
  </si>
  <si>
    <t>Lâmpada fluorescente compacta eletrônica "3U", base E27 de 25 W - 110 ou 220 V</t>
  </si>
  <si>
    <t xml:space="preserve"> 41.07.070 </t>
  </si>
  <si>
    <t>7.3.13</t>
  </si>
  <si>
    <t>Lâmpada fluorescente tubular, base bipino bilateral de 32 W</t>
  </si>
  <si>
    <t xml:space="preserve"> 41.09.750 </t>
  </si>
  <si>
    <t>7.3.14</t>
  </si>
  <si>
    <t>Reator eletrônico de alto fator de potência com partida instantânea, para 2 lâmpadas fluorescentes tubulares, base bipino bilateral, 32 W - 127 V / 220 V</t>
  </si>
  <si>
    <t xml:space="preserve"> 41.09.720 </t>
  </si>
  <si>
    <t>7.3.15</t>
  </si>
  <si>
    <t>Reator eletrônico de alto fator de potência com partida instantânea, para 2 lâmpadas fluorescentes tubulares, base bipino bilateral, 16 W - 127 V / 220 V</t>
  </si>
  <si>
    <t>7.4</t>
  </si>
  <si>
    <t>Condutores</t>
  </si>
  <si>
    <t xml:space="preserve"> 39.21.060 </t>
  </si>
  <si>
    <t>7.4.1</t>
  </si>
  <si>
    <t>Cabo de cobre flexível de 16 mm², isolamento 0,6/1kV - isolação HEPR 90°C</t>
  </si>
  <si>
    <t xml:space="preserve"> 39.06.070 </t>
  </si>
  <si>
    <t>7.4.2</t>
  </si>
  <si>
    <t>Cabo de cobre de 35 mm², isolamento 8,7/15 kV - isolação EPR 90°C</t>
  </si>
  <si>
    <t>7.4.3</t>
  </si>
  <si>
    <t>7.4.4</t>
  </si>
  <si>
    <t>7.5</t>
  </si>
  <si>
    <t>Quadros elétricos</t>
  </si>
  <si>
    <t xml:space="preserve"> 37.24.032 </t>
  </si>
  <si>
    <t>7.5.1</t>
  </si>
  <si>
    <t>Supressor de surto monofásico, corrente nominal 20 kA, Imax. de surto 50 até 80 kA</t>
  </si>
  <si>
    <t xml:space="preserve"> 37.20.010 </t>
  </si>
  <si>
    <t>7.5.2</t>
  </si>
  <si>
    <t>Isolador em epóxi de 1 kV para barramento</t>
  </si>
  <si>
    <t xml:space="preserve"> 37.20.080 </t>
  </si>
  <si>
    <t>7.5.3</t>
  </si>
  <si>
    <t>Barra de neutro e/ou terra</t>
  </si>
  <si>
    <t xml:space="preserve"> 37.17.060 </t>
  </si>
  <si>
    <t>7.5.4</t>
  </si>
  <si>
    <t>Dispositivo diferencial residual de 25 A x 30 mA - 2 polos</t>
  </si>
  <si>
    <t xml:space="preserve"> 37.10.010 </t>
  </si>
  <si>
    <t>7.5.5</t>
  </si>
  <si>
    <t>Barramento de cobre nu</t>
  </si>
  <si>
    <t>Kg</t>
  </si>
  <si>
    <t xml:space="preserve"> 37.13.690 </t>
  </si>
  <si>
    <t>7.5.6</t>
  </si>
  <si>
    <t>Disjuntor série universal, em caixa moldada, térmico e magnético fixos, bipolar 480 V, corrente de 60 A até 100 A</t>
  </si>
  <si>
    <t xml:space="preserve"> 37.13.800 </t>
  </si>
  <si>
    <t>7.5.7</t>
  </si>
  <si>
    <t>Mini-disjuntor termomagnético, unipolar 127/220 V, corrente de 10 A até 32 A</t>
  </si>
  <si>
    <t xml:space="preserve"> 37.13.840 </t>
  </si>
  <si>
    <t>7.5.8</t>
  </si>
  <si>
    <t>Mini-disjuntor termomagnético, bipolar 220/380 V, corrente de 10 A até 32 A</t>
  </si>
  <si>
    <t xml:space="preserve"> 37.13.870 </t>
  </si>
  <si>
    <t>7.5.9</t>
  </si>
  <si>
    <t>Mini-disjuntor termomagnético, bipolar 400 V, corrente de 80 A até 100 A</t>
  </si>
  <si>
    <t xml:space="preserve"> 37.03.220 </t>
  </si>
  <si>
    <t>7.5.10</t>
  </si>
  <si>
    <t>Quadro de distribuição universal de embutir, para disjuntores 34 DIN / 24 Bolt-on - 150 A - sem componentes</t>
  </si>
  <si>
    <t xml:space="preserve"> 36.04.010 </t>
  </si>
  <si>
    <t>7.5.11</t>
  </si>
  <si>
    <t>Suporte para 1 isolador de baixa tensão</t>
  </si>
  <si>
    <t xml:space="preserve"> 36.05.010 </t>
  </si>
  <si>
    <t>7.5..12</t>
  </si>
  <si>
    <t>Isolador tipo roldana para baixa tensão de 76 x 79 mm</t>
  </si>
  <si>
    <t xml:space="preserve"> 36.03.150 </t>
  </si>
  <si>
    <t>7.5.13</t>
  </si>
  <si>
    <t>Caixa de entrada tipo ´E´ (560 x 350 x 210) mm - padrão Concessionárias</t>
  </si>
  <si>
    <t>Instalações hidráulicas e sanitárias</t>
  </si>
  <si>
    <t>Esgoto</t>
  </si>
  <si>
    <t xml:space="preserve"> 46.05.020 </t>
  </si>
  <si>
    <t>8.1.1</t>
  </si>
  <si>
    <t>Tubo PVC rígido, tipo Coletor Esgoto, junta elástica, DN= 100 mm, inclusive conexões</t>
  </si>
  <si>
    <t xml:space="preserve"> 46.02.010 </t>
  </si>
  <si>
    <t>8.1.2</t>
  </si>
  <si>
    <t>Tubo de PVC rígido branco, pontas lisas, soldável, linha esgoto série normal, DN= 40 mm, inclusive conexões</t>
  </si>
  <si>
    <t>Água Fria</t>
  </si>
  <si>
    <t xml:space="preserve"> 46.01.020 </t>
  </si>
  <si>
    <t>8.2.1</t>
  </si>
  <si>
    <t>Tubo de PVC rígido soldável marrom, DN= 25 mm, (3/4´), inclusive conexões</t>
  </si>
  <si>
    <t xml:space="preserve"> 47.02.020 </t>
  </si>
  <si>
    <t>8.2.2</t>
  </si>
  <si>
    <t>Registro de gaveta em latão fundido cromado com canopla, DN= 3/4´ - linha especial</t>
  </si>
  <si>
    <t>Revestimento</t>
  </si>
  <si>
    <t>9.1</t>
  </si>
  <si>
    <t>9.2</t>
  </si>
  <si>
    <t>17.02.220</t>
  </si>
  <si>
    <t>9.3</t>
  </si>
  <si>
    <t>Reboco</t>
  </si>
  <si>
    <t>18.13.020</t>
  </si>
  <si>
    <t>9.4</t>
  </si>
  <si>
    <t>Revestimento em placa cerâmica extrudada de alta resistência química e mecânica, espessura entre 9 e 10 mm, assentado com argamassa industrializada de alta aderência</t>
  </si>
  <si>
    <t>18.13.202</t>
  </si>
  <si>
    <t>9.5</t>
  </si>
  <si>
    <t>Rejuntamento em placa cerâmica extrudada, espessura entre 9 e 10 mm, com argamassa industrial anticorrosiva à base de resina epóxi, juntas de 6 a 10 mm</t>
  </si>
  <si>
    <t>Piso</t>
  </si>
  <si>
    <t>18.06.102</t>
  </si>
  <si>
    <t>10.1</t>
  </si>
  <si>
    <t>Placa cerâmica esmaltada PEI-5 para área interna, grupo de absorção BIIb, resistência química B, assentado com argamassa colante industrializada</t>
  </si>
  <si>
    <t>18.06.410</t>
  </si>
  <si>
    <t>10.2</t>
  </si>
  <si>
    <t>Rejuntamento em placas cerâmicas com argamassa industrializada para rejunte, juntas acima de 3 até 5 mm</t>
  </si>
  <si>
    <t>Aparelhos Sanitários</t>
  </si>
  <si>
    <t>44.01.800</t>
  </si>
  <si>
    <t>11.1</t>
  </si>
  <si>
    <t>Bacia sifonada com caixa de descarga acoplada sem tampa - 6 litros</t>
  </si>
  <si>
    <t>cj</t>
  </si>
  <si>
    <t>44.01.200</t>
  </si>
  <si>
    <t>11.2</t>
  </si>
  <si>
    <t>Mictório de louça sifonado auto aspirante</t>
  </si>
  <si>
    <t xml:space="preserve">unid. </t>
  </si>
  <si>
    <t>44.02.062</t>
  </si>
  <si>
    <t>11.3</t>
  </si>
  <si>
    <t>Tampo / bancada de granito, com frontão, espessura de 2 cm, acabamento polido</t>
  </si>
  <si>
    <t>44.01.270</t>
  </si>
  <si>
    <t>11.4</t>
  </si>
  <si>
    <t>Cuba de louça de embutir oval</t>
  </si>
  <si>
    <t>30.08.060</t>
  </si>
  <si>
    <t>11.5</t>
  </si>
  <si>
    <t>Bacia sifonada de louça para pessoas com mobilidade reduzida - capacidade de 6 litros</t>
  </si>
  <si>
    <t>30.08.040</t>
  </si>
  <si>
    <t>11.7</t>
  </si>
  <si>
    <t>Lavatório de louça para canto sem coluna para pessoas com mobilidade reduzida</t>
  </si>
  <si>
    <t>30.01.030</t>
  </si>
  <si>
    <t>11.8</t>
  </si>
  <si>
    <t>Barra de apoio reta, para pessoas com mobilidade reduzida, em tubo de aço inoxidável de 1 1/2" x 800 mm</t>
  </si>
  <si>
    <t>Forro</t>
  </si>
  <si>
    <t>22.02.030</t>
  </si>
  <si>
    <t>12.1</t>
  </si>
  <si>
    <t xml:space="preserve">Forro de gesso acartonado, fornecimento e instalação </t>
  </si>
  <si>
    <t>Muro de Arrimo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</si>
  <si>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</si>
  <si>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</si>
  <si>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</si>
  <si>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</si>
  <si>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</si>
  <si>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</si>
  <si>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</si>
  <si>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</si>
  <si>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</si>
  <si>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</si>
  <si>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</si>
  <si>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</si>
  <si>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</si>
  <si>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</si>
  <si>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32.17.030</t>
  </si>
  <si>
    <t>13.15</t>
  </si>
  <si>
    <t>Impermeabilização em argamassa polimérica para umidade e água de percolação</t>
  </si>
  <si>
    <t>Muro de Fechamento (h = 2,00 m)</t>
  </si>
  <si>
    <t>14.1</t>
  </si>
  <si>
    <t>14.2</t>
  </si>
  <si>
    <t>14.3</t>
  </si>
  <si>
    <t>14.4</t>
  </si>
  <si>
    <t>14.5</t>
  </si>
  <si>
    <t>14.6</t>
  </si>
  <si>
    <t>14.7</t>
  </si>
  <si>
    <t>14.8</t>
  </si>
  <si>
    <t>34.05.260</t>
  </si>
  <si>
    <t>14.9</t>
  </si>
  <si>
    <t xml:space="preserve">Gradil em aço galvanizado eletrofundido, malha 65 x 132 mm e pintura eletrostática </t>
  </si>
  <si>
    <t>33.10.030</t>
  </si>
  <si>
    <t>14.10</t>
  </si>
  <si>
    <t>Tinta acrílica antimofo em massa, inclusive preparo</t>
  </si>
  <si>
    <t>Piso externo (Saída de Emergência)</t>
  </si>
  <si>
    <t>15.1</t>
  </si>
  <si>
    <t>15.2</t>
  </si>
  <si>
    <t>11.16.020</t>
  </si>
  <si>
    <t>15.3</t>
  </si>
  <si>
    <t>Lançamento, espalhamento e adensamento de concreto ou massa em lastro e/ou enchimento</t>
  </si>
  <si>
    <t>15.4</t>
  </si>
  <si>
    <t>Argamassa de regularização e/ou proteção</t>
  </si>
  <si>
    <t>Pintura</t>
  </si>
  <si>
    <t>16.1</t>
  </si>
  <si>
    <t>33.10.020</t>
  </si>
  <si>
    <t>16.2</t>
  </si>
  <si>
    <t>Tinta látex em massa, inclusive preparo</t>
  </si>
  <si>
    <t>33.11.050</t>
  </si>
  <si>
    <t>16.3</t>
  </si>
  <si>
    <t>Esmalte à base água em superfície metálica, inclusive preparo</t>
  </si>
  <si>
    <t>16.4</t>
  </si>
  <si>
    <t>Climatização</t>
  </si>
  <si>
    <t>43.07.070</t>
  </si>
  <si>
    <t>17.1</t>
  </si>
  <si>
    <t>Ar condicionado a frio, tipo split piso teto com capacidade de 48.000 BTU/h</t>
  </si>
  <si>
    <t>46.01.020</t>
  </si>
  <si>
    <t>17.2</t>
  </si>
  <si>
    <t>38.01.080</t>
  </si>
  <si>
    <t>17.3</t>
  </si>
  <si>
    <t>Eletroduto de PVC rígido roscável de 1 1/4" com acessórios</t>
  </si>
  <si>
    <t>39.02.040</t>
  </si>
  <si>
    <t>17.4</t>
  </si>
  <si>
    <t>Cabo de cobre de 10 mm2,  isolamento 750V - isolação em PVC 70ºC</t>
  </si>
  <si>
    <t>37.13.640</t>
  </si>
  <si>
    <t>17.5</t>
  </si>
  <si>
    <t>Disjuntor termomagnético, tripolar 220 / 380V, corrente de 60 a 100A</t>
  </si>
  <si>
    <t>Rede de gás</t>
  </si>
  <si>
    <t>46.10.020</t>
  </si>
  <si>
    <t>Tubo de cobre classe A de 22 mm, inclusive conexões</t>
  </si>
  <si>
    <t>Limpeza</t>
  </si>
  <si>
    <t>55.01.020</t>
  </si>
  <si>
    <t>18.1</t>
  </si>
  <si>
    <t>Limpeza final da obra</t>
  </si>
  <si>
    <t>39.21.020</t>
  </si>
  <si>
    <t>Cabo de cobre flexível de 2.5 mm², isolamento 0,6/1kV - isolação HEPR 90°C</t>
  </si>
  <si>
    <t>Cabo de cobre flexível de 4.0 mm², isolamento 0,6/1kV - isolação HEPR 90°C</t>
  </si>
  <si>
    <t>39.21.030</t>
  </si>
  <si>
    <t>FONTE: CDHU 196 e SINAPI - 01/2025 - ambas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</si>
</sst>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vertAlign val="superscript"/>
      <sz val="11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56">
    <xf numFmtId="0" fontId="0" fillId="0" borderId="0" xfId="0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/>
    </xf>
    <xf numFmtId="4" fontId="4" fillId="0" borderId="7" xfId="0" quotePrefix="1" applyNumberFormat="1" applyFont="1" applyBorder="1" applyAlignment="1">
      <alignment horizontal="center" vertical="center"/>
    </xf>
    <xf numFmtId="10" fontId="4" fillId="0" borderId="6" xfId="1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9" xfId="0" quotePrefix="1" applyNumberFormat="1" applyFont="1" applyBorder="1" applyAlignment="1">
      <alignment horizontal="center" vertical="center" wrapText="1"/>
    </xf>
    <xf numFmtId="44" fontId="4" fillId="0" borderId="9" xfId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4" fontId="6" fillId="0" borderId="12" xfId="0" applyNumberFormat="1" applyFont="1" applyBorder="1" applyAlignment="1">
      <alignment horizontal="center" vertical="center"/>
    </xf>
    <xf numFmtId="44" fontId="6" fillId="0" borderId="12" xfId="0" applyNumberFormat="1" applyFont="1" applyBorder="1" applyAlignment="1">
      <alignment horizontal="center" vertical="center"/>
    </xf>
    <xf numFmtId="44" fontId="6" fillId="0" borderId="12" xfId="1" applyFont="1" applyFill="1" applyBorder="1" applyAlignment="1">
      <alignment horizontal="center" vertical="center"/>
    </xf>
    <xf numFmtId="44" fontId="2" fillId="0" borderId="13" xfId="0" applyNumberFormat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44" fontId="0" fillId="0" borderId="13" xfId="0" applyNumberForma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44" fontId="3" fillId="0" borderId="12" xfId="0" applyNumberFormat="1" applyFont="1" applyBorder="1" applyAlignment="1">
      <alignment horizontal="center" vertical="center"/>
    </xf>
    <xf numFmtId="2" fontId="11" fillId="0" borderId="12" xfId="2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/>
    </xf>
    <xf numFmtId="44" fontId="4" fillId="0" borderId="15" xfId="0" applyNumberFormat="1" applyFont="1" applyBorder="1" applyAlignment="1">
      <alignment horizontal="center" vertical="center"/>
    </xf>
    <xf numFmtId="44" fontId="4" fillId="0" borderId="15" xfId="1" applyFont="1" applyFill="1" applyBorder="1" applyAlignment="1">
      <alignment horizontal="center" vertical="center"/>
    </xf>
    <xf numFmtId="44" fontId="2" fillId="0" borderId="16" xfId="0" applyNumberFormat="1" applyFont="1" applyBorder="1" applyAlignment="1">
      <alignment vertical="center"/>
    </xf>
    <xf numFmtId="0" fontId="0" fillId="0" borderId="17" xfId="0" applyBorder="1" applyAlignment="1">
      <alignment vertical="center" wrapText="1"/>
    </xf>
    <xf numFmtId="4" fontId="6" fillId="0" borderId="17" xfId="0" applyNumberFormat="1" applyFont="1" applyBorder="1" applyAlignment="1">
      <alignment horizontal="center" vertical="center"/>
    </xf>
    <xf numFmtId="44" fontId="6" fillId="0" borderId="17" xfId="0" applyNumberFormat="1" applyFont="1" applyBorder="1" applyAlignment="1">
      <alignment horizontal="center" vertical="center"/>
    </xf>
    <xf numFmtId="44" fontId="6" fillId="0" borderId="17" xfId="1" applyFont="1" applyFill="1" applyBorder="1" applyAlignment="1">
      <alignment horizontal="center" vertical="center"/>
    </xf>
    <xf numFmtId="44" fontId="0" fillId="0" borderId="6" xfId="0" applyNumberFormat="1" applyBorder="1" applyAlignment="1">
      <alignment vertical="center"/>
    </xf>
    <xf numFmtId="44" fontId="2" fillId="0" borderId="1" xfId="0" applyNumberFormat="1" applyFont="1" applyBorder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49" fontId="7" fillId="0" borderId="0" xfId="0" applyNumberFormat="1" applyFont="1" applyAlignment="1">
      <alignment horizontal="center" vertical="center"/>
    </xf>
  </cellXfs>
  <cellStyles count="3">
    <cellStyle name="Moeda" xfId="1" builtinId="4"/>
    <cellStyle name="Normal" xfId="0" builtinId="0"/>
    <cellStyle name="Normal 2" xfId="2" xr:uid="{48931668-1DB0-4167-B53B-54DD14C03FEF}"/>
  </cellStyles>
  <dxfs count="0"/>
  <tableStyles count="0" defaultTableStyle="TableStyleMedium2" defaultPivotStyle="PivotStyleLight16"/>
  <colors>
    <mruColors>
      <color rgb="FFC4BD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D9F23-AA1D-4765-8ECB-8C292BE40851}">
  <dimension ref="B2:K176"/>
  <sheetViews>
    <sheetView tabSelected="1" workbookViewId="0">
      <selection activeCell="B9" sqref="B9"/>
    </sheetView>
  </sheetViews>
  <sheetFormatPr defaultRowHeight="14.4" x14ac:dyDescent="0.3"/>
  <cols>
    <col min="1" max="1" width="5.5546875" style="8" customWidth="1"/>
    <col min="2" max="2" width="11.109375" style="8" bestFit="1" customWidth="1"/>
    <col min="3" max="3" width="10" style="8" bestFit="1" customWidth="1"/>
    <col min="4" max="4" width="6.6640625" style="8" bestFit="1" customWidth="1"/>
    <col min="5" max="5" width="55" style="2" customWidth="1"/>
    <col min="6" max="6" width="9.77734375" style="8" bestFit="1" customWidth="1"/>
    <col min="7" max="7" width="9" style="8" bestFit="1" customWidth="1"/>
    <col min="8" max="9" width="13" style="8" bestFit="1" customWidth="1"/>
    <col min="10" max="10" width="15.6640625" style="8" bestFit="1" customWidth="1"/>
    <col min="11" max="11" width="14.5546875" style="8" customWidth="1"/>
    <col min="12" max="12" width="11.5546875" style="8" bestFit="1" customWidth="1"/>
    <col min="13" max="256" width="8.88671875" style="8"/>
    <col min="257" max="257" width="5.5546875" style="8" customWidth="1"/>
    <col min="258" max="258" width="11.109375" style="8" bestFit="1" customWidth="1"/>
    <col min="259" max="259" width="10" style="8" bestFit="1" customWidth="1"/>
    <col min="260" max="260" width="6.6640625" style="8" bestFit="1" customWidth="1"/>
    <col min="261" max="261" width="55" style="8" customWidth="1"/>
    <col min="262" max="262" width="9.77734375" style="8" bestFit="1" customWidth="1"/>
    <col min="263" max="263" width="9" style="8" bestFit="1" customWidth="1"/>
    <col min="264" max="265" width="13" style="8" bestFit="1" customWidth="1"/>
    <col min="266" max="266" width="15.6640625" style="8" bestFit="1" customWidth="1"/>
    <col min="267" max="267" width="14.5546875" style="8" customWidth="1"/>
    <col min="268" max="268" width="11.5546875" style="8" bestFit="1" customWidth="1"/>
    <col min="269" max="512" width="8.88671875" style="8"/>
    <col min="513" max="513" width="5.5546875" style="8" customWidth="1"/>
    <col min="514" max="514" width="11.109375" style="8" bestFit="1" customWidth="1"/>
    <col min="515" max="515" width="10" style="8" bestFit="1" customWidth="1"/>
    <col min="516" max="516" width="6.6640625" style="8" bestFit="1" customWidth="1"/>
    <col min="517" max="517" width="55" style="8" customWidth="1"/>
    <col min="518" max="518" width="9.77734375" style="8" bestFit="1" customWidth="1"/>
    <col min="519" max="519" width="9" style="8" bestFit="1" customWidth="1"/>
    <col min="520" max="521" width="13" style="8" bestFit="1" customWidth="1"/>
    <col min="522" max="522" width="15.6640625" style="8" bestFit="1" customWidth="1"/>
    <col min="523" max="523" width="14.5546875" style="8" customWidth="1"/>
    <col min="524" max="524" width="11.5546875" style="8" bestFit="1" customWidth="1"/>
    <col min="525" max="768" width="8.88671875" style="8"/>
    <col min="769" max="769" width="5.5546875" style="8" customWidth="1"/>
    <col min="770" max="770" width="11.109375" style="8" bestFit="1" customWidth="1"/>
    <col min="771" max="771" width="10" style="8" bestFit="1" customWidth="1"/>
    <col min="772" max="772" width="6.6640625" style="8" bestFit="1" customWidth="1"/>
    <col min="773" max="773" width="55" style="8" customWidth="1"/>
    <col min="774" max="774" width="9.77734375" style="8" bestFit="1" customWidth="1"/>
    <col min="775" max="775" width="9" style="8" bestFit="1" customWidth="1"/>
    <col min="776" max="777" width="13" style="8" bestFit="1" customWidth="1"/>
    <col min="778" max="778" width="15.6640625" style="8" bestFit="1" customWidth="1"/>
    <col min="779" max="779" width="14.5546875" style="8" customWidth="1"/>
    <col min="780" max="780" width="11.5546875" style="8" bestFit="1" customWidth="1"/>
    <col min="781" max="1024" width="8.88671875" style="8"/>
    <col min="1025" max="1025" width="5.5546875" style="8" customWidth="1"/>
    <col min="1026" max="1026" width="11.109375" style="8" bestFit="1" customWidth="1"/>
    <col min="1027" max="1027" width="10" style="8" bestFit="1" customWidth="1"/>
    <col min="1028" max="1028" width="6.6640625" style="8" bestFit="1" customWidth="1"/>
    <col min="1029" max="1029" width="55" style="8" customWidth="1"/>
    <col min="1030" max="1030" width="9.77734375" style="8" bestFit="1" customWidth="1"/>
    <col min="1031" max="1031" width="9" style="8" bestFit="1" customWidth="1"/>
    <col min="1032" max="1033" width="13" style="8" bestFit="1" customWidth="1"/>
    <col min="1034" max="1034" width="15.6640625" style="8" bestFit="1" customWidth="1"/>
    <col min="1035" max="1035" width="14.5546875" style="8" customWidth="1"/>
    <col min="1036" max="1036" width="11.5546875" style="8" bestFit="1" customWidth="1"/>
    <col min="1037" max="1280" width="8.88671875" style="8"/>
    <col min="1281" max="1281" width="5.5546875" style="8" customWidth="1"/>
    <col min="1282" max="1282" width="11.109375" style="8" bestFit="1" customWidth="1"/>
    <col min="1283" max="1283" width="10" style="8" bestFit="1" customWidth="1"/>
    <col min="1284" max="1284" width="6.6640625" style="8" bestFit="1" customWidth="1"/>
    <col min="1285" max="1285" width="55" style="8" customWidth="1"/>
    <col min="1286" max="1286" width="9.77734375" style="8" bestFit="1" customWidth="1"/>
    <col min="1287" max="1287" width="9" style="8" bestFit="1" customWidth="1"/>
    <col min="1288" max="1289" width="13" style="8" bestFit="1" customWidth="1"/>
    <col min="1290" max="1290" width="15.6640625" style="8" bestFit="1" customWidth="1"/>
    <col min="1291" max="1291" width="14.5546875" style="8" customWidth="1"/>
    <col min="1292" max="1292" width="11.5546875" style="8" bestFit="1" customWidth="1"/>
    <col min="1293" max="1536" width="8.88671875" style="8"/>
    <col min="1537" max="1537" width="5.5546875" style="8" customWidth="1"/>
    <col min="1538" max="1538" width="11.109375" style="8" bestFit="1" customWidth="1"/>
    <col min="1539" max="1539" width="10" style="8" bestFit="1" customWidth="1"/>
    <col min="1540" max="1540" width="6.6640625" style="8" bestFit="1" customWidth="1"/>
    <col min="1541" max="1541" width="55" style="8" customWidth="1"/>
    <col min="1542" max="1542" width="9.77734375" style="8" bestFit="1" customWidth="1"/>
    <col min="1543" max="1543" width="9" style="8" bestFit="1" customWidth="1"/>
    <col min="1544" max="1545" width="13" style="8" bestFit="1" customWidth="1"/>
    <col min="1546" max="1546" width="15.6640625" style="8" bestFit="1" customWidth="1"/>
    <col min="1547" max="1547" width="14.5546875" style="8" customWidth="1"/>
    <col min="1548" max="1548" width="11.5546875" style="8" bestFit="1" customWidth="1"/>
    <col min="1549" max="1792" width="8.88671875" style="8"/>
    <col min="1793" max="1793" width="5.5546875" style="8" customWidth="1"/>
    <col min="1794" max="1794" width="11.109375" style="8" bestFit="1" customWidth="1"/>
    <col min="1795" max="1795" width="10" style="8" bestFit="1" customWidth="1"/>
    <col min="1796" max="1796" width="6.6640625" style="8" bestFit="1" customWidth="1"/>
    <col min="1797" max="1797" width="55" style="8" customWidth="1"/>
    <col min="1798" max="1798" width="9.77734375" style="8" bestFit="1" customWidth="1"/>
    <col min="1799" max="1799" width="9" style="8" bestFit="1" customWidth="1"/>
    <col min="1800" max="1801" width="13" style="8" bestFit="1" customWidth="1"/>
    <col min="1802" max="1802" width="15.6640625" style="8" bestFit="1" customWidth="1"/>
    <col min="1803" max="1803" width="14.5546875" style="8" customWidth="1"/>
    <col min="1804" max="1804" width="11.5546875" style="8" bestFit="1" customWidth="1"/>
    <col min="1805" max="2048" width="8.88671875" style="8"/>
    <col min="2049" max="2049" width="5.5546875" style="8" customWidth="1"/>
    <col min="2050" max="2050" width="11.109375" style="8" bestFit="1" customWidth="1"/>
    <col min="2051" max="2051" width="10" style="8" bestFit="1" customWidth="1"/>
    <col min="2052" max="2052" width="6.6640625" style="8" bestFit="1" customWidth="1"/>
    <col min="2053" max="2053" width="55" style="8" customWidth="1"/>
    <col min="2054" max="2054" width="9.77734375" style="8" bestFit="1" customWidth="1"/>
    <col min="2055" max="2055" width="9" style="8" bestFit="1" customWidth="1"/>
    <col min="2056" max="2057" width="13" style="8" bestFit="1" customWidth="1"/>
    <col min="2058" max="2058" width="15.6640625" style="8" bestFit="1" customWidth="1"/>
    <col min="2059" max="2059" width="14.5546875" style="8" customWidth="1"/>
    <col min="2060" max="2060" width="11.5546875" style="8" bestFit="1" customWidth="1"/>
    <col min="2061" max="2304" width="8.88671875" style="8"/>
    <col min="2305" max="2305" width="5.5546875" style="8" customWidth="1"/>
    <col min="2306" max="2306" width="11.109375" style="8" bestFit="1" customWidth="1"/>
    <col min="2307" max="2307" width="10" style="8" bestFit="1" customWidth="1"/>
    <col min="2308" max="2308" width="6.6640625" style="8" bestFit="1" customWidth="1"/>
    <col min="2309" max="2309" width="55" style="8" customWidth="1"/>
    <col min="2310" max="2310" width="9.77734375" style="8" bestFit="1" customWidth="1"/>
    <col min="2311" max="2311" width="9" style="8" bestFit="1" customWidth="1"/>
    <col min="2312" max="2313" width="13" style="8" bestFit="1" customWidth="1"/>
    <col min="2314" max="2314" width="15.6640625" style="8" bestFit="1" customWidth="1"/>
    <col min="2315" max="2315" width="14.5546875" style="8" customWidth="1"/>
    <col min="2316" max="2316" width="11.5546875" style="8" bestFit="1" customWidth="1"/>
    <col min="2317" max="2560" width="8.88671875" style="8"/>
    <col min="2561" max="2561" width="5.5546875" style="8" customWidth="1"/>
    <col min="2562" max="2562" width="11.109375" style="8" bestFit="1" customWidth="1"/>
    <col min="2563" max="2563" width="10" style="8" bestFit="1" customWidth="1"/>
    <col min="2564" max="2564" width="6.6640625" style="8" bestFit="1" customWidth="1"/>
    <col min="2565" max="2565" width="55" style="8" customWidth="1"/>
    <col min="2566" max="2566" width="9.77734375" style="8" bestFit="1" customWidth="1"/>
    <col min="2567" max="2567" width="9" style="8" bestFit="1" customWidth="1"/>
    <col min="2568" max="2569" width="13" style="8" bestFit="1" customWidth="1"/>
    <col min="2570" max="2570" width="15.6640625" style="8" bestFit="1" customWidth="1"/>
    <col min="2571" max="2571" width="14.5546875" style="8" customWidth="1"/>
    <col min="2572" max="2572" width="11.5546875" style="8" bestFit="1" customWidth="1"/>
    <col min="2573" max="2816" width="8.88671875" style="8"/>
    <col min="2817" max="2817" width="5.5546875" style="8" customWidth="1"/>
    <col min="2818" max="2818" width="11.109375" style="8" bestFit="1" customWidth="1"/>
    <col min="2819" max="2819" width="10" style="8" bestFit="1" customWidth="1"/>
    <col min="2820" max="2820" width="6.6640625" style="8" bestFit="1" customWidth="1"/>
    <col min="2821" max="2821" width="55" style="8" customWidth="1"/>
    <col min="2822" max="2822" width="9.77734375" style="8" bestFit="1" customWidth="1"/>
    <col min="2823" max="2823" width="9" style="8" bestFit="1" customWidth="1"/>
    <col min="2824" max="2825" width="13" style="8" bestFit="1" customWidth="1"/>
    <col min="2826" max="2826" width="15.6640625" style="8" bestFit="1" customWidth="1"/>
    <col min="2827" max="2827" width="14.5546875" style="8" customWidth="1"/>
    <col min="2828" max="2828" width="11.5546875" style="8" bestFit="1" customWidth="1"/>
    <col min="2829" max="3072" width="8.88671875" style="8"/>
    <col min="3073" max="3073" width="5.5546875" style="8" customWidth="1"/>
    <col min="3074" max="3074" width="11.109375" style="8" bestFit="1" customWidth="1"/>
    <col min="3075" max="3075" width="10" style="8" bestFit="1" customWidth="1"/>
    <col min="3076" max="3076" width="6.6640625" style="8" bestFit="1" customWidth="1"/>
    <col min="3077" max="3077" width="55" style="8" customWidth="1"/>
    <col min="3078" max="3078" width="9.77734375" style="8" bestFit="1" customWidth="1"/>
    <col min="3079" max="3079" width="9" style="8" bestFit="1" customWidth="1"/>
    <col min="3080" max="3081" width="13" style="8" bestFit="1" customWidth="1"/>
    <col min="3082" max="3082" width="15.6640625" style="8" bestFit="1" customWidth="1"/>
    <col min="3083" max="3083" width="14.5546875" style="8" customWidth="1"/>
    <col min="3084" max="3084" width="11.5546875" style="8" bestFit="1" customWidth="1"/>
    <col min="3085" max="3328" width="8.88671875" style="8"/>
    <col min="3329" max="3329" width="5.5546875" style="8" customWidth="1"/>
    <col min="3330" max="3330" width="11.109375" style="8" bestFit="1" customWidth="1"/>
    <col min="3331" max="3331" width="10" style="8" bestFit="1" customWidth="1"/>
    <col min="3332" max="3332" width="6.6640625" style="8" bestFit="1" customWidth="1"/>
    <col min="3333" max="3333" width="55" style="8" customWidth="1"/>
    <col min="3334" max="3334" width="9.77734375" style="8" bestFit="1" customWidth="1"/>
    <col min="3335" max="3335" width="9" style="8" bestFit="1" customWidth="1"/>
    <col min="3336" max="3337" width="13" style="8" bestFit="1" customWidth="1"/>
    <col min="3338" max="3338" width="15.6640625" style="8" bestFit="1" customWidth="1"/>
    <col min="3339" max="3339" width="14.5546875" style="8" customWidth="1"/>
    <col min="3340" max="3340" width="11.5546875" style="8" bestFit="1" customWidth="1"/>
    <col min="3341" max="3584" width="8.88671875" style="8"/>
    <col min="3585" max="3585" width="5.5546875" style="8" customWidth="1"/>
    <col min="3586" max="3586" width="11.109375" style="8" bestFit="1" customWidth="1"/>
    <col min="3587" max="3587" width="10" style="8" bestFit="1" customWidth="1"/>
    <col min="3588" max="3588" width="6.6640625" style="8" bestFit="1" customWidth="1"/>
    <col min="3589" max="3589" width="55" style="8" customWidth="1"/>
    <col min="3590" max="3590" width="9.77734375" style="8" bestFit="1" customWidth="1"/>
    <col min="3591" max="3591" width="9" style="8" bestFit="1" customWidth="1"/>
    <col min="3592" max="3593" width="13" style="8" bestFit="1" customWidth="1"/>
    <col min="3594" max="3594" width="15.6640625" style="8" bestFit="1" customWidth="1"/>
    <col min="3595" max="3595" width="14.5546875" style="8" customWidth="1"/>
    <col min="3596" max="3596" width="11.5546875" style="8" bestFit="1" customWidth="1"/>
    <col min="3597" max="3840" width="8.88671875" style="8"/>
    <col min="3841" max="3841" width="5.5546875" style="8" customWidth="1"/>
    <col min="3842" max="3842" width="11.109375" style="8" bestFit="1" customWidth="1"/>
    <col min="3843" max="3843" width="10" style="8" bestFit="1" customWidth="1"/>
    <col min="3844" max="3844" width="6.6640625" style="8" bestFit="1" customWidth="1"/>
    <col min="3845" max="3845" width="55" style="8" customWidth="1"/>
    <col min="3846" max="3846" width="9.77734375" style="8" bestFit="1" customWidth="1"/>
    <col min="3847" max="3847" width="9" style="8" bestFit="1" customWidth="1"/>
    <col min="3848" max="3849" width="13" style="8" bestFit="1" customWidth="1"/>
    <col min="3850" max="3850" width="15.6640625" style="8" bestFit="1" customWidth="1"/>
    <col min="3851" max="3851" width="14.5546875" style="8" customWidth="1"/>
    <col min="3852" max="3852" width="11.5546875" style="8" bestFit="1" customWidth="1"/>
    <col min="3853" max="4096" width="8.88671875" style="8"/>
    <col min="4097" max="4097" width="5.5546875" style="8" customWidth="1"/>
    <col min="4098" max="4098" width="11.109375" style="8" bestFit="1" customWidth="1"/>
    <col min="4099" max="4099" width="10" style="8" bestFit="1" customWidth="1"/>
    <col min="4100" max="4100" width="6.6640625" style="8" bestFit="1" customWidth="1"/>
    <col min="4101" max="4101" width="55" style="8" customWidth="1"/>
    <col min="4102" max="4102" width="9.77734375" style="8" bestFit="1" customWidth="1"/>
    <col min="4103" max="4103" width="9" style="8" bestFit="1" customWidth="1"/>
    <col min="4104" max="4105" width="13" style="8" bestFit="1" customWidth="1"/>
    <col min="4106" max="4106" width="15.6640625" style="8" bestFit="1" customWidth="1"/>
    <col min="4107" max="4107" width="14.5546875" style="8" customWidth="1"/>
    <col min="4108" max="4108" width="11.5546875" style="8" bestFit="1" customWidth="1"/>
    <col min="4109" max="4352" width="8.88671875" style="8"/>
    <col min="4353" max="4353" width="5.5546875" style="8" customWidth="1"/>
    <col min="4354" max="4354" width="11.109375" style="8" bestFit="1" customWidth="1"/>
    <col min="4355" max="4355" width="10" style="8" bestFit="1" customWidth="1"/>
    <col min="4356" max="4356" width="6.6640625" style="8" bestFit="1" customWidth="1"/>
    <col min="4357" max="4357" width="55" style="8" customWidth="1"/>
    <col min="4358" max="4358" width="9.77734375" style="8" bestFit="1" customWidth="1"/>
    <col min="4359" max="4359" width="9" style="8" bestFit="1" customWidth="1"/>
    <col min="4360" max="4361" width="13" style="8" bestFit="1" customWidth="1"/>
    <col min="4362" max="4362" width="15.6640625" style="8" bestFit="1" customWidth="1"/>
    <col min="4363" max="4363" width="14.5546875" style="8" customWidth="1"/>
    <col min="4364" max="4364" width="11.5546875" style="8" bestFit="1" customWidth="1"/>
    <col min="4365" max="4608" width="8.88671875" style="8"/>
    <col min="4609" max="4609" width="5.5546875" style="8" customWidth="1"/>
    <col min="4610" max="4610" width="11.109375" style="8" bestFit="1" customWidth="1"/>
    <col min="4611" max="4611" width="10" style="8" bestFit="1" customWidth="1"/>
    <col min="4612" max="4612" width="6.6640625" style="8" bestFit="1" customWidth="1"/>
    <col min="4613" max="4613" width="55" style="8" customWidth="1"/>
    <col min="4614" max="4614" width="9.77734375" style="8" bestFit="1" customWidth="1"/>
    <col min="4615" max="4615" width="9" style="8" bestFit="1" customWidth="1"/>
    <col min="4616" max="4617" width="13" style="8" bestFit="1" customWidth="1"/>
    <col min="4618" max="4618" width="15.6640625" style="8" bestFit="1" customWidth="1"/>
    <col min="4619" max="4619" width="14.5546875" style="8" customWidth="1"/>
    <col min="4620" max="4620" width="11.5546875" style="8" bestFit="1" customWidth="1"/>
    <col min="4621" max="4864" width="8.88671875" style="8"/>
    <col min="4865" max="4865" width="5.5546875" style="8" customWidth="1"/>
    <col min="4866" max="4866" width="11.109375" style="8" bestFit="1" customWidth="1"/>
    <col min="4867" max="4867" width="10" style="8" bestFit="1" customWidth="1"/>
    <col min="4868" max="4868" width="6.6640625" style="8" bestFit="1" customWidth="1"/>
    <col min="4869" max="4869" width="55" style="8" customWidth="1"/>
    <col min="4870" max="4870" width="9.77734375" style="8" bestFit="1" customWidth="1"/>
    <col min="4871" max="4871" width="9" style="8" bestFit="1" customWidth="1"/>
    <col min="4872" max="4873" width="13" style="8" bestFit="1" customWidth="1"/>
    <col min="4874" max="4874" width="15.6640625" style="8" bestFit="1" customWidth="1"/>
    <col min="4875" max="4875" width="14.5546875" style="8" customWidth="1"/>
    <col min="4876" max="4876" width="11.5546875" style="8" bestFit="1" customWidth="1"/>
    <col min="4877" max="5120" width="8.88671875" style="8"/>
    <col min="5121" max="5121" width="5.5546875" style="8" customWidth="1"/>
    <col min="5122" max="5122" width="11.109375" style="8" bestFit="1" customWidth="1"/>
    <col min="5123" max="5123" width="10" style="8" bestFit="1" customWidth="1"/>
    <col min="5124" max="5124" width="6.6640625" style="8" bestFit="1" customWidth="1"/>
    <col min="5125" max="5125" width="55" style="8" customWidth="1"/>
    <col min="5126" max="5126" width="9.77734375" style="8" bestFit="1" customWidth="1"/>
    <col min="5127" max="5127" width="9" style="8" bestFit="1" customWidth="1"/>
    <col min="5128" max="5129" width="13" style="8" bestFit="1" customWidth="1"/>
    <col min="5130" max="5130" width="15.6640625" style="8" bestFit="1" customWidth="1"/>
    <col min="5131" max="5131" width="14.5546875" style="8" customWidth="1"/>
    <col min="5132" max="5132" width="11.5546875" style="8" bestFit="1" customWidth="1"/>
    <col min="5133" max="5376" width="8.88671875" style="8"/>
    <col min="5377" max="5377" width="5.5546875" style="8" customWidth="1"/>
    <col min="5378" max="5378" width="11.109375" style="8" bestFit="1" customWidth="1"/>
    <col min="5379" max="5379" width="10" style="8" bestFit="1" customWidth="1"/>
    <col min="5380" max="5380" width="6.6640625" style="8" bestFit="1" customWidth="1"/>
    <col min="5381" max="5381" width="55" style="8" customWidth="1"/>
    <col min="5382" max="5382" width="9.77734375" style="8" bestFit="1" customWidth="1"/>
    <col min="5383" max="5383" width="9" style="8" bestFit="1" customWidth="1"/>
    <col min="5384" max="5385" width="13" style="8" bestFit="1" customWidth="1"/>
    <col min="5386" max="5386" width="15.6640625" style="8" bestFit="1" customWidth="1"/>
    <col min="5387" max="5387" width="14.5546875" style="8" customWidth="1"/>
    <col min="5388" max="5388" width="11.5546875" style="8" bestFit="1" customWidth="1"/>
    <col min="5389" max="5632" width="8.88671875" style="8"/>
    <col min="5633" max="5633" width="5.5546875" style="8" customWidth="1"/>
    <col min="5634" max="5634" width="11.109375" style="8" bestFit="1" customWidth="1"/>
    <col min="5635" max="5635" width="10" style="8" bestFit="1" customWidth="1"/>
    <col min="5636" max="5636" width="6.6640625" style="8" bestFit="1" customWidth="1"/>
    <col min="5637" max="5637" width="55" style="8" customWidth="1"/>
    <col min="5638" max="5638" width="9.77734375" style="8" bestFit="1" customWidth="1"/>
    <col min="5639" max="5639" width="9" style="8" bestFit="1" customWidth="1"/>
    <col min="5640" max="5641" width="13" style="8" bestFit="1" customWidth="1"/>
    <col min="5642" max="5642" width="15.6640625" style="8" bestFit="1" customWidth="1"/>
    <col min="5643" max="5643" width="14.5546875" style="8" customWidth="1"/>
    <col min="5644" max="5644" width="11.5546875" style="8" bestFit="1" customWidth="1"/>
    <col min="5645" max="5888" width="8.88671875" style="8"/>
    <col min="5889" max="5889" width="5.5546875" style="8" customWidth="1"/>
    <col min="5890" max="5890" width="11.109375" style="8" bestFit="1" customWidth="1"/>
    <col min="5891" max="5891" width="10" style="8" bestFit="1" customWidth="1"/>
    <col min="5892" max="5892" width="6.6640625" style="8" bestFit="1" customWidth="1"/>
    <col min="5893" max="5893" width="55" style="8" customWidth="1"/>
    <col min="5894" max="5894" width="9.77734375" style="8" bestFit="1" customWidth="1"/>
    <col min="5895" max="5895" width="9" style="8" bestFit="1" customWidth="1"/>
    <col min="5896" max="5897" width="13" style="8" bestFit="1" customWidth="1"/>
    <col min="5898" max="5898" width="15.6640625" style="8" bestFit="1" customWidth="1"/>
    <col min="5899" max="5899" width="14.5546875" style="8" customWidth="1"/>
    <col min="5900" max="5900" width="11.5546875" style="8" bestFit="1" customWidth="1"/>
    <col min="5901" max="6144" width="8.88671875" style="8"/>
    <col min="6145" max="6145" width="5.5546875" style="8" customWidth="1"/>
    <col min="6146" max="6146" width="11.109375" style="8" bestFit="1" customWidth="1"/>
    <col min="6147" max="6147" width="10" style="8" bestFit="1" customWidth="1"/>
    <col min="6148" max="6148" width="6.6640625" style="8" bestFit="1" customWidth="1"/>
    <col min="6149" max="6149" width="55" style="8" customWidth="1"/>
    <col min="6150" max="6150" width="9.77734375" style="8" bestFit="1" customWidth="1"/>
    <col min="6151" max="6151" width="9" style="8" bestFit="1" customWidth="1"/>
    <col min="6152" max="6153" width="13" style="8" bestFit="1" customWidth="1"/>
    <col min="6154" max="6154" width="15.6640625" style="8" bestFit="1" customWidth="1"/>
    <col min="6155" max="6155" width="14.5546875" style="8" customWidth="1"/>
    <col min="6156" max="6156" width="11.5546875" style="8" bestFit="1" customWidth="1"/>
    <col min="6157" max="6400" width="8.88671875" style="8"/>
    <col min="6401" max="6401" width="5.5546875" style="8" customWidth="1"/>
    <col min="6402" max="6402" width="11.109375" style="8" bestFit="1" customWidth="1"/>
    <col min="6403" max="6403" width="10" style="8" bestFit="1" customWidth="1"/>
    <col min="6404" max="6404" width="6.6640625" style="8" bestFit="1" customWidth="1"/>
    <col min="6405" max="6405" width="55" style="8" customWidth="1"/>
    <col min="6406" max="6406" width="9.77734375" style="8" bestFit="1" customWidth="1"/>
    <col min="6407" max="6407" width="9" style="8" bestFit="1" customWidth="1"/>
    <col min="6408" max="6409" width="13" style="8" bestFit="1" customWidth="1"/>
    <col min="6410" max="6410" width="15.6640625" style="8" bestFit="1" customWidth="1"/>
    <col min="6411" max="6411" width="14.5546875" style="8" customWidth="1"/>
    <col min="6412" max="6412" width="11.5546875" style="8" bestFit="1" customWidth="1"/>
    <col min="6413" max="6656" width="8.88671875" style="8"/>
    <col min="6657" max="6657" width="5.5546875" style="8" customWidth="1"/>
    <col min="6658" max="6658" width="11.109375" style="8" bestFit="1" customWidth="1"/>
    <col min="6659" max="6659" width="10" style="8" bestFit="1" customWidth="1"/>
    <col min="6660" max="6660" width="6.6640625" style="8" bestFit="1" customWidth="1"/>
    <col min="6661" max="6661" width="55" style="8" customWidth="1"/>
    <col min="6662" max="6662" width="9.77734375" style="8" bestFit="1" customWidth="1"/>
    <col min="6663" max="6663" width="9" style="8" bestFit="1" customWidth="1"/>
    <col min="6664" max="6665" width="13" style="8" bestFit="1" customWidth="1"/>
    <col min="6666" max="6666" width="15.6640625" style="8" bestFit="1" customWidth="1"/>
    <col min="6667" max="6667" width="14.5546875" style="8" customWidth="1"/>
    <col min="6668" max="6668" width="11.5546875" style="8" bestFit="1" customWidth="1"/>
    <col min="6669" max="6912" width="8.88671875" style="8"/>
    <col min="6913" max="6913" width="5.5546875" style="8" customWidth="1"/>
    <col min="6914" max="6914" width="11.109375" style="8" bestFit="1" customWidth="1"/>
    <col min="6915" max="6915" width="10" style="8" bestFit="1" customWidth="1"/>
    <col min="6916" max="6916" width="6.6640625" style="8" bestFit="1" customWidth="1"/>
    <col min="6917" max="6917" width="55" style="8" customWidth="1"/>
    <col min="6918" max="6918" width="9.77734375" style="8" bestFit="1" customWidth="1"/>
    <col min="6919" max="6919" width="9" style="8" bestFit="1" customWidth="1"/>
    <col min="6920" max="6921" width="13" style="8" bestFit="1" customWidth="1"/>
    <col min="6922" max="6922" width="15.6640625" style="8" bestFit="1" customWidth="1"/>
    <col min="6923" max="6923" width="14.5546875" style="8" customWidth="1"/>
    <col min="6924" max="6924" width="11.5546875" style="8" bestFit="1" customWidth="1"/>
    <col min="6925" max="7168" width="8.88671875" style="8"/>
    <col min="7169" max="7169" width="5.5546875" style="8" customWidth="1"/>
    <col min="7170" max="7170" width="11.109375" style="8" bestFit="1" customWidth="1"/>
    <col min="7171" max="7171" width="10" style="8" bestFit="1" customWidth="1"/>
    <col min="7172" max="7172" width="6.6640625" style="8" bestFit="1" customWidth="1"/>
    <col min="7173" max="7173" width="55" style="8" customWidth="1"/>
    <col min="7174" max="7174" width="9.77734375" style="8" bestFit="1" customWidth="1"/>
    <col min="7175" max="7175" width="9" style="8" bestFit="1" customWidth="1"/>
    <col min="7176" max="7177" width="13" style="8" bestFit="1" customWidth="1"/>
    <col min="7178" max="7178" width="15.6640625" style="8" bestFit="1" customWidth="1"/>
    <col min="7179" max="7179" width="14.5546875" style="8" customWidth="1"/>
    <col min="7180" max="7180" width="11.5546875" style="8" bestFit="1" customWidth="1"/>
    <col min="7181" max="7424" width="8.88671875" style="8"/>
    <col min="7425" max="7425" width="5.5546875" style="8" customWidth="1"/>
    <col min="7426" max="7426" width="11.109375" style="8" bestFit="1" customWidth="1"/>
    <col min="7427" max="7427" width="10" style="8" bestFit="1" customWidth="1"/>
    <col min="7428" max="7428" width="6.6640625" style="8" bestFit="1" customWidth="1"/>
    <col min="7429" max="7429" width="55" style="8" customWidth="1"/>
    <col min="7430" max="7430" width="9.77734375" style="8" bestFit="1" customWidth="1"/>
    <col min="7431" max="7431" width="9" style="8" bestFit="1" customWidth="1"/>
    <col min="7432" max="7433" width="13" style="8" bestFit="1" customWidth="1"/>
    <col min="7434" max="7434" width="15.6640625" style="8" bestFit="1" customWidth="1"/>
    <col min="7435" max="7435" width="14.5546875" style="8" customWidth="1"/>
    <col min="7436" max="7436" width="11.5546875" style="8" bestFit="1" customWidth="1"/>
    <col min="7437" max="7680" width="8.88671875" style="8"/>
    <col min="7681" max="7681" width="5.5546875" style="8" customWidth="1"/>
    <col min="7682" max="7682" width="11.109375" style="8" bestFit="1" customWidth="1"/>
    <col min="7683" max="7683" width="10" style="8" bestFit="1" customWidth="1"/>
    <col min="7684" max="7684" width="6.6640625" style="8" bestFit="1" customWidth="1"/>
    <col min="7685" max="7685" width="55" style="8" customWidth="1"/>
    <col min="7686" max="7686" width="9.77734375" style="8" bestFit="1" customWidth="1"/>
    <col min="7687" max="7687" width="9" style="8" bestFit="1" customWidth="1"/>
    <col min="7688" max="7689" width="13" style="8" bestFit="1" customWidth="1"/>
    <col min="7690" max="7690" width="15.6640625" style="8" bestFit="1" customWidth="1"/>
    <col min="7691" max="7691" width="14.5546875" style="8" customWidth="1"/>
    <col min="7692" max="7692" width="11.5546875" style="8" bestFit="1" customWidth="1"/>
    <col min="7693" max="7936" width="8.88671875" style="8"/>
    <col min="7937" max="7937" width="5.5546875" style="8" customWidth="1"/>
    <col min="7938" max="7938" width="11.109375" style="8" bestFit="1" customWidth="1"/>
    <col min="7939" max="7939" width="10" style="8" bestFit="1" customWidth="1"/>
    <col min="7940" max="7940" width="6.6640625" style="8" bestFit="1" customWidth="1"/>
    <col min="7941" max="7941" width="55" style="8" customWidth="1"/>
    <col min="7942" max="7942" width="9.77734375" style="8" bestFit="1" customWidth="1"/>
    <col min="7943" max="7943" width="9" style="8" bestFit="1" customWidth="1"/>
    <col min="7944" max="7945" width="13" style="8" bestFit="1" customWidth="1"/>
    <col min="7946" max="7946" width="15.6640625" style="8" bestFit="1" customWidth="1"/>
    <col min="7947" max="7947" width="14.5546875" style="8" customWidth="1"/>
    <col min="7948" max="7948" width="11.5546875" style="8" bestFit="1" customWidth="1"/>
    <col min="7949" max="8192" width="8.88671875" style="8"/>
    <col min="8193" max="8193" width="5.5546875" style="8" customWidth="1"/>
    <col min="8194" max="8194" width="11.109375" style="8" bestFit="1" customWidth="1"/>
    <col min="8195" max="8195" width="10" style="8" bestFit="1" customWidth="1"/>
    <col min="8196" max="8196" width="6.6640625" style="8" bestFit="1" customWidth="1"/>
    <col min="8197" max="8197" width="55" style="8" customWidth="1"/>
    <col min="8198" max="8198" width="9.77734375" style="8" bestFit="1" customWidth="1"/>
    <col min="8199" max="8199" width="9" style="8" bestFit="1" customWidth="1"/>
    <col min="8200" max="8201" width="13" style="8" bestFit="1" customWidth="1"/>
    <col min="8202" max="8202" width="15.6640625" style="8" bestFit="1" customWidth="1"/>
    <col min="8203" max="8203" width="14.5546875" style="8" customWidth="1"/>
    <col min="8204" max="8204" width="11.5546875" style="8" bestFit="1" customWidth="1"/>
    <col min="8205" max="8448" width="8.88671875" style="8"/>
    <col min="8449" max="8449" width="5.5546875" style="8" customWidth="1"/>
    <col min="8450" max="8450" width="11.109375" style="8" bestFit="1" customWidth="1"/>
    <col min="8451" max="8451" width="10" style="8" bestFit="1" customWidth="1"/>
    <col min="8452" max="8452" width="6.6640625" style="8" bestFit="1" customWidth="1"/>
    <col min="8453" max="8453" width="55" style="8" customWidth="1"/>
    <col min="8454" max="8454" width="9.77734375" style="8" bestFit="1" customWidth="1"/>
    <col min="8455" max="8455" width="9" style="8" bestFit="1" customWidth="1"/>
    <col min="8456" max="8457" width="13" style="8" bestFit="1" customWidth="1"/>
    <col min="8458" max="8458" width="15.6640625" style="8" bestFit="1" customWidth="1"/>
    <col min="8459" max="8459" width="14.5546875" style="8" customWidth="1"/>
    <col min="8460" max="8460" width="11.5546875" style="8" bestFit="1" customWidth="1"/>
    <col min="8461" max="8704" width="8.88671875" style="8"/>
    <col min="8705" max="8705" width="5.5546875" style="8" customWidth="1"/>
    <col min="8706" max="8706" width="11.109375" style="8" bestFit="1" customWidth="1"/>
    <col min="8707" max="8707" width="10" style="8" bestFit="1" customWidth="1"/>
    <col min="8708" max="8708" width="6.6640625" style="8" bestFit="1" customWidth="1"/>
    <col min="8709" max="8709" width="55" style="8" customWidth="1"/>
    <col min="8710" max="8710" width="9.77734375" style="8" bestFit="1" customWidth="1"/>
    <col min="8711" max="8711" width="9" style="8" bestFit="1" customWidth="1"/>
    <col min="8712" max="8713" width="13" style="8" bestFit="1" customWidth="1"/>
    <col min="8714" max="8714" width="15.6640625" style="8" bestFit="1" customWidth="1"/>
    <col min="8715" max="8715" width="14.5546875" style="8" customWidth="1"/>
    <col min="8716" max="8716" width="11.5546875" style="8" bestFit="1" customWidth="1"/>
    <col min="8717" max="8960" width="8.88671875" style="8"/>
    <col min="8961" max="8961" width="5.5546875" style="8" customWidth="1"/>
    <col min="8962" max="8962" width="11.109375" style="8" bestFit="1" customWidth="1"/>
    <col min="8963" max="8963" width="10" style="8" bestFit="1" customWidth="1"/>
    <col min="8964" max="8964" width="6.6640625" style="8" bestFit="1" customWidth="1"/>
    <col min="8965" max="8965" width="55" style="8" customWidth="1"/>
    <col min="8966" max="8966" width="9.77734375" style="8" bestFit="1" customWidth="1"/>
    <col min="8967" max="8967" width="9" style="8" bestFit="1" customWidth="1"/>
    <col min="8968" max="8969" width="13" style="8" bestFit="1" customWidth="1"/>
    <col min="8970" max="8970" width="15.6640625" style="8" bestFit="1" customWidth="1"/>
    <col min="8971" max="8971" width="14.5546875" style="8" customWidth="1"/>
    <col min="8972" max="8972" width="11.5546875" style="8" bestFit="1" customWidth="1"/>
    <col min="8973" max="9216" width="8.88671875" style="8"/>
    <col min="9217" max="9217" width="5.5546875" style="8" customWidth="1"/>
    <col min="9218" max="9218" width="11.109375" style="8" bestFit="1" customWidth="1"/>
    <col min="9219" max="9219" width="10" style="8" bestFit="1" customWidth="1"/>
    <col min="9220" max="9220" width="6.6640625" style="8" bestFit="1" customWidth="1"/>
    <col min="9221" max="9221" width="55" style="8" customWidth="1"/>
    <col min="9222" max="9222" width="9.77734375" style="8" bestFit="1" customWidth="1"/>
    <col min="9223" max="9223" width="9" style="8" bestFit="1" customWidth="1"/>
    <col min="9224" max="9225" width="13" style="8" bestFit="1" customWidth="1"/>
    <col min="9226" max="9226" width="15.6640625" style="8" bestFit="1" customWidth="1"/>
    <col min="9227" max="9227" width="14.5546875" style="8" customWidth="1"/>
    <col min="9228" max="9228" width="11.5546875" style="8" bestFit="1" customWidth="1"/>
    <col min="9229" max="9472" width="8.88671875" style="8"/>
    <col min="9473" max="9473" width="5.5546875" style="8" customWidth="1"/>
    <col min="9474" max="9474" width="11.109375" style="8" bestFit="1" customWidth="1"/>
    <col min="9475" max="9475" width="10" style="8" bestFit="1" customWidth="1"/>
    <col min="9476" max="9476" width="6.6640625" style="8" bestFit="1" customWidth="1"/>
    <col min="9477" max="9477" width="55" style="8" customWidth="1"/>
    <col min="9478" max="9478" width="9.77734375" style="8" bestFit="1" customWidth="1"/>
    <col min="9479" max="9479" width="9" style="8" bestFit="1" customWidth="1"/>
    <col min="9480" max="9481" width="13" style="8" bestFit="1" customWidth="1"/>
    <col min="9482" max="9482" width="15.6640625" style="8" bestFit="1" customWidth="1"/>
    <col min="9483" max="9483" width="14.5546875" style="8" customWidth="1"/>
    <col min="9484" max="9484" width="11.5546875" style="8" bestFit="1" customWidth="1"/>
    <col min="9485" max="9728" width="8.88671875" style="8"/>
    <col min="9729" max="9729" width="5.5546875" style="8" customWidth="1"/>
    <col min="9730" max="9730" width="11.109375" style="8" bestFit="1" customWidth="1"/>
    <col min="9731" max="9731" width="10" style="8" bestFit="1" customWidth="1"/>
    <col min="9732" max="9732" width="6.6640625" style="8" bestFit="1" customWidth="1"/>
    <col min="9733" max="9733" width="55" style="8" customWidth="1"/>
    <col min="9734" max="9734" width="9.77734375" style="8" bestFit="1" customWidth="1"/>
    <col min="9735" max="9735" width="9" style="8" bestFit="1" customWidth="1"/>
    <col min="9736" max="9737" width="13" style="8" bestFit="1" customWidth="1"/>
    <col min="9738" max="9738" width="15.6640625" style="8" bestFit="1" customWidth="1"/>
    <col min="9739" max="9739" width="14.5546875" style="8" customWidth="1"/>
    <col min="9740" max="9740" width="11.5546875" style="8" bestFit="1" customWidth="1"/>
    <col min="9741" max="9984" width="8.88671875" style="8"/>
    <col min="9985" max="9985" width="5.5546875" style="8" customWidth="1"/>
    <col min="9986" max="9986" width="11.109375" style="8" bestFit="1" customWidth="1"/>
    <col min="9987" max="9987" width="10" style="8" bestFit="1" customWidth="1"/>
    <col min="9988" max="9988" width="6.6640625" style="8" bestFit="1" customWidth="1"/>
    <col min="9989" max="9989" width="55" style="8" customWidth="1"/>
    <col min="9990" max="9990" width="9.77734375" style="8" bestFit="1" customWidth="1"/>
    <col min="9991" max="9991" width="9" style="8" bestFit="1" customWidth="1"/>
    <col min="9992" max="9993" width="13" style="8" bestFit="1" customWidth="1"/>
    <col min="9994" max="9994" width="15.6640625" style="8" bestFit="1" customWidth="1"/>
    <col min="9995" max="9995" width="14.5546875" style="8" customWidth="1"/>
    <col min="9996" max="9996" width="11.5546875" style="8" bestFit="1" customWidth="1"/>
    <col min="9997" max="10240" width="8.88671875" style="8"/>
    <col min="10241" max="10241" width="5.5546875" style="8" customWidth="1"/>
    <col min="10242" max="10242" width="11.109375" style="8" bestFit="1" customWidth="1"/>
    <col min="10243" max="10243" width="10" style="8" bestFit="1" customWidth="1"/>
    <col min="10244" max="10244" width="6.6640625" style="8" bestFit="1" customWidth="1"/>
    <col min="10245" max="10245" width="55" style="8" customWidth="1"/>
    <col min="10246" max="10246" width="9.77734375" style="8" bestFit="1" customWidth="1"/>
    <col min="10247" max="10247" width="9" style="8" bestFit="1" customWidth="1"/>
    <col min="10248" max="10249" width="13" style="8" bestFit="1" customWidth="1"/>
    <col min="10250" max="10250" width="15.6640625" style="8" bestFit="1" customWidth="1"/>
    <col min="10251" max="10251" width="14.5546875" style="8" customWidth="1"/>
    <col min="10252" max="10252" width="11.5546875" style="8" bestFit="1" customWidth="1"/>
    <col min="10253" max="10496" width="8.88671875" style="8"/>
    <col min="10497" max="10497" width="5.5546875" style="8" customWidth="1"/>
    <col min="10498" max="10498" width="11.109375" style="8" bestFit="1" customWidth="1"/>
    <col min="10499" max="10499" width="10" style="8" bestFit="1" customWidth="1"/>
    <col min="10500" max="10500" width="6.6640625" style="8" bestFit="1" customWidth="1"/>
    <col min="10501" max="10501" width="55" style="8" customWidth="1"/>
    <col min="10502" max="10502" width="9.77734375" style="8" bestFit="1" customWidth="1"/>
    <col min="10503" max="10503" width="9" style="8" bestFit="1" customWidth="1"/>
    <col min="10504" max="10505" width="13" style="8" bestFit="1" customWidth="1"/>
    <col min="10506" max="10506" width="15.6640625" style="8" bestFit="1" customWidth="1"/>
    <col min="10507" max="10507" width="14.5546875" style="8" customWidth="1"/>
    <col min="10508" max="10508" width="11.5546875" style="8" bestFit="1" customWidth="1"/>
    <col min="10509" max="10752" width="8.88671875" style="8"/>
    <col min="10753" max="10753" width="5.5546875" style="8" customWidth="1"/>
    <col min="10754" max="10754" width="11.109375" style="8" bestFit="1" customWidth="1"/>
    <col min="10755" max="10755" width="10" style="8" bestFit="1" customWidth="1"/>
    <col min="10756" max="10756" width="6.6640625" style="8" bestFit="1" customWidth="1"/>
    <col min="10757" max="10757" width="55" style="8" customWidth="1"/>
    <col min="10758" max="10758" width="9.77734375" style="8" bestFit="1" customWidth="1"/>
    <col min="10759" max="10759" width="9" style="8" bestFit="1" customWidth="1"/>
    <col min="10760" max="10761" width="13" style="8" bestFit="1" customWidth="1"/>
    <col min="10762" max="10762" width="15.6640625" style="8" bestFit="1" customWidth="1"/>
    <col min="10763" max="10763" width="14.5546875" style="8" customWidth="1"/>
    <col min="10764" max="10764" width="11.5546875" style="8" bestFit="1" customWidth="1"/>
    <col min="10765" max="11008" width="8.88671875" style="8"/>
    <col min="11009" max="11009" width="5.5546875" style="8" customWidth="1"/>
    <col min="11010" max="11010" width="11.109375" style="8" bestFit="1" customWidth="1"/>
    <col min="11011" max="11011" width="10" style="8" bestFit="1" customWidth="1"/>
    <col min="11012" max="11012" width="6.6640625" style="8" bestFit="1" customWidth="1"/>
    <col min="11013" max="11013" width="55" style="8" customWidth="1"/>
    <col min="11014" max="11014" width="9.77734375" style="8" bestFit="1" customWidth="1"/>
    <col min="11015" max="11015" width="9" style="8" bestFit="1" customWidth="1"/>
    <col min="11016" max="11017" width="13" style="8" bestFit="1" customWidth="1"/>
    <col min="11018" max="11018" width="15.6640625" style="8" bestFit="1" customWidth="1"/>
    <col min="11019" max="11019" width="14.5546875" style="8" customWidth="1"/>
    <col min="11020" max="11020" width="11.5546875" style="8" bestFit="1" customWidth="1"/>
    <col min="11021" max="11264" width="8.88671875" style="8"/>
    <col min="11265" max="11265" width="5.5546875" style="8" customWidth="1"/>
    <col min="11266" max="11266" width="11.109375" style="8" bestFit="1" customWidth="1"/>
    <col min="11267" max="11267" width="10" style="8" bestFit="1" customWidth="1"/>
    <col min="11268" max="11268" width="6.6640625" style="8" bestFit="1" customWidth="1"/>
    <col min="11269" max="11269" width="55" style="8" customWidth="1"/>
    <col min="11270" max="11270" width="9.77734375" style="8" bestFit="1" customWidth="1"/>
    <col min="11271" max="11271" width="9" style="8" bestFit="1" customWidth="1"/>
    <col min="11272" max="11273" width="13" style="8" bestFit="1" customWidth="1"/>
    <col min="11274" max="11274" width="15.6640625" style="8" bestFit="1" customWidth="1"/>
    <col min="11275" max="11275" width="14.5546875" style="8" customWidth="1"/>
    <col min="11276" max="11276" width="11.5546875" style="8" bestFit="1" customWidth="1"/>
    <col min="11277" max="11520" width="8.88671875" style="8"/>
    <col min="11521" max="11521" width="5.5546875" style="8" customWidth="1"/>
    <col min="11522" max="11522" width="11.109375" style="8" bestFit="1" customWidth="1"/>
    <col min="11523" max="11523" width="10" style="8" bestFit="1" customWidth="1"/>
    <col min="11524" max="11524" width="6.6640625" style="8" bestFit="1" customWidth="1"/>
    <col min="11525" max="11525" width="55" style="8" customWidth="1"/>
    <col min="11526" max="11526" width="9.77734375" style="8" bestFit="1" customWidth="1"/>
    <col min="11527" max="11527" width="9" style="8" bestFit="1" customWidth="1"/>
    <col min="11528" max="11529" width="13" style="8" bestFit="1" customWidth="1"/>
    <col min="11530" max="11530" width="15.6640625" style="8" bestFit="1" customWidth="1"/>
    <col min="11531" max="11531" width="14.5546875" style="8" customWidth="1"/>
    <col min="11532" max="11532" width="11.5546875" style="8" bestFit="1" customWidth="1"/>
    <col min="11533" max="11776" width="8.88671875" style="8"/>
    <col min="11777" max="11777" width="5.5546875" style="8" customWidth="1"/>
    <col min="11778" max="11778" width="11.109375" style="8" bestFit="1" customWidth="1"/>
    <col min="11779" max="11779" width="10" style="8" bestFit="1" customWidth="1"/>
    <col min="11780" max="11780" width="6.6640625" style="8" bestFit="1" customWidth="1"/>
    <col min="11781" max="11781" width="55" style="8" customWidth="1"/>
    <col min="11782" max="11782" width="9.77734375" style="8" bestFit="1" customWidth="1"/>
    <col min="11783" max="11783" width="9" style="8" bestFit="1" customWidth="1"/>
    <col min="11784" max="11785" width="13" style="8" bestFit="1" customWidth="1"/>
    <col min="11786" max="11786" width="15.6640625" style="8" bestFit="1" customWidth="1"/>
    <col min="11787" max="11787" width="14.5546875" style="8" customWidth="1"/>
    <col min="11788" max="11788" width="11.5546875" style="8" bestFit="1" customWidth="1"/>
    <col min="11789" max="12032" width="8.88671875" style="8"/>
    <col min="12033" max="12033" width="5.5546875" style="8" customWidth="1"/>
    <col min="12034" max="12034" width="11.109375" style="8" bestFit="1" customWidth="1"/>
    <col min="12035" max="12035" width="10" style="8" bestFit="1" customWidth="1"/>
    <col min="12036" max="12036" width="6.6640625" style="8" bestFit="1" customWidth="1"/>
    <col min="12037" max="12037" width="55" style="8" customWidth="1"/>
    <col min="12038" max="12038" width="9.77734375" style="8" bestFit="1" customWidth="1"/>
    <col min="12039" max="12039" width="9" style="8" bestFit="1" customWidth="1"/>
    <col min="12040" max="12041" width="13" style="8" bestFit="1" customWidth="1"/>
    <col min="12042" max="12042" width="15.6640625" style="8" bestFit="1" customWidth="1"/>
    <col min="12043" max="12043" width="14.5546875" style="8" customWidth="1"/>
    <col min="12044" max="12044" width="11.5546875" style="8" bestFit="1" customWidth="1"/>
    <col min="12045" max="12288" width="8.88671875" style="8"/>
    <col min="12289" max="12289" width="5.5546875" style="8" customWidth="1"/>
    <col min="12290" max="12290" width="11.109375" style="8" bestFit="1" customWidth="1"/>
    <col min="12291" max="12291" width="10" style="8" bestFit="1" customWidth="1"/>
    <col min="12292" max="12292" width="6.6640625" style="8" bestFit="1" customWidth="1"/>
    <col min="12293" max="12293" width="55" style="8" customWidth="1"/>
    <col min="12294" max="12294" width="9.77734375" style="8" bestFit="1" customWidth="1"/>
    <col min="12295" max="12295" width="9" style="8" bestFit="1" customWidth="1"/>
    <col min="12296" max="12297" width="13" style="8" bestFit="1" customWidth="1"/>
    <col min="12298" max="12298" width="15.6640625" style="8" bestFit="1" customWidth="1"/>
    <col min="12299" max="12299" width="14.5546875" style="8" customWidth="1"/>
    <col min="12300" max="12300" width="11.5546875" style="8" bestFit="1" customWidth="1"/>
    <col min="12301" max="12544" width="8.88671875" style="8"/>
    <col min="12545" max="12545" width="5.5546875" style="8" customWidth="1"/>
    <col min="12546" max="12546" width="11.109375" style="8" bestFit="1" customWidth="1"/>
    <col min="12547" max="12547" width="10" style="8" bestFit="1" customWidth="1"/>
    <col min="12548" max="12548" width="6.6640625" style="8" bestFit="1" customWidth="1"/>
    <col min="12549" max="12549" width="55" style="8" customWidth="1"/>
    <col min="12550" max="12550" width="9.77734375" style="8" bestFit="1" customWidth="1"/>
    <col min="12551" max="12551" width="9" style="8" bestFit="1" customWidth="1"/>
    <col min="12552" max="12553" width="13" style="8" bestFit="1" customWidth="1"/>
    <col min="12554" max="12554" width="15.6640625" style="8" bestFit="1" customWidth="1"/>
    <col min="12555" max="12555" width="14.5546875" style="8" customWidth="1"/>
    <col min="12556" max="12556" width="11.5546875" style="8" bestFit="1" customWidth="1"/>
    <col min="12557" max="12800" width="8.88671875" style="8"/>
    <col min="12801" max="12801" width="5.5546875" style="8" customWidth="1"/>
    <col min="12802" max="12802" width="11.109375" style="8" bestFit="1" customWidth="1"/>
    <col min="12803" max="12803" width="10" style="8" bestFit="1" customWidth="1"/>
    <col min="12804" max="12804" width="6.6640625" style="8" bestFit="1" customWidth="1"/>
    <col min="12805" max="12805" width="55" style="8" customWidth="1"/>
    <col min="12806" max="12806" width="9.77734375" style="8" bestFit="1" customWidth="1"/>
    <col min="12807" max="12807" width="9" style="8" bestFit="1" customWidth="1"/>
    <col min="12808" max="12809" width="13" style="8" bestFit="1" customWidth="1"/>
    <col min="12810" max="12810" width="15.6640625" style="8" bestFit="1" customWidth="1"/>
    <col min="12811" max="12811" width="14.5546875" style="8" customWidth="1"/>
    <col min="12812" max="12812" width="11.5546875" style="8" bestFit="1" customWidth="1"/>
    <col min="12813" max="13056" width="8.88671875" style="8"/>
    <col min="13057" max="13057" width="5.5546875" style="8" customWidth="1"/>
    <col min="13058" max="13058" width="11.109375" style="8" bestFit="1" customWidth="1"/>
    <col min="13059" max="13059" width="10" style="8" bestFit="1" customWidth="1"/>
    <col min="13060" max="13060" width="6.6640625" style="8" bestFit="1" customWidth="1"/>
    <col min="13061" max="13061" width="55" style="8" customWidth="1"/>
    <col min="13062" max="13062" width="9.77734375" style="8" bestFit="1" customWidth="1"/>
    <col min="13063" max="13063" width="9" style="8" bestFit="1" customWidth="1"/>
    <col min="13064" max="13065" width="13" style="8" bestFit="1" customWidth="1"/>
    <col min="13066" max="13066" width="15.6640625" style="8" bestFit="1" customWidth="1"/>
    <col min="13067" max="13067" width="14.5546875" style="8" customWidth="1"/>
    <col min="13068" max="13068" width="11.5546875" style="8" bestFit="1" customWidth="1"/>
    <col min="13069" max="13312" width="8.88671875" style="8"/>
    <col min="13313" max="13313" width="5.5546875" style="8" customWidth="1"/>
    <col min="13314" max="13314" width="11.109375" style="8" bestFit="1" customWidth="1"/>
    <col min="13315" max="13315" width="10" style="8" bestFit="1" customWidth="1"/>
    <col min="13316" max="13316" width="6.6640625" style="8" bestFit="1" customWidth="1"/>
    <col min="13317" max="13317" width="55" style="8" customWidth="1"/>
    <col min="13318" max="13318" width="9.77734375" style="8" bestFit="1" customWidth="1"/>
    <col min="13319" max="13319" width="9" style="8" bestFit="1" customWidth="1"/>
    <col min="13320" max="13321" width="13" style="8" bestFit="1" customWidth="1"/>
    <col min="13322" max="13322" width="15.6640625" style="8" bestFit="1" customWidth="1"/>
    <col min="13323" max="13323" width="14.5546875" style="8" customWidth="1"/>
    <col min="13324" max="13324" width="11.5546875" style="8" bestFit="1" customWidth="1"/>
    <col min="13325" max="13568" width="8.88671875" style="8"/>
    <col min="13569" max="13569" width="5.5546875" style="8" customWidth="1"/>
    <col min="13570" max="13570" width="11.109375" style="8" bestFit="1" customWidth="1"/>
    <col min="13571" max="13571" width="10" style="8" bestFit="1" customWidth="1"/>
    <col min="13572" max="13572" width="6.6640625" style="8" bestFit="1" customWidth="1"/>
    <col min="13573" max="13573" width="55" style="8" customWidth="1"/>
    <col min="13574" max="13574" width="9.77734375" style="8" bestFit="1" customWidth="1"/>
    <col min="13575" max="13575" width="9" style="8" bestFit="1" customWidth="1"/>
    <col min="13576" max="13577" width="13" style="8" bestFit="1" customWidth="1"/>
    <col min="13578" max="13578" width="15.6640625" style="8" bestFit="1" customWidth="1"/>
    <col min="13579" max="13579" width="14.5546875" style="8" customWidth="1"/>
    <col min="13580" max="13580" width="11.5546875" style="8" bestFit="1" customWidth="1"/>
    <col min="13581" max="13824" width="8.88671875" style="8"/>
    <col min="13825" max="13825" width="5.5546875" style="8" customWidth="1"/>
    <col min="13826" max="13826" width="11.109375" style="8" bestFit="1" customWidth="1"/>
    <col min="13827" max="13827" width="10" style="8" bestFit="1" customWidth="1"/>
    <col min="13828" max="13828" width="6.6640625" style="8" bestFit="1" customWidth="1"/>
    <col min="13829" max="13829" width="55" style="8" customWidth="1"/>
    <col min="13830" max="13830" width="9.77734375" style="8" bestFit="1" customWidth="1"/>
    <col min="13831" max="13831" width="9" style="8" bestFit="1" customWidth="1"/>
    <col min="13832" max="13833" width="13" style="8" bestFit="1" customWidth="1"/>
    <col min="13834" max="13834" width="15.6640625" style="8" bestFit="1" customWidth="1"/>
    <col min="13835" max="13835" width="14.5546875" style="8" customWidth="1"/>
    <col min="13836" max="13836" width="11.5546875" style="8" bestFit="1" customWidth="1"/>
    <col min="13837" max="14080" width="8.88671875" style="8"/>
    <col min="14081" max="14081" width="5.5546875" style="8" customWidth="1"/>
    <col min="14082" max="14082" width="11.109375" style="8" bestFit="1" customWidth="1"/>
    <col min="14083" max="14083" width="10" style="8" bestFit="1" customWidth="1"/>
    <col min="14084" max="14084" width="6.6640625" style="8" bestFit="1" customWidth="1"/>
    <col min="14085" max="14085" width="55" style="8" customWidth="1"/>
    <col min="14086" max="14086" width="9.77734375" style="8" bestFit="1" customWidth="1"/>
    <col min="14087" max="14087" width="9" style="8" bestFit="1" customWidth="1"/>
    <col min="14088" max="14089" width="13" style="8" bestFit="1" customWidth="1"/>
    <col min="14090" max="14090" width="15.6640625" style="8" bestFit="1" customWidth="1"/>
    <col min="14091" max="14091" width="14.5546875" style="8" customWidth="1"/>
    <col min="14092" max="14092" width="11.5546875" style="8" bestFit="1" customWidth="1"/>
    <col min="14093" max="14336" width="8.88671875" style="8"/>
    <col min="14337" max="14337" width="5.5546875" style="8" customWidth="1"/>
    <col min="14338" max="14338" width="11.109375" style="8" bestFit="1" customWidth="1"/>
    <col min="14339" max="14339" width="10" style="8" bestFit="1" customWidth="1"/>
    <col min="14340" max="14340" width="6.6640625" style="8" bestFit="1" customWidth="1"/>
    <col min="14341" max="14341" width="55" style="8" customWidth="1"/>
    <col min="14342" max="14342" width="9.77734375" style="8" bestFit="1" customWidth="1"/>
    <col min="14343" max="14343" width="9" style="8" bestFit="1" customWidth="1"/>
    <col min="14344" max="14345" width="13" style="8" bestFit="1" customWidth="1"/>
    <col min="14346" max="14346" width="15.6640625" style="8" bestFit="1" customWidth="1"/>
    <col min="14347" max="14347" width="14.5546875" style="8" customWidth="1"/>
    <col min="14348" max="14348" width="11.5546875" style="8" bestFit="1" customWidth="1"/>
    <col min="14349" max="14592" width="8.88671875" style="8"/>
    <col min="14593" max="14593" width="5.5546875" style="8" customWidth="1"/>
    <col min="14594" max="14594" width="11.109375" style="8" bestFit="1" customWidth="1"/>
    <col min="14595" max="14595" width="10" style="8" bestFit="1" customWidth="1"/>
    <col min="14596" max="14596" width="6.6640625" style="8" bestFit="1" customWidth="1"/>
    <col min="14597" max="14597" width="55" style="8" customWidth="1"/>
    <col min="14598" max="14598" width="9.77734375" style="8" bestFit="1" customWidth="1"/>
    <col min="14599" max="14599" width="9" style="8" bestFit="1" customWidth="1"/>
    <col min="14600" max="14601" width="13" style="8" bestFit="1" customWidth="1"/>
    <col min="14602" max="14602" width="15.6640625" style="8" bestFit="1" customWidth="1"/>
    <col min="14603" max="14603" width="14.5546875" style="8" customWidth="1"/>
    <col min="14604" max="14604" width="11.5546875" style="8" bestFit="1" customWidth="1"/>
    <col min="14605" max="14848" width="8.88671875" style="8"/>
    <col min="14849" max="14849" width="5.5546875" style="8" customWidth="1"/>
    <col min="14850" max="14850" width="11.109375" style="8" bestFit="1" customWidth="1"/>
    <col min="14851" max="14851" width="10" style="8" bestFit="1" customWidth="1"/>
    <col min="14852" max="14852" width="6.6640625" style="8" bestFit="1" customWidth="1"/>
    <col min="14853" max="14853" width="55" style="8" customWidth="1"/>
    <col min="14854" max="14854" width="9.77734375" style="8" bestFit="1" customWidth="1"/>
    <col min="14855" max="14855" width="9" style="8" bestFit="1" customWidth="1"/>
    <col min="14856" max="14857" width="13" style="8" bestFit="1" customWidth="1"/>
    <col min="14858" max="14858" width="15.6640625" style="8" bestFit="1" customWidth="1"/>
    <col min="14859" max="14859" width="14.5546875" style="8" customWidth="1"/>
    <col min="14860" max="14860" width="11.5546875" style="8" bestFit="1" customWidth="1"/>
    <col min="14861" max="15104" width="8.88671875" style="8"/>
    <col min="15105" max="15105" width="5.5546875" style="8" customWidth="1"/>
    <col min="15106" max="15106" width="11.109375" style="8" bestFit="1" customWidth="1"/>
    <col min="15107" max="15107" width="10" style="8" bestFit="1" customWidth="1"/>
    <col min="15108" max="15108" width="6.6640625" style="8" bestFit="1" customWidth="1"/>
    <col min="15109" max="15109" width="55" style="8" customWidth="1"/>
    <col min="15110" max="15110" width="9.77734375" style="8" bestFit="1" customWidth="1"/>
    <col min="15111" max="15111" width="9" style="8" bestFit="1" customWidth="1"/>
    <col min="15112" max="15113" width="13" style="8" bestFit="1" customWidth="1"/>
    <col min="15114" max="15114" width="15.6640625" style="8" bestFit="1" customWidth="1"/>
    <col min="15115" max="15115" width="14.5546875" style="8" customWidth="1"/>
    <col min="15116" max="15116" width="11.5546875" style="8" bestFit="1" customWidth="1"/>
    <col min="15117" max="15360" width="8.88671875" style="8"/>
    <col min="15361" max="15361" width="5.5546875" style="8" customWidth="1"/>
    <col min="15362" max="15362" width="11.109375" style="8" bestFit="1" customWidth="1"/>
    <col min="15363" max="15363" width="10" style="8" bestFit="1" customWidth="1"/>
    <col min="15364" max="15364" width="6.6640625" style="8" bestFit="1" customWidth="1"/>
    <col min="15365" max="15365" width="55" style="8" customWidth="1"/>
    <col min="15366" max="15366" width="9.77734375" style="8" bestFit="1" customWidth="1"/>
    <col min="15367" max="15367" width="9" style="8" bestFit="1" customWidth="1"/>
    <col min="15368" max="15369" width="13" style="8" bestFit="1" customWidth="1"/>
    <col min="15370" max="15370" width="15.6640625" style="8" bestFit="1" customWidth="1"/>
    <col min="15371" max="15371" width="14.5546875" style="8" customWidth="1"/>
    <col min="15372" max="15372" width="11.5546875" style="8" bestFit="1" customWidth="1"/>
    <col min="15373" max="15616" width="8.88671875" style="8"/>
    <col min="15617" max="15617" width="5.5546875" style="8" customWidth="1"/>
    <col min="15618" max="15618" width="11.109375" style="8" bestFit="1" customWidth="1"/>
    <col min="15619" max="15619" width="10" style="8" bestFit="1" customWidth="1"/>
    <col min="15620" max="15620" width="6.6640625" style="8" bestFit="1" customWidth="1"/>
    <col min="15621" max="15621" width="55" style="8" customWidth="1"/>
    <col min="15622" max="15622" width="9.77734375" style="8" bestFit="1" customWidth="1"/>
    <col min="15623" max="15623" width="9" style="8" bestFit="1" customWidth="1"/>
    <col min="15624" max="15625" width="13" style="8" bestFit="1" customWidth="1"/>
    <col min="15626" max="15626" width="15.6640625" style="8" bestFit="1" customWidth="1"/>
    <col min="15627" max="15627" width="14.5546875" style="8" customWidth="1"/>
    <col min="15628" max="15628" width="11.5546875" style="8" bestFit="1" customWidth="1"/>
    <col min="15629" max="15872" width="8.88671875" style="8"/>
    <col min="15873" max="15873" width="5.5546875" style="8" customWidth="1"/>
    <col min="15874" max="15874" width="11.109375" style="8" bestFit="1" customWidth="1"/>
    <col min="15875" max="15875" width="10" style="8" bestFit="1" customWidth="1"/>
    <col min="15876" max="15876" width="6.6640625" style="8" bestFit="1" customWidth="1"/>
    <col min="15877" max="15877" width="55" style="8" customWidth="1"/>
    <col min="15878" max="15878" width="9.77734375" style="8" bestFit="1" customWidth="1"/>
    <col min="15879" max="15879" width="9" style="8" bestFit="1" customWidth="1"/>
    <col min="15880" max="15881" width="13" style="8" bestFit="1" customWidth="1"/>
    <col min="15882" max="15882" width="15.6640625" style="8" bestFit="1" customWidth="1"/>
    <col min="15883" max="15883" width="14.5546875" style="8" customWidth="1"/>
    <col min="15884" max="15884" width="11.5546875" style="8" bestFit="1" customWidth="1"/>
    <col min="15885" max="16128" width="8.88671875" style="8"/>
    <col min="16129" max="16129" width="5.5546875" style="8" customWidth="1"/>
    <col min="16130" max="16130" width="11.109375" style="8" bestFit="1" customWidth="1"/>
    <col min="16131" max="16131" width="10" style="8" bestFit="1" customWidth="1"/>
    <col min="16132" max="16132" width="6.6640625" style="8" bestFit="1" customWidth="1"/>
    <col min="16133" max="16133" width="55" style="8" customWidth="1"/>
    <col min="16134" max="16134" width="9.77734375" style="8" bestFit="1" customWidth="1"/>
    <col min="16135" max="16135" width="9" style="8" bestFit="1" customWidth="1"/>
    <col min="16136" max="16137" width="13" style="8" bestFit="1" customWidth="1"/>
    <col min="16138" max="16138" width="15.6640625" style="8" bestFit="1" customWidth="1"/>
    <col min="16139" max="16139" width="14.5546875" style="8" customWidth="1"/>
    <col min="16140" max="16140" width="11.5546875" style="8" bestFit="1" customWidth="1"/>
    <col min="16141" max="16384" width="8.88671875" style="8"/>
  </cols>
  <sheetData>
    <row r="2" spans="2:11" s="2" customFormat="1" ht="33.6" customHeight="1" x14ac:dyDescent="0.3">
      <c r="B2" s="53" t="s">
        <v>73</v>
      </c>
      <c r="C2" s="53"/>
      <c r="D2" s="53"/>
      <c r="E2" s="53"/>
      <c r="F2" s="53"/>
      <c r="G2" s="53"/>
      <c r="H2" s="1"/>
      <c r="I2" s="1"/>
      <c r="J2" s="1"/>
      <c r="K2" s="1"/>
    </row>
    <row r="3" spans="2:11" s="2" customFormat="1" ht="21.75" customHeight="1" x14ac:dyDescent="0.3">
      <c r="B3" s="54" t="s">
        <v>74</v>
      </c>
      <c r="C3" s="54"/>
      <c r="D3" s="54"/>
      <c r="E3" s="54"/>
      <c r="F3" s="54"/>
      <c r="G3" s="54"/>
      <c r="H3" s="1"/>
      <c r="I3" s="1"/>
      <c r="J3" s="1"/>
      <c r="K3" s="1"/>
    </row>
    <row r="4" spans="2:11" s="2" customFormat="1" ht="17.25" customHeight="1" x14ac:dyDescent="0.3">
      <c r="B4" s="53" t="s">
        <v>75</v>
      </c>
      <c r="C4" s="53"/>
      <c r="D4" s="53"/>
      <c r="E4" s="53"/>
      <c r="F4" s="53"/>
      <c r="G4" s="53"/>
      <c r="H4" s="1"/>
      <c r="I4" s="1"/>
      <c r="J4" s="1"/>
      <c r="K4" s="1"/>
    </row>
    <row r="5" spans="2:11" s="2" customFormat="1" x14ac:dyDescent="0.3">
      <c r="B5" s="51"/>
      <c r="C5" s="51"/>
      <c r="D5" s="51"/>
      <c r="E5" s="51"/>
      <c r="F5" s="51"/>
      <c r="G5" s="51"/>
      <c r="H5" s="3"/>
    </row>
    <row r="6" spans="2:11" s="2" customFormat="1" ht="20.25" customHeight="1" x14ac:dyDescent="0.3">
      <c r="B6" s="55" t="s">
        <v>76</v>
      </c>
      <c r="C6" s="55"/>
      <c r="D6" s="55"/>
      <c r="E6" s="55"/>
      <c r="F6" s="55"/>
      <c r="G6" s="55"/>
      <c r="H6" s="55"/>
      <c r="I6" s="55"/>
      <c r="J6" s="55"/>
    </row>
    <row r="7" spans="2:11" s="4" customFormat="1" ht="21.75" customHeight="1" thickBot="1" x14ac:dyDescent="0.35">
      <c r="B7" s="52"/>
      <c r="C7" s="52"/>
      <c r="D7" s="52"/>
      <c r="E7" s="52"/>
      <c r="F7" s="52"/>
      <c r="G7" s="52"/>
      <c r="H7" s="52"/>
      <c r="I7" s="52"/>
    </row>
    <row r="8" spans="2:11" s="7" customFormat="1" ht="15" thickBot="1" x14ac:dyDescent="0.35">
      <c r="B8" s="43" t="s">
        <v>415</v>
      </c>
      <c r="C8" s="44"/>
      <c r="D8" s="44"/>
      <c r="E8" s="44"/>
      <c r="F8" s="44"/>
      <c r="G8" s="44"/>
      <c r="H8" s="45"/>
      <c r="I8" s="5" t="s">
        <v>77</v>
      </c>
      <c r="J8" s="6">
        <v>0.20369999999999999</v>
      </c>
    </row>
    <row r="9" spans="2:11" ht="15" thickBot="1" x14ac:dyDescent="0.35"/>
    <row r="10" spans="2:11" s="2" customFormat="1" ht="28.8" x14ac:dyDescent="0.3">
      <c r="B10" s="9" t="s">
        <v>0</v>
      </c>
      <c r="C10" s="10" t="s">
        <v>1</v>
      </c>
      <c r="D10" s="10" t="s">
        <v>2</v>
      </c>
      <c r="E10" s="10" t="s">
        <v>78</v>
      </c>
      <c r="F10" s="11" t="s">
        <v>79</v>
      </c>
      <c r="G10" s="12" t="s">
        <v>80</v>
      </c>
      <c r="H10" s="12" t="s">
        <v>81</v>
      </c>
      <c r="I10" s="13" t="s">
        <v>82</v>
      </c>
      <c r="J10" s="14" t="s">
        <v>83</v>
      </c>
    </row>
    <row r="11" spans="2:11" x14ac:dyDescent="0.3">
      <c r="B11" s="15"/>
      <c r="C11" s="16"/>
      <c r="D11" s="17">
        <v>1</v>
      </c>
      <c r="E11" s="18" t="s">
        <v>3</v>
      </c>
      <c r="F11" s="19"/>
      <c r="G11" s="19"/>
      <c r="H11" s="20"/>
      <c r="I11" s="21"/>
      <c r="J11" s="22">
        <f>SUM(J12:J16)</f>
        <v>20025.080000000002</v>
      </c>
    </row>
    <row r="12" spans="2:11" ht="16.2" x14ac:dyDescent="0.3">
      <c r="B12" s="23" t="s">
        <v>4</v>
      </c>
      <c r="C12" s="24" t="s">
        <v>34</v>
      </c>
      <c r="D12" s="24" t="s">
        <v>6</v>
      </c>
      <c r="E12" s="25" t="s">
        <v>36</v>
      </c>
      <c r="F12" s="19" t="s">
        <v>84</v>
      </c>
      <c r="G12" s="19">
        <v>7.1</v>
      </c>
      <c r="H12" s="21">
        <v>17.75</v>
      </c>
      <c r="I12" s="21">
        <f>H12*(1+$J$8)</f>
        <v>21.37</v>
      </c>
      <c r="J12" s="26">
        <f>G12*I12</f>
        <v>151.72999999999999</v>
      </c>
    </row>
    <row r="13" spans="2:11" x14ac:dyDescent="0.3">
      <c r="B13" s="23" t="s">
        <v>4</v>
      </c>
      <c r="C13" s="24" t="s">
        <v>5</v>
      </c>
      <c r="D13" s="24" t="s">
        <v>8</v>
      </c>
      <c r="E13" s="25" t="s">
        <v>85</v>
      </c>
      <c r="F13" s="19" t="s">
        <v>86</v>
      </c>
      <c r="G13" s="19">
        <v>6</v>
      </c>
      <c r="H13" s="21">
        <v>918.82</v>
      </c>
      <c r="I13" s="21">
        <f t="shared" ref="I13:I76" si="0">H13*(1+$J$8)</f>
        <v>1105.98</v>
      </c>
      <c r="J13" s="26">
        <f>G13*I13</f>
        <v>6635.88</v>
      </c>
    </row>
    <row r="14" spans="2:11" ht="28.8" x14ac:dyDescent="0.3">
      <c r="B14" s="23" t="s">
        <v>4</v>
      </c>
      <c r="C14" s="24" t="s">
        <v>87</v>
      </c>
      <c r="D14" s="24" t="s">
        <v>9</v>
      </c>
      <c r="E14" s="25" t="s">
        <v>88</v>
      </c>
      <c r="F14" s="27" t="s">
        <v>89</v>
      </c>
      <c r="G14" s="19">
        <v>2.29</v>
      </c>
      <c r="H14" s="21">
        <v>85.72</v>
      </c>
      <c r="I14" s="21">
        <f t="shared" si="0"/>
        <v>103.18</v>
      </c>
      <c r="J14" s="26">
        <f>G14*I14</f>
        <v>236.28</v>
      </c>
    </row>
    <row r="15" spans="2:11" x14ac:dyDescent="0.3">
      <c r="B15" s="23" t="s">
        <v>4</v>
      </c>
      <c r="C15" s="24" t="s">
        <v>90</v>
      </c>
      <c r="D15" s="24" t="s">
        <v>10</v>
      </c>
      <c r="E15" s="25" t="s">
        <v>91</v>
      </c>
      <c r="F15" s="19" t="s">
        <v>86</v>
      </c>
      <c r="G15" s="19">
        <v>578.94000000000005</v>
      </c>
      <c r="H15" s="21">
        <v>8.57</v>
      </c>
      <c r="I15" s="21">
        <f t="shared" si="0"/>
        <v>10.32</v>
      </c>
      <c r="J15" s="26">
        <f>G15*I15</f>
        <v>5974.66</v>
      </c>
    </row>
    <row r="16" spans="2:11" x14ac:dyDescent="0.3">
      <c r="B16" s="23" t="s">
        <v>4</v>
      </c>
      <c r="C16" s="24" t="s">
        <v>92</v>
      </c>
      <c r="D16" s="24" t="s">
        <v>93</v>
      </c>
      <c r="E16" s="25" t="s">
        <v>94</v>
      </c>
      <c r="F16" s="19" t="s">
        <v>86</v>
      </c>
      <c r="G16" s="19">
        <v>438.61</v>
      </c>
      <c r="H16" s="21">
        <v>13.31</v>
      </c>
      <c r="I16" s="21">
        <f t="shared" si="0"/>
        <v>16.02</v>
      </c>
      <c r="J16" s="26">
        <f>G16*I16</f>
        <v>7026.53</v>
      </c>
    </row>
    <row r="17" spans="2:10" x14ac:dyDescent="0.3">
      <c r="B17" s="23"/>
      <c r="C17" s="24"/>
      <c r="D17" s="17">
        <v>2</v>
      </c>
      <c r="E17" s="18" t="s">
        <v>95</v>
      </c>
      <c r="F17" s="19"/>
      <c r="G17" s="19"/>
      <c r="H17" s="20"/>
      <c r="I17" s="21"/>
      <c r="J17" s="22">
        <f>SUM(J18:J26)</f>
        <v>3098.76</v>
      </c>
    </row>
    <row r="18" spans="2:10" x14ac:dyDescent="0.3">
      <c r="B18" s="23" t="s">
        <v>4</v>
      </c>
      <c r="C18" s="24" t="s">
        <v>96</v>
      </c>
      <c r="D18" s="24" t="s">
        <v>11</v>
      </c>
      <c r="E18" s="25" t="s">
        <v>97</v>
      </c>
      <c r="F18" s="19" t="s">
        <v>13</v>
      </c>
      <c r="G18" s="19">
        <v>18</v>
      </c>
      <c r="H18" s="21">
        <v>82.59</v>
      </c>
      <c r="I18" s="21">
        <f t="shared" si="0"/>
        <v>99.41</v>
      </c>
      <c r="J18" s="26">
        <f t="shared" ref="J18:J26" si="1">I18*G18</f>
        <v>1789.38</v>
      </c>
    </row>
    <row r="19" spans="2:10" ht="28.8" x14ac:dyDescent="0.3">
      <c r="B19" s="23" t="s">
        <v>4</v>
      </c>
      <c r="C19" s="24" t="s">
        <v>98</v>
      </c>
      <c r="D19" s="24" t="s">
        <v>12</v>
      </c>
      <c r="E19" s="25" t="s">
        <v>99</v>
      </c>
      <c r="F19" s="19" t="s">
        <v>89</v>
      </c>
      <c r="G19" s="19">
        <v>0.42</v>
      </c>
      <c r="H19" s="21">
        <v>53.58</v>
      </c>
      <c r="I19" s="21">
        <f t="shared" si="0"/>
        <v>64.489999999999995</v>
      </c>
      <c r="J19" s="26">
        <f t="shared" si="1"/>
        <v>27.09</v>
      </c>
    </row>
    <row r="20" spans="2:10" x14ac:dyDescent="0.3">
      <c r="B20" s="23" t="s">
        <v>4</v>
      </c>
      <c r="C20" s="24" t="s">
        <v>42</v>
      </c>
      <c r="D20" s="24" t="s">
        <v>15</v>
      </c>
      <c r="E20" s="25" t="s">
        <v>100</v>
      </c>
      <c r="F20" s="19" t="s">
        <v>86</v>
      </c>
      <c r="G20" s="19">
        <v>4.2</v>
      </c>
      <c r="H20" s="21">
        <v>105.87</v>
      </c>
      <c r="I20" s="21">
        <f t="shared" si="0"/>
        <v>127.44</v>
      </c>
      <c r="J20" s="26">
        <f t="shared" si="1"/>
        <v>535.25</v>
      </c>
    </row>
    <row r="21" spans="2:10" x14ac:dyDescent="0.3">
      <c r="B21" s="23" t="s">
        <v>4</v>
      </c>
      <c r="C21" s="24" t="s">
        <v>69</v>
      </c>
      <c r="D21" s="24" t="s">
        <v>16</v>
      </c>
      <c r="E21" s="25" t="s">
        <v>68</v>
      </c>
      <c r="F21" s="19" t="s">
        <v>89</v>
      </c>
      <c r="G21" s="19">
        <v>0.05</v>
      </c>
      <c r="H21" s="21">
        <v>212.89</v>
      </c>
      <c r="I21" s="21">
        <f t="shared" si="0"/>
        <v>256.26</v>
      </c>
      <c r="J21" s="26">
        <f t="shared" si="1"/>
        <v>12.81</v>
      </c>
    </row>
    <row r="22" spans="2:10" x14ac:dyDescent="0.3">
      <c r="B22" s="23" t="s">
        <v>4</v>
      </c>
      <c r="C22" s="24" t="s">
        <v>51</v>
      </c>
      <c r="D22" s="24" t="s">
        <v>17</v>
      </c>
      <c r="E22" s="25" t="s">
        <v>101</v>
      </c>
      <c r="F22" s="19" t="s">
        <v>24</v>
      </c>
      <c r="G22" s="19">
        <v>16.78</v>
      </c>
      <c r="H22" s="21">
        <v>10.87</v>
      </c>
      <c r="I22" s="21">
        <f t="shared" si="0"/>
        <v>13.08</v>
      </c>
      <c r="J22" s="26">
        <f t="shared" si="1"/>
        <v>219.48</v>
      </c>
    </row>
    <row r="23" spans="2:10" x14ac:dyDescent="0.3">
      <c r="B23" s="23" t="s">
        <v>4</v>
      </c>
      <c r="C23" s="24" t="s">
        <v>52</v>
      </c>
      <c r="D23" s="24" t="s">
        <v>18</v>
      </c>
      <c r="E23" s="25" t="s">
        <v>102</v>
      </c>
      <c r="F23" s="19" t="s">
        <v>24</v>
      </c>
      <c r="G23" s="19">
        <v>6.53</v>
      </c>
      <c r="H23" s="21">
        <v>11.23</v>
      </c>
      <c r="I23" s="21">
        <f t="shared" si="0"/>
        <v>13.52</v>
      </c>
      <c r="J23" s="26">
        <f t="shared" si="1"/>
        <v>88.29</v>
      </c>
    </row>
    <row r="24" spans="2:10" x14ac:dyDescent="0.3">
      <c r="B24" s="23" t="s">
        <v>4</v>
      </c>
      <c r="C24" s="24" t="s">
        <v>44</v>
      </c>
      <c r="D24" s="24" t="s">
        <v>70</v>
      </c>
      <c r="E24" s="25" t="s">
        <v>45</v>
      </c>
      <c r="F24" s="19" t="s">
        <v>89</v>
      </c>
      <c r="G24" s="19">
        <v>0.5</v>
      </c>
      <c r="H24" s="21">
        <v>479.85</v>
      </c>
      <c r="I24" s="21">
        <f t="shared" si="0"/>
        <v>577.6</v>
      </c>
      <c r="J24" s="26">
        <f t="shared" si="1"/>
        <v>288.8</v>
      </c>
    </row>
    <row r="25" spans="2:10" x14ac:dyDescent="0.3">
      <c r="B25" s="23" t="s">
        <v>4</v>
      </c>
      <c r="C25" s="24" t="s">
        <v>46</v>
      </c>
      <c r="D25" s="24" t="s">
        <v>71</v>
      </c>
      <c r="E25" s="25" t="s">
        <v>47</v>
      </c>
      <c r="F25" s="19" t="s">
        <v>89</v>
      </c>
      <c r="G25" s="19">
        <v>0.5</v>
      </c>
      <c r="H25" s="21">
        <v>180.76</v>
      </c>
      <c r="I25" s="21">
        <f t="shared" si="0"/>
        <v>217.58</v>
      </c>
      <c r="J25" s="26">
        <f t="shared" si="1"/>
        <v>108.79</v>
      </c>
    </row>
    <row r="26" spans="2:10" x14ac:dyDescent="0.3">
      <c r="B26" s="23" t="s">
        <v>4</v>
      </c>
      <c r="C26" s="24" t="s">
        <v>39</v>
      </c>
      <c r="D26" s="24" t="s">
        <v>72</v>
      </c>
      <c r="E26" s="25" t="s">
        <v>41</v>
      </c>
      <c r="F26" s="19" t="s">
        <v>89</v>
      </c>
      <c r="G26" s="19">
        <v>1.2</v>
      </c>
      <c r="H26" s="21">
        <v>19.989999999999998</v>
      </c>
      <c r="I26" s="21">
        <f t="shared" si="0"/>
        <v>24.06</v>
      </c>
      <c r="J26" s="26">
        <f t="shared" si="1"/>
        <v>28.87</v>
      </c>
    </row>
    <row r="27" spans="2:10" x14ac:dyDescent="0.3">
      <c r="B27" s="23"/>
      <c r="C27" s="24"/>
      <c r="D27" s="17">
        <v>3</v>
      </c>
      <c r="E27" s="18" t="s">
        <v>103</v>
      </c>
      <c r="F27" s="19"/>
      <c r="G27" s="19"/>
      <c r="H27" s="20"/>
      <c r="I27" s="21"/>
      <c r="J27" s="22">
        <f>SUM(J28:J31)</f>
        <v>17194.73</v>
      </c>
    </row>
    <row r="28" spans="2:10" x14ac:dyDescent="0.3">
      <c r="B28" s="23" t="s">
        <v>4</v>
      </c>
      <c r="C28" s="24" t="s">
        <v>104</v>
      </c>
      <c r="D28" s="24" t="s">
        <v>19</v>
      </c>
      <c r="E28" s="25" t="s">
        <v>105</v>
      </c>
      <c r="F28" s="19" t="s">
        <v>23</v>
      </c>
      <c r="G28" s="19">
        <v>2</v>
      </c>
      <c r="H28" s="20">
        <v>644.73</v>
      </c>
      <c r="I28" s="21">
        <f t="shared" si="0"/>
        <v>776.06</v>
      </c>
      <c r="J28" s="26">
        <f>I28*G28</f>
        <v>1552.12</v>
      </c>
    </row>
    <row r="29" spans="2:10" ht="28.8" x14ac:dyDescent="0.3">
      <c r="B29" s="23" t="s">
        <v>4</v>
      </c>
      <c r="C29" s="24" t="s">
        <v>106</v>
      </c>
      <c r="D29" s="24" t="s">
        <v>20</v>
      </c>
      <c r="E29" s="25" t="s">
        <v>107</v>
      </c>
      <c r="F29" s="19" t="s">
        <v>86</v>
      </c>
      <c r="G29" s="19">
        <v>4.2</v>
      </c>
      <c r="H29" s="21">
        <v>1051.05</v>
      </c>
      <c r="I29" s="21">
        <f t="shared" si="0"/>
        <v>1265.1500000000001</v>
      </c>
      <c r="J29" s="26">
        <f>I29*G29</f>
        <v>5313.63</v>
      </c>
    </row>
    <row r="30" spans="2:10" x14ac:dyDescent="0.3">
      <c r="B30" s="23" t="s">
        <v>4</v>
      </c>
      <c r="C30" s="24" t="s">
        <v>108</v>
      </c>
      <c r="D30" s="24" t="s">
        <v>21</v>
      </c>
      <c r="E30" s="25" t="s">
        <v>109</v>
      </c>
      <c r="F30" s="19" t="s">
        <v>86</v>
      </c>
      <c r="G30" s="19">
        <v>4.26</v>
      </c>
      <c r="H30" s="21">
        <v>1021.7</v>
      </c>
      <c r="I30" s="21">
        <f t="shared" si="0"/>
        <v>1229.82</v>
      </c>
      <c r="J30" s="26">
        <f>I30*G30</f>
        <v>5239.03</v>
      </c>
    </row>
    <row r="31" spans="2:10" ht="43.2" x14ac:dyDescent="0.3">
      <c r="B31" s="23" t="s">
        <v>4</v>
      </c>
      <c r="C31" s="24" t="s">
        <v>110</v>
      </c>
      <c r="D31" s="24" t="s">
        <v>22</v>
      </c>
      <c r="E31" s="25" t="s">
        <v>111</v>
      </c>
      <c r="F31" s="19" t="s">
        <v>112</v>
      </c>
      <c r="G31" s="19">
        <v>3</v>
      </c>
      <c r="H31" s="21">
        <v>1409.53</v>
      </c>
      <c r="I31" s="21">
        <f t="shared" si="0"/>
        <v>1696.65</v>
      </c>
      <c r="J31" s="26">
        <f>I31*G31</f>
        <v>5089.95</v>
      </c>
    </row>
    <row r="32" spans="2:10" x14ac:dyDescent="0.3">
      <c r="B32" s="23"/>
      <c r="C32" s="24"/>
      <c r="D32" s="17">
        <v>4</v>
      </c>
      <c r="E32" s="18" t="s">
        <v>113</v>
      </c>
      <c r="F32" s="19"/>
      <c r="G32" s="19"/>
      <c r="H32" s="20"/>
      <c r="I32" s="21"/>
      <c r="J32" s="22">
        <f>SUM(J33:J36)</f>
        <v>25634.5</v>
      </c>
    </row>
    <row r="33" spans="2:10" x14ac:dyDescent="0.3">
      <c r="B33" s="23" t="s">
        <v>4</v>
      </c>
      <c r="C33" s="24" t="s">
        <v>114</v>
      </c>
      <c r="D33" s="24" t="s">
        <v>25</v>
      </c>
      <c r="E33" s="25" t="s">
        <v>115</v>
      </c>
      <c r="F33" s="19" t="s">
        <v>86</v>
      </c>
      <c r="G33" s="19">
        <v>21</v>
      </c>
      <c r="H33" s="21">
        <v>84.11</v>
      </c>
      <c r="I33" s="21">
        <f t="shared" si="0"/>
        <v>101.24</v>
      </c>
      <c r="J33" s="26">
        <f>I33*G33</f>
        <v>2126.04</v>
      </c>
    </row>
    <row r="34" spans="2:10" x14ac:dyDescent="0.3">
      <c r="B34" s="23" t="s">
        <v>4</v>
      </c>
      <c r="C34" s="24" t="s">
        <v>116</v>
      </c>
      <c r="D34" s="24" t="s">
        <v>26</v>
      </c>
      <c r="E34" s="25" t="s">
        <v>117</v>
      </c>
      <c r="F34" s="19" t="s">
        <v>86</v>
      </c>
      <c r="G34" s="19">
        <v>109.45</v>
      </c>
      <c r="H34" s="21">
        <v>96.4</v>
      </c>
      <c r="I34" s="21">
        <f t="shared" si="0"/>
        <v>116.04</v>
      </c>
      <c r="J34" s="26">
        <f>I34*G34</f>
        <v>12700.58</v>
      </c>
    </row>
    <row r="35" spans="2:10" x14ac:dyDescent="0.3">
      <c r="B35" s="23" t="s">
        <v>4</v>
      </c>
      <c r="C35" s="24" t="s">
        <v>118</v>
      </c>
      <c r="D35" s="24" t="s">
        <v>27</v>
      </c>
      <c r="E35" s="25" t="s">
        <v>119</v>
      </c>
      <c r="F35" s="19" t="s">
        <v>89</v>
      </c>
      <c r="G35" s="19">
        <v>3.88</v>
      </c>
      <c r="H35" s="21">
        <v>1881.18</v>
      </c>
      <c r="I35" s="21">
        <f t="shared" si="0"/>
        <v>2264.38</v>
      </c>
      <c r="J35" s="26">
        <f>I35*G35</f>
        <v>8785.7900000000009</v>
      </c>
    </row>
    <row r="36" spans="2:10" x14ac:dyDescent="0.3">
      <c r="B36" s="23" t="s">
        <v>4</v>
      </c>
      <c r="C36" s="24" t="s">
        <v>120</v>
      </c>
      <c r="D36" s="24" t="s">
        <v>28</v>
      </c>
      <c r="E36" s="25" t="s">
        <v>121</v>
      </c>
      <c r="F36" s="19" t="s">
        <v>86</v>
      </c>
      <c r="G36" s="19">
        <v>6.1</v>
      </c>
      <c r="H36" s="21">
        <v>275.39</v>
      </c>
      <c r="I36" s="21">
        <f t="shared" si="0"/>
        <v>331.49</v>
      </c>
      <c r="J36" s="26">
        <f>I36*G36</f>
        <v>2022.09</v>
      </c>
    </row>
    <row r="37" spans="2:10" x14ac:dyDescent="0.3">
      <c r="B37" s="23"/>
      <c r="C37" s="24"/>
      <c r="D37" s="17">
        <v>5</v>
      </c>
      <c r="E37" s="18" t="s">
        <v>122</v>
      </c>
      <c r="F37" s="19"/>
      <c r="G37" s="19"/>
      <c r="H37" s="20"/>
      <c r="I37" s="21"/>
      <c r="J37" s="22">
        <f>SUM(J38:J42)</f>
        <v>49863.38</v>
      </c>
    </row>
    <row r="38" spans="2:10" x14ac:dyDescent="0.3">
      <c r="B38" s="23" t="s">
        <v>4</v>
      </c>
      <c r="C38" s="24" t="s">
        <v>51</v>
      </c>
      <c r="D38" s="24" t="s">
        <v>29</v>
      </c>
      <c r="E38" s="25" t="s">
        <v>101</v>
      </c>
      <c r="F38" s="19" t="s">
        <v>24</v>
      </c>
      <c r="G38" s="19">
        <v>637.73</v>
      </c>
      <c r="H38" s="21">
        <v>10.87</v>
      </c>
      <c r="I38" s="21">
        <f t="shared" si="0"/>
        <v>13.08</v>
      </c>
      <c r="J38" s="26">
        <f>I38*G38</f>
        <v>8341.51</v>
      </c>
    </row>
    <row r="39" spans="2:10" x14ac:dyDescent="0.3">
      <c r="B39" s="23" t="s">
        <v>4</v>
      </c>
      <c r="C39" s="24" t="s">
        <v>52</v>
      </c>
      <c r="D39" s="24" t="s">
        <v>30</v>
      </c>
      <c r="E39" s="25" t="s">
        <v>102</v>
      </c>
      <c r="F39" s="19" t="s">
        <v>24</v>
      </c>
      <c r="G39" s="19">
        <v>248.88</v>
      </c>
      <c r="H39" s="21">
        <v>11.23</v>
      </c>
      <c r="I39" s="21">
        <f t="shared" si="0"/>
        <v>13.52</v>
      </c>
      <c r="J39" s="26">
        <f>I39*G39</f>
        <v>3364.86</v>
      </c>
    </row>
    <row r="40" spans="2:10" x14ac:dyDescent="0.3">
      <c r="B40" s="23" t="s">
        <v>4</v>
      </c>
      <c r="C40" s="24" t="s">
        <v>123</v>
      </c>
      <c r="D40" s="24" t="s">
        <v>31</v>
      </c>
      <c r="E40" s="25" t="s">
        <v>124</v>
      </c>
      <c r="F40" s="19" t="s">
        <v>86</v>
      </c>
      <c r="G40" s="19">
        <v>99.28</v>
      </c>
      <c r="H40" s="21">
        <v>260.39999999999998</v>
      </c>
      <c r="I40" s="21">
        <f t="shared" si="0"/>
        <v>313.44</v>
      </c>
      <c r="J40" s="26">
        <f>I40*G40</f>
        <v>31118.32</v>
      </c>
    </row>
    <row r="41" spans="2:10" x14ac:dyDescent="0.3">
      <c r="B41" s="23" t="s">
        <v>4</v>
      </c>
      <c r="C41" s="24" t="s">
        <v>44</v>
      </c>
      <c r="D41" s="24" t="s">
        <v>32</v>
      </c>
      <c r="E41" s="25" t="s">
        <v>45</v>
      </c>
      <c r="F41" s="19" t="s">
        <v>89</v>
      </c>
      <c r="G41" s="19">
        <v>9.67</v>
      </c>
      <c r="H41" s="21">
        <v>479.85</v>
      </c>
      <c r="I41" s="21">
        <f t="shared" si="0"/>
        <v>577.6</v>
      </c>
      <c r="J41" s="26">
        <f>I41*G41</f>
        <v>5585.39</v>
      </c>
    </row>
    <row r="42" spans="2:10" x14ac:dyDescent="0.3">
      <c r="B42" s="23" t="s">
        <v>4</v>
      </c>
      <c r="C42" s="24" t="s">
        <v>48</v>
      </c>
      <c r="D42" s="24" t="s">
        <v>33</v>
      </c>
      <c r="E42" s="25" t="s">
        <v>49</v>
      </c>
      <c r="F42" s="19" t="s">
        <v>89</v>
      </c>
      <c r="G42" s="19">
        <v>9.67</v>
      </c>
      <c r="H42" s="21">
        <v>124.86</v>
      </c>
      <c r="I42" s="21">
        <f t="shared" si="0"/>
        <v>150.29</v>
      </c>
      <c r="J42" s="26">
        <f>I42*G42</f>
        <v>1453.3</v>
      </c>
    </row>
    <row r="43" spans="2:10" x14ac:dyDescent="0.3">
      <c r="B43" s="23"/>
      <c r="C43" s="24"/>
      <c r="D43" s="17">
        <v>6</v>
      </c>
      <c r="E43" s="18" t="s">
        <v>125</v>
      </c>
      <c r="F43" s="19"/>
      <c r="G43" s="19"/>
      <c r="H43" s="20"/>
      <c r="I43" s="21"/>
      <c r="J43" s="22">
        <f>SUM(J44:J49)</f>
        <v>372686.48</v>
      </c>
    </row>
    <row r="44" spans="2:10" ht="28.8" x14ac:dyDescent="0.3">
      <c r="B44" s="23" t="s">
        <v>4</v>
      </c>
      <c r="C44" s="24" t="s">
        <v>126</v>
      </c>
      <c r="D44" s="24" t="s">
        <v>35</v>
      </c>
      <c r="E44" s="25" t="s">
        <v>127</v>
      </c>
      <c r="F44" s="19" t="s">
        <v>24</v>
      </c>
      <c r="G44" s="19">
        <f>G46*10</f>
        <v>5789.4</v>
      </c>
      <c r="H44" s="20">
        <v>26.85</v>
      </c>
      <c r="I44" s="21">
        <f t="shared" si="0"/>
        <v>32.32</v>
      </c>
      <c r="J44" s="26">
        <f t="shared" ref="J44:J49" si="2">I44*G44</f>
        <v>187113.41</v>
      </c>
    </row>
    <row r="45" spans="2:10" x14ac:dyDescent="0.3">
      <c r="B45" s="23" t="s">
        <v>4</v>
      </c>
      <c r="C45" s="24" t="s">
        <v>128</v>
      </c>
      <c r="D45" s="24" t="s">
        <v>37</v>
      </c>
      <c r="E45" s="25" t="s">
        <v>129</v>
      </c>
      <c r="F45" s="19" t="s">
        <v>24</v>
      </c>
      <c r="G45" s="19">
        <f>G44</f>
        <v>5789.4</v>
      </c>
      <c r="H45" s="20">
        <v>4.41</v>
      </c>
      <c r="I45" s="21">
        <f t="shared" si="0"/>
        <v>5.31</v>
      </c>
      <c r="J45" s="26">
        <f t="shared" si="2"/>
        <v>30741.71</v>
      </c>
    </row>
    <row r="46" spans="2:10" ht="28.8" x14ac:dyDescent="0.3">
      <c r="B46" s="23" t="s">
        <v>4</v>
      </c>
      <c r="C46" s="24" t="s">
        <v>130</v>
      </c>
      <c r="D46" s="24" t="s">
        <v>38</v>
      </c>
      <c r="E46" s="25" t="s">
        <v>131</v>
      </c>
      <c r="F46" s="19" t="s">
        <v>86</v>
      </c>
      <c r="G46" s="19">
        <v>578.94000000000005</v>
      </c>
      <c r="H46" s="21">
        <v>153.79</v>
      </c>
      <c r="I46" s="21">
        <f t="shared" si="0"/>
        <v>185.12</v>
      </c>
      <c r="J46" s="26">
        <f t="shared" si="2"/>
        <v>107173.37</v>
      </c>
    </row>
    <row r="47" spans="2:10" ht="28.8" x14ac:dyDescent="0.3">
      <c r="B47" s="23" t="s">
        <v>4</v>
      </c>
      <c r="C47" s="24" t="s">
        <v>132</v>
      </c>
      <c r="D47" s="24" t="s">
        <v>40</v>
      </c>
      <c r="E47" s="25" t="s">
        <v>133</v>
      </c>
      <c r="F47" s="19" t="s">
        <v>13</v>
      </c>
      <c r="G47" s="19">
        <v>102</v>
      </c>
      <c r="H47" s="21">
        <v>111.93</v>
      </c>
      <c r="I47" s="21">
        <f t="shared" si="0"/>
        <v>134.72999999999999</v>
      </c>
      <c r="J47" s="26">
        <f t="shared" si="2"/>
        <v>13742.46</v>
      </c>
    </row>
    <row r="48" spans="2:10" ht="43.2" x14ac:dyDescent="0.3">
      <c r="B48" s="23" t="s">
        <v>14</v>
      </c>
      <c r="C48" s="24" t="s">
        <v>134</v>
      </c>
      <c r="D48" s="24" t="s">
        <v>135</v>
      </c>
      <c r="E48" s="25" t="s">
        <v>136</v>
      </c>
      <c r="F48" s="19" t="s">
        <v>137</v>
      </c>
      <c r="G48" s="19">
        <v>2</v>
      </c>
      <c r="H48" s="21">
        <v>484.59</v>
      </c>
      <c r="I48" s="21">
        <f>H48*(1+$J$8)</f>
        <v>583.29999999999995</v>
      </c>
      <c r="J48" s="26">
        <f t="shared" si="2"/>
        <v>1166.5999999999999</v>
      </c>
    </row>
    <row r="49" spans="2:10" ht="18" customHeight="1" x14ac:dyDescent="0.3">
      <c r="B49" s="23" t="s">
        <v>4</v>
      </c>
      <c r="C49" s="24" t="s">
        <v>138</v>
      </c>
      <c r="D49" s="24" t="s">
        <v>43</v>
      </c>
      <c r="E49" s="25" t="s">
        <v>139</v>
      </c>
      <c r="F49" s="19" t="s">
        <v>13</v>
      </c>
      <c r="G49" s="19">
        <v>201</v>
      </c>
      <c r="H49" s="21">
        <v>135.36000000000001</v>
      </c>
      <c r="I49" s="21">
        <f t="shared" si="0"/>
        <v>162.93</v>
      </c>
      <c r="J49" s="26">
        <f t="shared" si="2"/>
        <v>32748.93</v>
      </c>
    </row>
    <row r="50" spans="2:10" x14ac:dyDescent="0.3">
      <c r="B50" s="23"/>
      <c r="C50" s="24"/>
      <c r="D50" s="17">
        <v>7</v>
      </c>
      <c r="E50" s="18" t="s">
        <v>140</v>
      </c>
      <c r="F50" s="19"/>
      <c r="G50" s="19"/>
      <c r="H50" s="28"/>
      <c r="I50" s="21"/>
      <c r="J50" s="22">
        <f>SUM(J52:J99)</f>
        <v>69229.8</v>
      </c>
    </row>
    <row r="51" spans="2:10" x14ac:dyDescent="0.3">
      <c r="B51" s="23"/>
      <c r="C51" s="24"/>
      <c r="D51" s="17" t="s">
        <v>57</v>
      </c>
      <c r="E51" s="18" t="s">
        <v>141</v>
      </c>
      <c r="F51" s="19"/>
      <c r="G51" s="19"/>
      <c r="H51" s="20"/>
      <c r="I51" s="21"/>
      <c r="J51" s="26"/>
    </row>
    <row r="52" spans="2:10" ht="28.8" x14ac:dyDescent="0.3">
      <c r="B52" s="23" t="s">
        <v>4</v>
      </c>
      <c r="C52" s="24" t="s">
        <v>142</v>
      </c>
      <c r="D52" s="24" t="s">
        <v>143</v>
      </c>
      <c r="E52" s="25" t="s">
        <v>144</v>
      </c>
      <c r="F52" s="19" t="s">
        <v>13</v>
      </c>
      <c r="G52" s="29">
        <v>60</v>
      </c>
      <c r="H52" s="21">
        <v>148.56</v>
      </c>
      <c r="I52" s="21">
        <f t="shared" si="0"/>
        <v>178.82</v>
      </c>
      <c r="J52" s="26">
        <f>I52*G52</f>
        <v>10729.2</v>
      </c>
    </row>
    <row r="53" spans="2:10" x14ac:dyDescent="0.3">
      <c r="B53" s="23" t="s">
        <v>4</v>
      </c>
      <c r="C53" s="24" t="s">
        <v>145</v>
      </c>
      <c r="D53" s="24" t="s">
        <v>146</v>
      </c>
      <c r="E53" s="25" t="s">
        <v>147</v>
      </c>
      <c r="F53" s="19" t="s">
        <v>112</v>
      </c>
      <c r="G53" s="19">
        <v>10</v>
      </c>
      <c r="H53" s="21">
        <v>39.590000000000003</v>
      </c>
      <c r="I53" s="21">
        <f t="shared" si="0"/>
        <v>47.65</v>
      </c>
      <c r="J53" s="26">
        <f t="shared" ref="J53:J99" si="3">I53*G53</f>
        <v>476.5</v>
      </c>
    </row>
    <row r="54" spans="2:10" ht="28.8" x14ac:dyDescent="0.3">
      <c r="B54" s="23" t="s">
        <v>4</v>
      </c>
      <c r="C54" s="24" t="s">
        <v>148</v>
      </c>
      <c r="D54" s="24" t="s">
        <v>149</v>
      </c>
      <c r="E54" s="25" t="s">
        <v>150</v>
      </c>
      <c r="F54" s="19" t="s">
        <v>13</v>
      </c>
      <c r="G54" s="19">
        <v>40</v>
      </c>
      <c r="H54" s="21">
        <v>61.47</v>
      </c>
      <c r="I54" s="21">
        <f t="shared" si="0"/>
        <v>73.989999999999995</v>
      </c>
      <c r="J54" s="26">
        <f t="shared" si="3"/>
        <v>2959.6</v>
      </c>
    </row>
    <row r="55" spans="2:10" x14ac:dyDescent="0.3">
      <c r="B55" s="23"/>
      <c r="C55" s="24"/>
      <c r="D55" s="17" t="s">
        <v>59</v>
      </c>
      <c r="E55" s="18" t="s">
        <v>151</v>
      </c>
      <c r="F55" s="19"/>
      <c r="G55" s="19"/>
      <c r="H55" s="21"/>
      <c r="I55" s="21"/>
      <c r="J55" s="26"/>
    </row>
    <row r="56" spans="2:10" ht="28.8" x14ac:dyDescent="0.3">
      <c r="B56" s="23" t="s">
        <v>4</v>
      </c>
      <c r="C56" s="24" t="s">
        <v>152</v>
      </c>
      <c r="D56" s="24" t="s">
        <v>153</v>
      </c>
      <c r="E56" s="25" t="s">
        <v>154</v>
      </c>
      <c r="F56" s="19" t="s">
        <v>13</v>
      </c>
      <c r="G56" s="19">
        <v>30</v>
      </c>
      <c r="H56" s="21">
        <v>6.96</v>
      </c>
      <c r="I56" s="21">
        <f t="shared" si="0"/>
        <v>8.3800000000000008</v>
      </c>
      <c r="J56" s="26">
        <f t="shared" si="3"/>
        <v>251.4</v>
      </c>
    </row>
    <row r="57" spans="2:10" ht="28.8" x14ac:dyDescent="0.3">
      <c r="B57" s="23" t="s">
        <v>4</v>
      </c>
      <c r="C57" s="24" t="s">
        <v>155</v>
      </c>
      <c r="D57" s="24" t="s">
        <v>156</v>
      </c>
      <c r="E57" s="25" t="s">
        <v>157</v>
      </c>
      <c r="F57" s="19" t="s">
        <v>13</v>
      </c>
      <c r="G57" s="19">
        <v>30</v>
      </c>
      <c r="H57" s="21">
        <v>11.02</v>
      </c>
      <c r="I57" s="21">
        <f t="shared" si="0"/>
        <v>13.26</v>
      </c>
      <c r="J57" s="26">
        <f t="shared" si="3"/>
        <v>397.8</v>
      </c>
    </row>
    <row r="58" spans="2:10" ht="28.8" x14ac:dyDescent="0.3">
      <c r="B58" s="23" t="s">
        <v>4</v>
      </c>
      <c r="C58" s="24" t="s">
        <v>158</v>
      </c>
      <c r="D58" s="24" t="s">
        <v>159</v>
      </c>
      <c r="E58" s="25" t="s">
        <v>160</v>
      </c>
      <c r="F58" s="19" t="s">
        <v>13</v>
      </c>
      <c r="G58" s="19">
        <v>250</v>
      </c>
      <c r="H58" s="21">
        <v>18.350000000000001</v>
      </c>
      <c r="I58" s="21">
        <f t="shared" si="0"/>
        <v>22.09</v>
      </c>
      <c r="J58" s="26">
        <f t="shared" si="3"/>
        <v>5522.5</v>
      </c>
    </row>
    <row r="59" spans="2:10" ht="28.8" x14ac:dyDescent="0.3">
      <c r="B59" s="23" t="s">
        <v>4</v>
      </c>
      <c r="C59" s="24" t="s">
        <v>161</v>
      </c>
      <c r="D59" s="24" t="s">
        <v>162</v>
      </c>
      <c r="E59" s="25" t="s">
        <v>163</v>
      </c>
      <c r="F59" s="19" t="s">
        <v>13</v>
      </c>
      <c r="G59" s="19">
        <v>50</v>
      </c>
      <c r="H59" s="21">
        <v>20.49</v>
      </c>
      <c r="I59" s="21">
        <f t="shared" si="0"/>
        <v>24.66</v>
      </c>
      <c r="J59" s="26">
        <f t="shared" si="3"/>
        <v>1233</v>
      </c>
    </row>
    <row r="60" spans="2:10" x14ac:dyDescent="0.3">
      <c r="B60" s="23" t="s">
        <v>4</v>
      </c>
      <c r="C60" s="24" t="s">
        <v>164</v>
      </c>
      <c r="D60" s="24" t="s">
        <v>165</v>
      </c>
      <c r="E60" s="25" t="s">
        <v>166</v>
      </c>
      <c r="F60" s="19" t="s">
        <v>137</v>
      </c>
      <c r="G60" s="19">
        <v>14</v>
      </c>
      <c r="H60" s="21">
        <v>16.350000000000001</v>
      </c>
      <c r="I60" s="21">
        <f t="shared" si="0"/>
        <v>19.68</v>
      </c>
      <c r="J60" s="26">
        <f t="shared" si="3"/>
        <v>275.52</v>
      </c>
    </row>
    <row r="61" spans="2:10" x14ac:dyDescent="0.3">
      <c r="B61" s="23" t="s">
        <v>4</v>
      </c>
      <c r="C61" s="24" t="s">
        <v>167</v>
      </c>
      <c r="D61" s="24" t="s">
        <v>168</v>
      </c>
      <c r="E61" s="25" t="s">
        <v>169</v>
      </c>
      <c r="F61" s="19" t="s">
        <v>137</v>
      </c>
      <c r="G61" s="19">
        <v>13</v>
      </c>
      <c r="H61" s="21">
        <v>19.170000000000002</v>
      </c>
      <c r="I61" s="21">
        <f t="shared" si="0"/>
        <v>23.07</v>
      </c>
      <c r="J61" s="26">
        <f t="shared" si="3"/>
        <v>299.91000000000003</v>
      </c>
    </row>
    <row r="62" spans="2:10" x14ac:dyDescent="0.3">
      <c r="B62" s="23" t="s">
        <v>4</v>
      </c>
      <c r="C62" s="24" t="s">
        <v>170</v>
      </c>
      <c r="D62" s="24" t="s">
        <v>171</v>
      </c>
      <c r="E62" s="25" t="s">
        <v>172</v>
      </c>
      <c r="F62" s="19" t="s">
        <v>137</v>
      </c>
      <c r="G62" s="19">
        <v>7</v>
      </c>
      <c r="H62" s="21">
        <v>19.510000000000002</v>
      </c>
      <c r="I62" s="21">
        <f t="shared" si="0"/>
        <v>23.48</v>
      </c>
      <c r="J62" s="26">
        <f t="shared" si="3"/>
        <v>164.36</v>
      </c>
    </row>
    <row r="63" spans="2:10" x14ac:dyDescent="0.3">
      <c r="B63" s="23" t="s">
        <v>4</v>
      </c>
      <c r="C63" s="24" t="s">
        <v>173</v>
      </c>
      <c r="D63" s="24" t="s">
        <v>174</v>
      </c>
      <c r="E63" s="25" t="s">
        <v>175</v>
      </c>
      <c r="F63" s="19" t="s">
        <v>137</v>
      </c>
      <c r="G63" s="19">
        <v>4</v>
      </c>
      <c r="H63" s="21">
        <v>5.98</v>
      </c>
      <c r="I63" s="21">
        <f t="shared" si="0"/>
        <v>7.2</v>
      </c>
      <c r="J63" s="26">
        <f t="shared" si="3"/>
        <v>28.8</v>
      </c>
    </row>
    <row r="64" spans="2:10" x14ac:dyDescent="0.3">
      <c r="B64" s="23" t="s">
        <v>4</v>
      </c>
      <c r="C64" s="24" t="s">
        <v>176</v>
      </c>
      <c r="D64" s="24" t="s">
        <v>177</v>
      </c>
      <c r="E64" s="25" t="s">
        <v>178</v>
      </c>
      <c r="F64" s="19" t="s">
        <v>137</v>
      </c>
      <c r="G64" s="19">
        <v>7</v>
      </c>
      <c r="H64" s="21">
        <v>11.48</v>
      </c>
      <c r="I64" s="21">
        <f t="shared" si="0"/>
        <v>13.82</v>
      </c>
      <c r="J64" s="26">
        <f t="shared" si="3"/>
        <v>96.74</v>
      </c>
    </row>
    <row r="65" spans="2:10" x14ac:dyDescent="0.3">
      <c r="B65" s="23"/>
      <c r="C65" s="24"/>
      <c r="D65" s="17" t="s">
        <v>60</v>
      </c>
      <c r="E65" s="18" t="s">
        <v>179</v>
      </c>
      <c r="F65" s="19"/>
      <c r="G65" s="19"/>
      <c r="H65" s="21"/>
      <c r="I65" s="21"/>
      <c r="J65" s="26"/>
    </row>
    <row r="66" spans="2:10" x14ac:dyDescent="0.3">
      <c r="B66" s="23" t="s">
        <v>4</v>
      </c>
      <c r="C66" s="24" t="s">
        <v>180</v>
      </c>
      <c r="D66" s="24" t="s">
        <v>181</v>
      </c>
      <c r="E66" s="25" t="s">
        <v>182</v>
      </c>
      <c r="F66" s="19" t="s">
        <v>112</v>
      </c>
      <c r="G66" s="19">
        <v>29</v>
      </c>
      <c r="H66" s="21">
        <v>27.96</v>
      </c>
      <c r="I66" s="21">
        <f t="shared" si="0"/>
        <v>33.659999999999997</v>
      </c>
      <c r="J66" s="26">
        <f t="shared" si="3"/>
        <v>976.14</v>
      </c>
    </row>
    <row r="67" spans="2:10" ht="28.8" x14ac:dyDescent="0.3">
      <c r="B67" s="23" t="s">
        <v>4</v>
      </c>
      <c r="C67" s="24" t="s">
        <v>183</v>
      </c>
      <c r="D67" s="24" t="s">
        <v>184</v>
      </c>
      <c r="E67" s="25" t="s">
        <v>185</v>
      </c>
      <c r="F67" s="19" t="s">
        <v>112</v>
      </c>
      <c r="G67" s="19">
        <v>5</v>
      </c>
      <c r="H67" s="21">
        <v>35.880000000000003</v>
      </c>
      <c r="I67" s="21">
        <f t="shared" si="0"/>
        <v>43.19</v>
      </c>
      <c r="J67" s="26">
        <f t="shared" si="3"/>
        <v>215.95</v>
      </c>
    </row>
    <row r="68" spans="2:10" x14ac:dyDescent="0.3">
      <c r="B68" s="23" t="s">
        <v>4</v>
      </c>
      <c r="C68" s="24" t="s">
        <v>186</v>
      </c>
      <c r="D68" s="24" t="s">
        <v>187</v>
      </c>
      <c r="E68" s="25" t="s">
        <v>188</v>
      </c>
      <c r="F68" s="19" t="s">
        <v>112</v>
      </c>
      <c r="G68" s="19">
        <v>9</v>
      </c>
      <c r="H68" s="21">
        <v>28.02</v>
      </c>
      <c r="I68" s="21">
        <f t="shared" si="0"/>
        <v>33.729999999999997</v>
      </c>
      <c r="J68" s="26">
        <f t="shared" si="3"/>
        <v>303.57</v>
      </c>
    </row>
    <row r="69" spans="2:10" ht="28.8" x14ac:dyDescent="0.3">
      <c r="B69" s="23" t="s">
        <v>4</v>
      </c>
      <c r="C69" s="24" t="s">
        <v>189</v>
      </c>
      <c r="D69" s="24" t="s">
        <v>190</v>
      </c>
      <c r="E69" s="25" t="s">
        <v>191</v>
      </c>
      <c r="F69" s="19" t="s">
        <v>112</v>
      </c>
      <c r="G69" s="19">
        <v>2</v>
      </c>
      <c r="H69" s="21">
        <v>281.27</v>
      </c>
      <c r="I69" s="21">
        <f t="shared" si="0"/>
        <v>338.56</v>
      </c>
      <c r="J69" s="26">
        <f t="shared" si="3"/>
        <v>677.12</v>
      </c>
    </row>
    <row r="70" spans="2:10" x14ac:dyDescent="0.3">
      <c r="B70" s="23" t="s">
        <v>4</v>
      </c>
      <c r="C70" s="24" t="s">
        <v>192</v>
      </c>
      <c r="D70" s="24" t="s">
        <v>193</v>
      </c>
      <c r="E70" s="25" t="s">
        <v>194</v>
      </c>
      <c r="F70" s="19" t="s">
        <v>137</v>
      </c>
      <c r="G70" s="19">
        <v>10</v>
      </c>
      <c r="H70" s="21">
        <v>44.21</v>
      </c>
      <c r="I70" s="21">
        <f t="shared" si="0"/>
        <v>53.22</v>
      </c>
      <c r="J70" s="26">
        <f t="shared" si="3"/>
        <v>532.20000000000005</v>
      </c>
    </row>
    <row r="71" spans="2:10" ht="43.2" x14ac:dyDescent="0.3">
      <c r="B71" s="23" t="s">
        <v>4</v>
      </c>
      <c r="C71" s="24" t="s">
        <v>195</v>
      </c>
      <c r="D71" s="24" t="s">
        <v>196</v>
      </c>
      <c r="E71" s="25" t="s">
        <v>197</v>
      </c>
      <c r="F71" s="19" t="s">
        <v>137</v>
      </c>
      <c r="G71" s="19">
        <v>3</v>
      </c>
      <c r="H71" s="21">
        <v>244.69</v>
      </c>
      <c r="I71" s="21">
        <f t="shared" si="0"/>
        <v>294.52999999999997</v>
      </c>
      <c r="J71" s="26">
        <f t="shared" si="3"/>
        <v>883.59</v>
      </c>
    </row>
    <row r="72" spans="2:10" ht="28.8" x14ac:dyDescent="0.3">
      <c r="B72" s="23" t="s">
        <v>4</v>
      </c>
      <c r="C72" s="24" t="s">
        <v>198</v>
      </c>
      <c r="D72" s="24" t="s">
        <v>199</v>
      </c>
      <c r="E72" s="25" t="s">
        <v>200</v>
      </c>
      <c r="F72" s="19" t="s">
        <v>137</v>
      </c>
      <c r="G72" s="19">
        <v>5</v>
      </c>
      <c r="H72" s="21">
        <v>129.91</v>
      </c>
      <c r="I72" s="21">
        <f t="shared" si="0"/>
        <v>156.37</v>
      </c>
      <c r="J72" s="26">
        <f t="shared" si="3"/>
        <v>781.85</v>
      </c>
    </row>
    <row r="73" spans="2:10" ht="28.8" x14ac:dyDescent="0.3">
      <c r="B73" s="23" t="s">
        <v>4</v>
      </c>
      <c r="C73" s="24" t="s">
        <v>201</v>
      </c>
      <c r="D73" s="24" t="s">
        <v>202</v>
      </c>
      <c r="E73" s="25" t="s">
        <v>203</v>
      </c>
      <c r="F73" s="19" t="s">
        <v>137</v>
      </c>
      <c r="G73" s="19">
        <v>3</v>
      </c>
      <c r="H73" s="21">
        <v>149.91999999999999</v>
      </c>
      <c r="I73" s="21">
        <f t="shared" si="0"/>
        <v>180.46</v>
      </c>
      <c r="J73" s="26">
        <f t="shared" si="3"/>
        <v>541.38</v>
      </c>
    </row>
    <row r="74" spans="2:10" ht="43.2" x14ac:dyDescent="0.3">
      <c r="B74" s="23" t="s">
        <v>4</v>
      </c>
      <c r="C74" s="24" t="s">
        <v>204</v>
      </c>
      <c r="D74" s="24" t="s">
        <v>205</v>
      </c>
      <c r="E74" s="25" t="s">
        <v>206</v>
      </c>
      <c r="F74" s="19" t="s">
        <v>137</v>
      </c>
      <c r="G74" s="19">
        <v>3</v>
      </c>
      <c r="H74" s="21">
        <v>165.5</v>
      </c>
      <c r="I74" s="21">
        <f t="shared" si="0"/>
        <v>199.21</v>
      </c>
      <c r="J74" s="26">
        <f t="shared" si="3"/>
        <v>597.63</v>
      </c>
    </row>
    <row r="75" spans="2:10" ht="43.2" x14ac:dyDescent="0.3">
      <c r="B75" s="23" t="s">
        <v>4</v>
      </c>
      <c r="C75" s="24" t="s">
        <v>207</v>
      </c>
      <c r="D75" s="24" t="s">
        <v>208</v>
      </c>
      <c r="E75" s="25" t="s">
        <v>209</v>
      </c>
      <c r="F75" s="19" t="s">
        <v>137</v>
      </c>
      <c r="G75" s="19">
        <v>44</v>
      </c>
      <c r="H75" s="21">
        <v>159.25</v>
      </c>
      <c r="I75" s="21">
        <f t="shared" si="0"/>
        <v>191.69</v>
      </c>
      <c r="J75" s="26">
        <f t="shared" si="3"/>
        <v>8434.36</v>
      </c>
    </row>
    <row r="76" spans="2:10" x14ac:dyDescent="0.3">
      <c r="B76" s="23" t="s">
        <v>4</v>
      </c>
      <c r="C76" s="24" t="s">
        <v>210</v>
      </c>
      <c r="D76" s="24" t="s">
        <v>211</v>
      </c>
      <c r="E76" s="25" t="s">
        <v>212</v>
      </c>
      <c r="F76" s="19" t="s">
        <v>137</v>
      </c>
      <c r="G76" s="19">
        <v>10</v>
      </c>
      <c r="H76" s="21">
        <v>19.13</v>
      </c>
      <c r="I76" s="21">
        <f t="shared" si="0"/>
        <v>23.03</v>
      </c>
      <c r="J76" s="26">
        <f t="shared" si="3"/>
        <v>230.3</v>
      </c>
    </row>
    <row r="77" spans="2:10" ht="28.8" x14ac:dyDescent="0.3">
      <c r="B77" s="23" t="s">
        <v>4</v>
      </c>
      <c r="C77" s="24" t="s">
        <v>213</v>
      </c>
      <c r="D77" s="24" t="s">
        <v>214</v>
      </c>
      <c r="E77" s="25" t="s">
        <v>215</v>
      </c>
      <c r="F77" s="19" t="s">
        <v>137</v>
      </c>
      <c r="G77" s="19">
        <v>3</v>
      </c>
      <c r="H77" s="21">
        <v>19.04</v>
      </c>
      <c r="I77" s="21">
        <f t="shared" ref="I77:I116" si="4">H77*(1+$J$8)</f>
        <v>22.92</v>
      </c>
      <c r="J77" s="26">
        <f t="shared" si="3"/>
        <v>68.760000000000005</v>
      </c>
    </row>
    <row r="78" spans="2:10" x14ac:dyDescent="0.3">
      <c r="B78" s="23" t="s">
        <v>4</v>
      </c>
      <c r="C78" s="24" t="s">
        <v>216</v>
      </c>
      <c r="D78" s="24" t="s">
        <v>217</v>
      </c>
      <c r="E78" s="25" t="s">
        <v>218</v>
      </c>
      <c r="F78" s="19" t="s">
        <v>137</v>
      </c>
      <c r="G78" s="19">
        <v>88</v>
      </c>
      <c r="H78" s="21">
        <v>23.16</v>
      </c>
      <c r="I78" s="21">
        <f t="shared" si="4"/>
        <v>27.88</v>
      </c>
      <c r="J78" s="26">
        <f t="shared" si="3"/>
        <v>2453.44</v>
      </c>
    </row>
    <row r="79" spans="2:10" ht="43.2" x14ac:dyDescent="0.3">
      <c r="B79" s="23" t="s">
        <v>4</v>
      </c>
      <c r="C79" s="24" t="s">
        <v>219</v>
      </c>
      <c r="D79" s="24" t="s">
        <v>220</v>
      </c>
      <c r="E79" s="25" t="s">
        <v>221</v>
      </c>
      <c r="F79" s="19" t="s">
        <v>137</v>
      </c>
      <c r="G79" s="19">
        <v>5</v>
      </c>
      <c r="H79" s="21">
        <v>77.25</v>
      </c>
      <c r="I79" s="21">
        <f t="shared" si="4"/>
        <v>92.99</v>
      </c>
      <c r="J79" s="26">
        <f t="shared" si="3"/>
        <v>464.95</v>
      </c>
    </row>
    <row r="80" spans="2:10" ht="43.2" x14ac:dyDescent="0.3">
      <c r="B80" s="23" t="s">
        <v>4</v>
      </c>
      <c r="C80" s="24" t="s">
        <v>222</v>
      </c>
      <c r="D80" s="24" t="s">
        <v>223</v>
      </c>
      <c r="E80" s="25" t="s">
        <v>224</v>
      </c>
      <c r="F80" s="19" t="s">
        <v>137</v>
      </c>
      <c r="G80" s="19">
        <v>44</v>
      </c>
      <c r="H80" s="21">
        <v>66.260000000000005</v>
      </c>
      <c r="I80" s="21">
        <f t="shared" si="4"/>
        <v>79.760000000000005</v>
      </c>
      <c r="J80" s="26">
        <f t="shared" si="3"/>
        <v>3509.44</v>
      </c>
    </row>
    <row r="81" spans="2:10" x14ac:dyDescent="0.3">
      <c r="B81" s="23"/>
      <c r="C81" s="24"/>
      <c r="D81" s="17" t="s">
        <v>225</v>
      </c>
      <c r="E81" s="18" t="s">
        <v>226</v>
      </c>
      <c r="F81" s="19"/>
      <c r="G81" s="19"/>
      <c r="H81" s="20"/>
      <c r="I81" s="21"/>
      <c r="J81" s="26"/>
    </row>
    <row r="82" spans="2:10" ht="28.8" x14ac:dyDescent="0.3">
      <c r="B82" s="23" t="s">
        <v>4</v>
      </c>
      <c r="C82" s="24" t="s">
        <v>227</v>
      </c>
      <c r="D82" s="24" t="s">
        <v>228</v>
      </c>
      <c r="E82" s="25" t="s">
        <v>229</v>
      </c>
      <c r="F82" s="19" t="s">
        <v>13</v>
      </c>
      <c r="G82" s="19">
        <v>32</v>
      </c>
      <c r="H82" s="21">
        <v>17.55</v>
      </c>
      <c r="I82" s="21">
        <f t="shared" si="4"/>
        <v>21.12</v>
      </c>
      <c r="J82" s="26">
        <f t="shared" si="3"/>
        <v>675.84</v>
      </c>
    </row>
    <row r="83" spans="2:10" ht="28.8" x14ac:dyDescent="0.3">
      <c r="B83" s="23" t="s">
        <v>4</v>
      </c>
      <c r="C83" s="24" t="s">
        <v>230</v>
      </c>
      <c r="D83" s="24" t="s">
        <v>231</v>
      </c>
      <c r="E83" s="25" t="s">
        <v>232</v>
      </c>
      <c r="F83" s="19" t="s">
        <v>13</v>
      </c>
      <c r="G83" s="19">
        <v>116</v>
      </c>
      <c r="H83" s="21">
        <v>105.39</v>
      </c>
      <c r="I83" s="21">
        <f t="shared" si="4"/>
        <v>126.86</v>
      </c>
      <c r="J83" s="26">
        <f t="shared" si="3"/>
        <v>14715.76</v>
      </c>
    </row>
    <row r="84" spans="2:10" ht="28.8" x14ac:dyDescent="0.3">
      <c r="B84" s="23" t="s">
        <v>4</v>
      </c>
      <c r="C84" s="24" t="s">
        <v>411</v>
      </c>
      <c r="D84" s="24" t="s">
        <v>233</v>
      </c>
      <c r="E84" s="25" t="s">
        <v>412</v>
      </c>
      <c r="F84" s="19" t="s">
        <v>13</v>
      </c>
      <c r="G84" s="19">
        <v>950</v>
      </c>
      <c r="H84" s="21">
        <v>3.39</v>
      </c>
      <c r="I84" s="21">
        <f t="shared" si="4"/>
        <v>4.08</v>
      </c>
      <c r="J84" s="26">
        <f t="shared" si="3"/>
        <v>3876</v>
      </c>
    </row>
    <row r="85" spans="2:10" ht="28.8" x14ac:dyDescent="0.3">
      <c r="B85" s="23" t="s">
        <v>4</v>
      </c>
      <c r="C85" s="24" t="s">
        <v>414</v>
      </c>
      <c r="D85" s="24" t="s">
        <v>234</v>
      </c>
      <c r="E85" s="25" t="s">
        <v>413</v>
      </c>
      <c r="F85" s="19" t="s">
        <v>13</v>
      </c>
      <c r="G85" s="19">
        <v>170</v>
      </c>
      <c r="H85" s="21">
        <v>4.79</v>
      </c>
      <c r="I85" s="21">
        <f t="shared" si="4"/>
        <v>5.77</v>
      </c>
      <c r="J85" s="26">
        <f t="shared" si="3"/>
        <v>980.9</v>
      </c>
    </row>
    <row r="86" spans="2:10" x14ac:dyDescent="0.3">
      <c r="B86" s="23"/>
      <c r="C86" s="24"/>
      <c r="D86" s="17" t="s">
        <v>235</v>
      </c>
      <c r="E86" s="18" t="s">
        <v>236</v>
      </c>
      <c r="F86" s="19"/>
      <c r="G86" s="19"/>
      <c r="H86" s="20"/>
      <c r="I86" s="21"/>
      <c r="J86" s="26"/>
    </row>
    <row r="87" spans="2:10" ht="28.8" x14ac:dyDescent="0.3">
      <c r="B87" s="23" t="s">
        <v>4</v>
      </c>
      <c r="C87" s="24" t="s">
        <v>237</v>
      </c>
      <c r="D87" s="24" t="s">
        <v>238</v>
      </c>
      <c r="E87" s="25" t="s">
        <v>239</v>
      </c>
      <c r="F87" s="19" t="s">
        <v>137</v>
      </c>
      <c r="G87" s="19">
        <v>2</v>
      </c>
      <c r="H87" s="21">
        <v>139.30000000000001</v>
      </c>
      <c r="I87" s="21">
        <f t="shared" si="4"/>
        <v>167.68</v>
      </c>
      <c r="J87" s="26">
        <f t="shared" si="3"/>
        <v>335.36</v>
      </c>
    </row>
    <row r="88" spans="2:10" x14ac:dyDescent="0.3">
      <c r="B88" s="23" t="s">
        <v>4</v>
      </c>
      <c r="C88" s="24" t="s">
        <v>240</v>
      </c>
      <c r="D88" s="24" t="s">
        <v>241</v>
      </c>
      <c r="E88" s="25" t="s">
        <v>242</v>
      </c>
      <c r="F88" s="19" t="s">
        <v>137</v>
      </c>
      <c r="G88" s="19">
        <v>14</v>
      </c>
      <c r="H88" s="21">
        <v>40.33</v>
      </c>
      <c r="I88" s="21">
        <f t="shared" si="4"/>
        <v>48.55</v>
      </c>
      <c r="J88" s="26">
        <f t="shared" si="3"/>
        <v>679.7</v>
      </c>
    </row>
    <row r="89" spans="2:10" x14ac:dyDescent="0.3">
      <c r="B89" s="23" t="s">
        <v>4</v>
      </c>
      <c r="C89" s="24" t="s">
        <v>243</v>
      </c>
      <c r="D89" s="24" t="s">
        <v>244</v>
      </c>
      <c r="E89" s="25" t="s">
        <v>245</v>
      </c>
      <c r="F89" s="19" t="s">
        <v>137</v>
      </c>
      <c r="G89" s="19">
        <v>2</v>
      </c>
      <c r="H89" s="21">
        <v>31.65</v>
      </c>
      <c r="I89" s="21">
        <f t="shared" si="4"/>
        <v>38.1</v>
      </c>
      <c r="J89" s="26">
        <f t="shared" si="3"/>
        <v>76.2</v>
      </c>
    </row>
    <row r="90" spans="2:10" x14ac:dyDescent="0.3">
      <c r="B90" s="23" t="s">
        <v>4</v>
      </c>
      <c r="C90" s="24" t="s">
        <v>246</v>
      </c>
      <c r="D90" s="24" t="s">
        <v>247</v>
      </c>
      <c r="E90" s="25" t="s">
        <v>248</v>
      </c>
      <c r="F90" s="19" t="s">
        <v>137</v>
      </c>
      <c r="G90" s="19">
        <v>6</v>
      </c>
      <c r="H90" s="21">
        <v>198.42</v>
      </c>
      <c r="I90" s="21">
        <f t="shared" si="4"/>
        <v>238.84</v>
      </c>
      <c r="J90" s="26">
        <f t="shared" si="3"/>
        <v>1433.04</v>
      </c>
    </row>
    <row r="91" spans="2:10" x14ac:dyDescent="0.3">
      <c r="B91" s="23" t="s">
        <v>4</v>
      </c>
      <c r="C91" s="24" t="s">
        <v>249</v>
      </c>
      <c r="D91" s="24" t="s">
        <v>250</v>
      </c>
      <c r="E91" s="25" t="s">
        <v>251</v>
      </c>
      <c r="F91" s="19" t="s">
        <v>252</v>
      </c>
      <c r="G91" s="19">
        <v>1.8</v>
      </c>
      <c r="H91" s="21">
        <v>127.43</v>
      </c>
      <c r="I91" s="21">
        <f t="shared" si="4"/>
        <v>153.38999999999999</v>
      </c>
      <c r="J91" s="26">
        <f t="shared" si="3"/>
        <v>276.10000000000002</v>
      </c>
    </row>
    <row r="92" spans="2:10" ht="28.8" x14ac:dyDescent="0.3">
      <c r="B92" s="23" t="s">
        <v>4</v>
      </c>
      <c r="C92" s="24" t="s">
        <v>253</v>
      </c>
      <c r="D92" s="24" t="s">
        <v>254</v>
      </c>
      <c r="E92" s="25" t="s">
        <v>255</v>
      </c>
      <c r="F92" s="19" t="s">
        <v>137</v>
      </c>
      <c r="G92" s="19">
        <v>1</v>
      </c>
      <c r="H92" s="21">
        <v>493.52</v>
      </c>
      <c r="I92" s="21">
        <f t="shared" si="4"/>
        <v>594.04999999999995</v>
      </c>
      <c r="J92" s="26">
        <f t="shared" si="3"/>
        <v>594.04999999999995</v>
      </c>
    </row>
    <row r="93" spans="2:10" ht="28.8" x14ac:dyDescent="0.3">
      <c r="B93" s="23" t="s">
        <v>4</v>
      </c>
      <c r="C93" s="24" t="s">
        <v>256</v>
      </c>
      <c r="D93" s="24" t="s">
        <v>257</v>
      </c>
      <c r="E93" s="25" t="s">
        <v>258</v>
      </c>
      <c r="F93" s="19" t="s">
        <v>137</v>
      </c>
      <c r="G93" s="19">
        <v>14</v>
      </c>
      <c r="H93" s="21">
        <v>22.61</v>
      </c>
      <c r="I93" s="21">
        <f t="shared" si="4"/>
        <v>27.22</v>
      </c>
      <c r="J93" s="26">
        <f t="shared" si="3"/>
        <v>381.08</v>
      </c>
    </row>
    <row r="94" spans="2:10" ht="28.8" x14ac:dyDescent="0.3">
      <c r="B94" s="23" t="s">
        <v>4</v>
      </c>
      <c r="C94" s="24" t="s">
        <v>259</v>
      </c>
      <c r="D94" s="24" t="s">
        <v>260</v>
      </c>
      <c r="E94" s="25" t="s">
        <v>261</v>
      </c>
      <c r="F94" s="19" t="s">
        <v>137</v>
      </c>
      <c r="G94" s="19">
        <v>4</v>
      </c>
      <c r="H94" s="21">
        <v>50.77</v>
      </c>
      <c r="I94" s="21">
        <f t="shared" si="4"/>
        <v>61.11</v>
      </c>
      <c r="J94" s="26">
        <f t="shared" si="3"/>
        <v>244.44</v>
      </c>
    </row>
    <row r="95" spans="2:10" ht="28.8" x14ac:dyDescent="0.3">
      <c r="B95" s="23" t="s">
        <v>4</v>
      </c>
      <c r="C95" s="24" t="s">
        <v>262</v>
      </c>
      <c r="D95" s="24" t="s">
        <v>263</v>
      </c>
      <c r="E95" s="25" t="s">
        <v>264</v>
      </c>
      <c r="F95" s="19" t="s">
        <v>137</v>
      </c>
      <c r="G95" s="19">
        <v>1</v>
      </c>
      <c r="H95" s="21">
        <v>144.97999999999999</v>
      </c>
      <c r="I95" s="21">
        <f t="shared" si="4"/>
        <v>174.51</v>
      </c>
      <c r="J95" s="26">
        <f t="shared" si="3"/>
        <v>174.51</v>
      </c>
    </row>
    <row r="96" spans="2:10" ht="28.8" x14ac:dyDescent="0.3">
      <c r="B96" s="23" t="s">
        <v>4</v>
      </c>
      <c r="C96" s="24" t="s">
        <v>265</v>
      </c>
      <c r="D96" s="24" t="s">
        <v>266</v>
      </c>
      <c r="E96" s="25" t="s">
        <v>267</v>
      </c>
      <c r="F96" s="19" t="s">
        <v>137</v>
      </c>
      <c r="G96" s="19">
        <v>1</v>
      </c>
      <c r="H96" s="21">
        <v>889.08</v>
      </c>
      <c r="I96" s="21">
        <f t="shared" si="4"/>
        <v>1070.19</v>
      </c>
      <c r="J96" s="26">
        <f t="shared" si="3"/>
        <v>1070.19</v>
      </c>
    </row>
    <row r="97" spans="2:10" x14ac:dyDescent="0.3">
      <c r="B97" s="23" t="s">
        <v>4</v>
      </c>
      <c r="C97" s="24" t="s">
        <v>268</v>
      </c>
      <c r="D97" s="24" t="s">
        <v>269</v>
      </c>
      <c r="E97" s="25" t="s">
        <v>270</v>
      </c>
      <c r="F97" s="19" t="s">
        <v>137</v>
      </c>
      <c r="G97" s="19">
        <v>1</v>
      </c>
      <c r="H97" s="21">
        <v>51.49</v>
      </c>
      <c r="I97" s="21">
        <f t="shared" si="4"/>
        <v>61.98</v>
      </c>
      <c r="J97" s="26">
        <f t="shared" si="3"/>
        <v>61.98</v>
      </c>
    </row>
    <row r="98" spans="2:10" x14ac:dyDescent="0.3">
      <c r="B98" s="23" t="s">
        <v>4</v>
      </c>
      <c r="C98" s="24" t="s">
        <v>271</v>
      </c>
      <c r="D98" s="24" t="s">
        <v>272</v>
      </c>
      <c r="E98" s="25" t="s">
        <v>273</v>
      </c>
      <c r="F98" s="19" t="s">
        <v>137</v>
      </c>
      <c r="G98" s="19">
        <v>1</v>
      </c>
      <c r="H98" s="21">
        <v>56.19</v>
      </c>
      <c r="I98" s="21">
        <f t="shared" si="4"/>
        <v>67.64</v>
      </c>
      <c r="J98" s="26">
        <f t="shared" si="3"/>
        <v>67.64</v>
      </c>
    </row>
    <row r="99" spans="2:10" ht="28.8" x14ac:dyDescent="0.3">
      <c r="B99" s="23" t="s">
        <v>4</v>
      </c>
      <c r="C99" s="24" t="s">
        <v>274</v>
      </c>
      <c r="D99" s="24" t="s">
        <v>275</v>
      </c>
      <c r="E99" s="25" t="s">
        <v>276</v>
      </c>
      <c r="F99" s="19" t="s">
        <v>137</v>
      </c>
      <c r="G99" s="19">
        <v>1</v>
      </c>
      <c r="H99" s="21">
        <v>399.6</v>
      </c>
      <c r="I99" s="21">
        <f t="shared" si="4"/>
        <v>481</v>
      </c>
      <c r="J99" s="26">
        <f t="shared" si="3"/>
        <v>481</v>
      </c>
    </row>
    <row r="100" spans="2:10" x14ac:dyDescent="0.3">
      <c r="B100" s="23"/>
      <c r="C100" s="24"/>
      <c r="D100" s="17">
        <v>8</v>
      </c>
      <c r="E100" s="18" t="s">
        <v>277</v>
      </c>
      <c r="F100" s="19"/>
      <c r="G100" s="19"/>
      <c r="H100" s="20"/>
      <c r="I100" s="21"/>
      <c r="J100" s="22">
        <f>SUM(J102:J107)</f>
        <v>8085.8</v>
      </c>
    </row>
    <row r="101" spans="2:10" x14ac:dyDescent="0.3">
      <c r="B101" s="23"/>
      <c r="C101" s="24"/>
      <c r="D101" s="17" t="s">
        <v>61</v>
      </c>
      <c r="E101" s="18" t="s">
        <v>278</v>
      </c>
      <c r="F101" s="19"/>
      <c r="G101" s="19"/>
      <c r="H101" s="20"/>
      <c r="I101" s="21"/>
      <c r="J101" s="26"/>
    </row>
    <row r="102" spans="2:10" ht="28.8" x14ac:dyDescent="0.3">
      <c r="B102" s="23" t="s">
        <v>4</v>
      </c>
      <c r="C102" s="24" t="s">
        <v>279</v>
      </c>
      <c r="D102" s="24" t="s">
        <v>280</v>
      </c>
      <c r="E102" s="25" t="s">
        <v>281</v>
      </c>
      <c r="F102" s="19" t="s">
        <v>13</v>
      </c>
      <c r="G102" s="19">
        <v>34</v>
      </c>
      <c r="H102" s="21">
        <v>49.19</v>
      </c>
      <c r="I102" s="21">
        <f t="shared" si="4"/>
        <v>59.21</v>
      </c>
      <c r="J102" s="26">
        <f>I102*G102</f>
        <v>2013.14</v>
      </c>
    </row>
    <row r="103" spans="2:10" ht="28.8" x14ac:dyDescent="0.3">
      <c r="B103" s="23" t="s">
        <v>4</v>
      </c>
      <c r="C103" s="24" t="s">
        <v>282</v>
      </c>
      <c r="D103" s="24" t="s">
        <v>283</v>
      </c>
      <c r="E103" s="25" t="s">
        <v>284</v>
      </c>
      <c r="F103" s="19" t="s">
        <v>13</v>
      </c>
      <c r="G103" s="19">
        <v>4</v>
      </c>
      <c r="H103" s="21">
        <v>38.270000000000003</v>
      </c>
      <c r="I103" s="21">
        <f t="shared" si="4"/>
        <v>46.07</v>
      </c>
      <c r="J103" s="26">
        <f>I103*G103</f>
        <v>184.28</v>
      </c>
    </row>
    <row r="104" spans="2:10" ht="43.2" x14ac:dyDescent="0.3">
      <c r="B104" s="23" t="s">
        <v>14</v>
      </c>
      <c r="C104" s="24" t="s">
        <v>134</v>
      </c>
      <c r="D104" s="24" t="s">
        <v>135</v>
      </c>
      <c r="E104" s="25" t="s">
        <v>136</v>
      </c>
      <c r="F104" s="19" t="s">
        <v>137</v>
      </c>
      <c r="G104" s="19">
        <v>3</v>
      </c>
      <c r="H104" s="21">
        <v>484.59</v>
      </c>
      <c r="I104" s="21">
        <f t="shared" si="4"/>
        <v>583.29999999999995</v>
      </c>
      <c r="J104" s="26">
        <f>I104*G104</f>
        <v>1749.9</v>
      </c>
    </row>
    <row r="105" spans="2:10" x14ac:dyDescent="0.3">
      <c r="B105" s="23"/>
      <c r="C105" s="24"/>
      <c r="D105" s="17" t="s">
        <v>62</v>
      </c>
      <c r="E105" s="18" t="s">
        <v>285</v>
      </c>
      <c r="F105" s="19"/>
      <c r="G105" s="19"/>
      <c r="H105" s="20"/>
      <c r="I105" s="21"/>
      <c r="J105" s="26"/>
    </row>
    <row r="106" spans="2:10" ht="28.8" x14ac:dyDescent="0.3">
      <c r="B106" s="23" t="s">
        <v>4</v>
      </c>
      <c r="C106" s="24" t="s">
        <v>286</v>
      </c>
      <c r="D106" s="24" t="s">
        <v>287</v>
      </c>
      <c r="E106" s="25" t="s">
        <v>288</v>
      </c>
      <c r="F106" s="19" t="s">
        <v>13</v>
      </c>
      <c r="G106" s="19">
        <v>80</v>
      </c>
      <c r="H106" s="21">
        <v>32.409999999999997</v>
      </c>
      <c r="I106" s="21">
        <f t="shared" si="4"/>
        <v>39.01</v>
      </c>
      <c r="J106" s="26">
        <f>I106*G106</f>
        <v>3120.8</v>
      </c>
    </row>
    <row r="107" spans="2:10" ht="28.8" x14ac:dyDescent="0.3">
      <c r="B107" s="23" t="s">
        <v>4</v>
      </c>
      <c r="C107" s="24" t="s">
        <v>289</v>
      </c>
      <c r="D107" s="24" t="s">
        <v>290</v>
      </c>
      <c r="E107" s="25" t="s">
        <v>291</v>
      </c>
      <c r="F107" s="19" t="s">
        <v>137</v>
      </c>
      <c r="G107" s="19">
        <v>8</v>
      </c>
      <c r="H107" s="21">
        <v>105.68</v>
      </c>
      <c r="I107" s="21">
        <f t="shared" si="4"/>
        <v>127.21</v>
      </c>
      <c r="J107" s="26">
        <f>I107*G107</f>
        <v>1017.68</v>
      </c>
    </row>
    <row r="108" spans="2:10" x14ac:dyDescent="0.3">
      <c r="B108" s="23"/>
      <c r="C108" s="24"/>
      <c r="D108" s="17">
        <v>9</v>
      </c>
      <c r="E108" s="18" t="s">
        <v>292</v>
      </c>
      <c r="F108" s="19"/>
      <c r="G108" s="19"/>
      <c r="H108" s="20"/>
      <c r="I108" s="21"/>
      <c r="J108" s="22">
        <f>SUM(J109:J113)</f>
        <v>45502.28</v>
      </c>
    </row>
    <row r="109" spans="2:10" x14ac:dyDescent="0.3">
      <c r="B109" s="23" t="s">
        <v>4</v>
      </c>
      <c r="C109" s="24" t="s">
        <v>53</v>
      </c>
      <c r="D109" s="24" t="s">
        <v>293</v>
      </c>
      <c r="E109" s="25" t="s">
        <v>54</v>
      </c>
      <c r="F109" s="19" t="s">
        <v>86</v>
      </c>
      <c r="G109" s="19">
        <v>297.02999999999997</v>
      </c>
      <c r="H109" s="21">
        <v>7.36</v>
      </c>
      <c r="I109" s="21">
        <f t="shared" si="4"/>
        <v>8.86</v>
      </c>
      <c r="J109" s="26">
        <f>I109*G109</f>
        <v>2631.69</v>
      </c>
    </row>
    <row r="110" spans="2:10" x14ac:dyDescent="0.3">
      <c r="B110" s="23" t="s">
        <v>4</v>
      </c>
      <c r="C110" s="24" t="s">
        <v>55</v>
      </c>
      <c r="D110" s="24" t="s">
        <v>294</v>
      </c>
      <c r="E110" s="25" t="s">
        <v>56</v>
      </c>
      <c r="F110" s="19" t="s">
        <v>86</v>
      </c>
      <c r="G110" s="19">
        <v>297.02999999999997</v>
      </c>
      <c r="H110" s="21">
        <v>23.71</v>
      </c>
      <c r="I110" s="21">
        <f t="shared" si="4"/>
        <v>28.54</v>
      </c>
      <c r="J110" s="26">
        <f>I110*G110</f>
        <v>8477.24</v>
      </c>
    </row>
    <row r="111" spans="2:10" x14ac:dyDescent="0.3">
      <c r="B111" s="23" t="s">
        <v>4</v>
      </c>
      <c r="C111" s="24" t="s">
        <v>295</v>
      </c>
      <c r="D111" s="24" t="s">
        <v>296</v>
      </c>
      <c r="E111" s="25" t="s">
        <v>297</v>
      </c>
      <c r="F111" s="19" t="s">
        <v>86</v>
      </c>
      <c r="G111" s="19">
        <v>253.23</v>
      </c>
      <c r="H111" s="21">
        <v>13.85</v>
      </c>
      <c r="I111" s="21">
        <f t="shared" si="4"/>
        <v>16.670000000000002</v>
      </c>
      <c r="J111" s="26">
        <f>I111*G111</f>
        <v>4221.34</v>
      </c>
    </row>
    <row r="112" spans="2:10" ht="43.2" x14ac:dyDescent="0.3">
      <c r="B112" s="23" t="s">
        <v>4</v>
      </c>
      <c r="C112" s="24" t="s">
        <v>298</v>
      </c>
      <c r="D112" s="24" t="s">
        <v>299</v>
      </c>
      <c r="E112" s="25" t="s">
        <v>300</v>
      </c>
      <c r="F112" s="27" t="s">
        <v>86</v>
      </c>
      <c r="G112" s="19">
        <v>119.46</v>
      </c>
      <c r="H112" s="21">
        <v>149.18</v>
      </c>
      <c r="I112" s="21">
        <f t="shared" si="4"/>
        <v>179.57</v>
      </c>
      <c r="J112" s="26">
        <f>I112*G112</f>
        <v>21451.43</v>
      </c>
    </row>
    <row r="113" spans="2:10" ht="43.2" x14ac:dyDescent="0.3">
      <c r="B113" s="23" t="s">
        <v>4</v>
      </c>
      <c r="C113" s="24" t="s">
        <v>301</v>
      </c>
      <c r="D113" s="24" t="s">
        <v>302</v>
      </c>
      <c r="E113" s="25" t="s">
        <v>303</v>
      </c>
      <c r="F113" s="27" t="s">
        <v>86</v>
      </c>
      <c r="G113" s="19">
        <v>119.46</v>
      </c>
      <c r="H113" s="21">
        <v>60.65</v>
      </c>
      <c r="I113" s="21">
        <f t="shared" si="4"/>
        <v>73</v>
      </c>
      <c r="J113" s="26">
        <f>I113*G113</f>
        <v>8720.58</v>
      </c>
    </row>
    <row r="114" spans="2:10" x14ac:dyDescent="0.3">
      <c r="B114" s="23"/>
      <c r="C114" s="24"/>
      <c r="D114" s="17">
        <v>10</v>
      </c>
      <c r="E114" s="18" t="s">
        <v>304</v>
      </c>
      <c r="F114" s="19"/>
      <c r="G114" s="19"/>
      <c r="H114" s="20"/>
      <c r="I114" s="21"/>
      <c r="J114" s="22">
        <f>SUM(J115:J116)</f>
        <v>6955.56</v>
      </c>
    </row>
    <row r="115" spans="2:10" ht="43.2" x14ac:dyDescent="0.3">
      <c r="B115" s="23" t="s">
        <v>4</v>
      </c>
      <c r="C115" s="24" t="s">
        <v>305</v>
      </c>
      <c r="D115" s="24" t="s">
        <v>306</v>
      </c>
      <c r="E115" s="25" t="s">
        <v>307</v>
      </c>
      <c r="F115" s="19" t="s">
        <v>86</v>
      </c>
      <c r="G115" s="19">
        <v>98.09</v>
      </c>
      <c r="H115" s="21">
        <v>45.18</v>
      </c>
      <c r="I115" s="21">
        <f t="shared" si="4"/>
        <v>54.38</v>
      </c>
      <c r="J115" s="26">
        <f>I115*G115</f>
        <v>5334.13</v>
      </c>
    </row>
    <row r="116" spans="2:10" ht="28.8" x14ac:dyDescent="0.3">
      <c r="B116" s="23" t="s">
        <v>4</v>
      </c>
      <c r="C116" s="24" t="s">
        <v>308</v>
      </c>
      <c r="D116" s="24" t="s">
        <v>309</v>
      </c>
      <c r="E116" s="25" t="s">
        <v>310</v>
      </c>
      <c r="F116" s="19" t="s">
        <v>86</v>
      </c>
      <c r="G116" s="19">
        <v>98.09</v>
      </c>
      <c r="H116" s="21">
        <v>13.73</v>
      </c>
      <c r="I116" s="21">
        <f t="shared" si="4"/>
        <v>16.53</v>
      </c>
      <c r="J116" s="26">
        <f>I116*G116</f>
        <v>1621.43</v>
      </c>
    </row>
    <row r="117" spans="2:10" x14ac:dyDescent="0.3">
      <c r="B117" s="23"/>
      <c r="C117" s="24"/>
      <c r="D117" s="17">
        <v>11</v>
      </c>
      <c r="E117" s="18" t="s">
        <v>311</v>
      </c>
      <c r="F117" s="19"/>
      <c r="G117" s="19"/>
      <c r="H117" s="20"/>
      <c r="I117" s="21"/>
      <c r="J117" s="22">
        <f>SUM(J118:J124)</f>
        <v>14837.69</v>
      </c>
    </row>
    <row r="118" spans="2:10" ht="28.8" x14ac:dyDescent="0.3">
      <c r="B118" s="23" t="s">
        <v>4</v>
      </c>
      <c r="C118" s="24" t="s">
        <v>312</v>
      </c>
      <c r="D118" s="24" t="s">
        <v>313</v>
      </c>
      <c r="E118" s="25" t="s">
        <v>314</v>
      </c>
      <c r="F118" s="19" t="s">
        <v>315</v>
      </c>
      <c r="G118" s="19">
        <v>3</v>
      </c>
      <c r="H118" s="21">
        <v>846.74</v>
      </c>
      <c r="I118" s="21">
        <f t="shared" ref="I118:I171" si="5">H118*(1+$J$8)</f>
        <v>1019.22</v>
      </c>
      <c r="J118" s="26">
        <f>I118*G118</f>
        <v>3057.66</v>
      </c>
    </row>
    <row r="119" spans="2:10" x14ac:dyDescent="0.3">
      <c r="B119" s="23" t="s">
        <v>4</v>
      </c>
      <c r="C119" s="24" t="s">
        <v>316</v>
      </c>
      <c r="D119" s="24" t="s">
        <v>317</v>
      </c>
      <c r="E119" s="25" t="s">
        <v>318</v>
      </c>
      <c r="F119" s="19" t="s">
        <v>319</v>
      </c>
      <c r="G119" s="19">
        <v>3</v>
      </c>
      <c r="H119" s="21">
        <v>438.09</v>
      </c>
      <c r="I119" s="21">
        <f t="shared" si="5"/>
        <v>527.33000000000004</v>
      </c>
      <c r="J119" s="26">
        <f t="shared" ref="J119:J124" si="6">I119*G119</f>
        <v>1581.99</v>
      </c>
    </row>
    <row r="120" spans="2:10" ht="28.8" x14ac:dyDescent="0.3">
      <c r="B120" s="23" t="s">
        <v>4</v>
      </c>
      <c r="C120" s="24" t="s">
        <v>320</v>
      </c>
      <c r="D120" s="24" t="s">
        <v>321</v>
      </c>
      <c r="E120" s="25" t="s">
        <v>322</v>
      </c>
      <c r="F120" s="19" t="s">
        <v>7</v>
      </c>
      <c r="G120" s="19">
        <f>2*1.5*0.6</f>
        <v>1.8</v>
      </c>
      <c r="H120" s="21">
        <v>975.07</v>
      </c>
      <c r="I120" s="21">
        <f t="shared" si="5"/>
        <v>1173.69</v>
      </c>
      <c r="J120" s="26">
        <f t="shared" si="6"/>
        <v>2112.64</v>
      </c>
    </row>
    <row r="121" spans="2:10" x14ac:dyDescent="0.3">
      <c r="B121" s="23" t="s">
        <v>4</v>
      </c>
      <c r="C121" s="24" t="s">
        <v>323</v>
      </c>
      <c r="D121" s="24" t="s">
        <v>324</v>
      </c>
      <c r="E121" s="25" t="s">
        <v>325</v>
      </c>
      <c r="F121" s="19" t="s">
        <v>137</v>
      </c>
      <c r="G121" s="19">
        <v>2</v>
      </c>
      <c r="H121" s="21">
        <v>132.63</v>
      </c>
      <c r="I121" s="21">
        <f t="shared" si="5"/>
        <v>159.65</v>
      </c>
      <c r="J121" s="26">
        <f t="shared" si="6"/>
        <v>319.3</v>
      </c>
    </row>
    <row r="122" spans="2:10" ht="28.8" x14ac:dyDescent="0.3">
      <c r="B122" s="23" t="s">
        <v>4</v>
      </c>
      <c r="C122" s="24" t="s">
        <v>326</v>
      </c>
      <c r="D122" s="24" t="s">
        <v>327</v>
      </c>
      <c r="E122" s="25" t="s">
        <v>328</v>
      </c>
      <c r="F122" s="19" t="s">
        <v>319</v>
      </c>
      <c r="G122" s="19">
        <v>2</v>
      </c>
      <c r="H122" s="21">
        <v>1092.0999999999999</v>
      </c>
      <c r="I122" s="21">
        <f t="shared" si="5"/>
        <v>1314.56</v>
      </c>
      <c r="J122" s="26">
        <f t="shared" si="6"/>
        <v>2629.12</v>
      </c>
    </row>
    <row r="123" spans="2:10" ht="28.8" x14ac:dyDescent="0.3">
      <c r="B123" s="23" t="s">
        <v>4</v>
      </c>
      <c r="C123" s="24" t="s">
        <v>329</v>
      </c>
      <c r="D123" s="24" t="s">
        <v>330</v>
      </c>
      <c r="E123" s="25" t="s">
        <v>331</v>
      </c>
      <c r="F123" s="19" t="s">
        <v>137</v>
      </c>
      <c r="G123" s="19">
        <v>2</v>
      </c>
      <c r="H123" s="21">
        <v>1805.29</v>
      </c>
      <c r="I123" s="21">
        <f t="shared" si="5"/>
        <v>2173.0300000000002</v>
      </c>
      <c r="J123" s="26">
        <f t="shared" si="6"/>
        <v>4346.0600000000004</v>
      </c>
    </row>
    <row r="124" spans="2:10" ht="28.8" x14ac:dyDescent="0.3">
      <c r="B124" s="23" t="s">
        <v>4</v>
      </c>
      <c r="C124" s="24" t="s">
        <v>332</v>
      </c>
      <c r="D124" s="24" t="s">
        <v>333</v>
      </c>
      <c r="E124" s="25" t="s">
        <v>334</v>
      </c>
      <c r="F124" s="19" t="s">
        <v>137</v>
      </c>
      <c r="G124" s="19">
        <v>4</v>
      </c>
      <c r="H124" s="21">
        <v>164.27</v>
      </c>
      <c r="I124" s="21">
        <f t="shared" si="5"/>
        <v>197.73</v>
      </c>
      <c r="J124" s="26">
        <f t="shared" si="6"/>
        <v>790.92</v>
      </c>
    </row>
    <row r="125" spans="2:10" x14ac:dyDescent="0.3">
      <c r="B125" s="23"/>
      <c r="C125" s="24"/>
      <c r="D125" s="17">
        <v>12</v>
      </c>
      <c r="E125" s="18" t="s">
        <v>335</v>
      </c>
      <c r="F125" s="19"/>
      <c r="G125" s="19"/>
      <c r="H125" s="20"/>
      <c r="I125" s="21"/>
      <c r="J125" s="22">
        <f>J126</f>
        <v>55466.62</v>
      </c>
    </row>
    <row r="126" spans="2:10" x14ac:dyDescent="0.3">
      <c r="B126" s="23" t="s">
        <v>4</v>
      </c>
      <c r="C126" s="24" t="s">
        <v>336</v>
      </c>
      <c r="D126" s="24" t="s">
        <v>337</v>
      </c>
      <c r="E126" s="25" t="s">
        <v>338</v>
      </c>
      <c r="F126" s="19" t="s">
        <v>86</v>
      </c>
      <c r="G126" s="19">
        <v>438.61</v>
      </c>
      <c r="H126" s="21">
        <v>105.06</v>
      </c>
      <c r="I126" s="21">
        <f t="shared" si="5"/>
        <v>126.46</v>
      </c>
      <c r="J126" s="26">
        <f>I126*G126</f>
        <v>55466.62</v>
      </c>
    </row>
    <row r="127" spans="2:10" x14ac:dyDescent="0.3">
      <c r="B127" s="23"/>
      <c r="C127" s="24"/>
      <c r="D127" s="17">
        <v>13</v>
      </c>
      <c r="E127" s="18" t="s">
        <v>339</v>
      </c>
      <c r="F127" s="19"/>
      <c r="G127" s="19"/>
      <c r="H127" s="20"/>
      <c r="I127" s="21"/>
      <c r="J127" s="22">
        <f>SUM(J128:J142)</f>
        <v>26826.55</v>
      </c>
    </row>
    <row r="128" spans="2:10" x14ac:dyDescent="0.3">
      <c r="B128" s="23" t="s">
        <v>4</v>
      </c>
      <c r="C128" s="24" t="s">
        <v>96</v>
      </c>
      <c r="D128" s="24" t="s">
        <v>340</v>
      </c>
      <c r="E128" s="25" t="s">
        <v>97</v>
      </c>
      <c r="F128" s="19" t="s">
        <v>13</v>
      </c>
      <c r="G128" s="19">
        <v>54</v>
      </c>
      <c r="H128" s="21">
        <v>82.59</v>
      </c>
      <c r="I128" s="21">
        <f t="shared" si="5"/>
        <v>99.41</v>
      </c>
      <c r="J128" s="26">
        <f>I128*G128</f>
        <v>5368.14</v>
      </c>
    </row>
    <row r="129" spans="2:10" ht="28.8" x14ac:dyDescent="0.3">
      <c r="B129" s="23" t="s">
        <v>4</v>
      </c>
      <c r="C129" s="24" t="s">
        <v>98</v>
      </c>
      <c r="D129" s="24" t="s">
        <v>341</v>
      </c>
      <c r="E129" s="25" t="s">
        <v>99</v>
      </c>
      <c r="F129" s="19" t="s">
        <v>89</v>
      </c>
      <c r="G129" s="19">
        <v>4.8600000000000003</v>
      </c>
      <c r="H129" s="21">
        <v>53.58</v>
      </c>
      <c r="I129" s="21">
        <f t="shared" si="5"/>
        <v>64.489999999999995</v>
      </c>
      <c r="J129" s="26">
        <f t="shared" ref="J129:J142" si="7">I129*G129</f>
        <v>313.42</v>
      </c>
    </row>
    <row r="130" spans="2:10" x14ac:dyDescent="0.3">
      <c r="B130" s="23" t="s">
        <v>4</v>
      </c>
      <c r="C130" s="24" t="s">
        <v>42</v>
      </c>
      <c r="D130" s="24" t="s">
        <v>342</v>
      </c>
      <c r="E130" s="25" t="s">
        <v>100</v>
      </c>
      <c r="F130" s="19" t="s">
        <v>86</v>
      </c>
      <c r="G130" s="19">
        <v>18.87</v>
      </c>
      <c r="H130" s="21">
        <v>105.87</v>
      </c>
      <c r="I130" s="21">
        <f t="shared" si="5"/>
        <v>127.44</v>
      </c>
      <c r="J130" s="26">
        <f t="shared" si="7"/>
        <v>2404.79</v>
      </c>
    </row>
    <row r="131" spans="2:10" x14ac:dyDescent="0.3">
      <c r="B131" s="23" t="s">
        <v>4</v>
      </c>
      <c r="C131" s="24" t="s">
        <v>69</v>
      </c>
      <c r="D131" s="24" t="s">
        <v>343</v>
      </c>
      <c r="E131" s="25" t="s">
        <v>68</v>
      </c>
      <c r="F131" s="19" t="s">
        <v>89</v>
      </c>
      <c r="G131" s="19">
        <v>0.2</v>
      </c>
      <c r="H131" s="21">
        <v>212.89</v>
      </c>
      <c r="I131" s="21">
        <f t="shared" si="5"/>
        <v>256.26</v>
      </c>
      <c r="J131" s="26">
        <f t="shared" si="7"/>
        <v>51.25</v>
      </c>
    </row>
    <row r="132" spans="2:10" x14ac:dyDescent="0.3">
      <c r="B132" s="23" t="s">
        <v>4</v>
      </c>
      <c r="C132" s="24" t="s">
        <v>51</v>
      </c>
      <c r="D132" s="24" t="s">
        <v>344</v>
      </c>
      <c r="E132" s="25" t="s">
        <v>101</v>
      </c>
      <c r="F132" s="19" t="s">
        <v>24</v>
      </c>
      <c r="G132" s="19">
        <v>197.31</v>
      </c>
      <c r="H132" s="21">
        <v>10.87</v>
      </c>
      <c r="I132" s="21">
        <f t="shared" si="5"/>
        <v>13.08</v>
      </c>
      <c r="J132" s="26">
        <f t="shared" si="7"/>
        <v>2580.81</v>
      </c>
    </row>
    <row r="133" spans="2:10" x14ac:dyDescent="0.3">
      <c r="B133" s="23" t="s">
        <v>4</v>
      </c>
      <c r="C133" s="24" t="s">
        <v>52</v>
      </c>
      <c r="D133" s="24" t="s">
        <v>345</v>
      </c>
      <c r="E133" s="25" t="s">
        <v>102</v>
      </c>
      <c r="F133" s="19" t="s">
        <v>24</v>
      </c>
      <c r="G133" s="19">
        <v>60.21</v>
      </c>
      <c r="H133" s="21">
        <v>11.23</v>
      </c>
      <c r="I133" s="21">
        <f t="shared" si="5"/>
        <v>13.52</v>
      </c>
      <c r="J133" s="26">
        <f t="shared" si="7"/>
        <v>814.04</v>
      </c>
    </row>
    <row r="134" spans="2:10" x14ac:dyDescent="0.3">
      <c r="B134" s="23" t="s">
        <v>4</v>
      </c>
      <c r="C134" s="24" t="s">
        <v>44</v>
      </c>
      <c r="D134" s="24" t="s">
        <v>346</v>
      </c>
      <c r="E134" s="25" t="s">
        <v>45</v>
      </c>
      <c r="F134" s="19" t="s">
        <v>89</v>
      </c>
      <c r="G134" s="19">
        <v>4.29</v>
      </c>
      <c r="H134" s="21">
        <v>479.85</v>
      </c>
      <c r="I134" s="21">
        <f t="shared" si="5"/>
        <v>577.6</v>
      </c>
      <c r="J134" s="26">
        <f t="shared" si="7"/>
        <v>2477.9</v>
      </c>
    </row>
    <row r="135" spans="2:10" x14ac:dyDescent="0.3">
      <c r="B135" s="23" t="s">
        <v>4</v>
      </c>
      <c r="C135" s="24" t="s">
        <v>46</v>
      </c>
      <c r="D135" s="24" t="s">
        <v>347</v>
      </c>
      <c r="E135" s="25" t="s">
        <v>47</v>
      </c>
      <c r="F135" s="19" t="s">
        <v>89</v>
      </c>
      <c r="G135" s="19">
        <v>4.29</v>
      </c>
      <c r="H135" s="21">
        <v>180.76</v>
      </c>
      <c r="I135" s="21">
        <f t="shared" si="5"/>
        <v>217.58</v>
      </c>
      <c r="J135" s="26">
        <f t="shared" si="7"/>
        <v>933.42</v>
      </c>
    </row>
    <row r="136" spans="2:10" x14ac:dyDescent="0.3">
      <c r="B136" s="23" t="s">
        <v>4</v>
      </c>
      <c r="C136" s="24" t="s">
        <v>39</v>
      </c>
      <c r="D136" s="24" t="s">
        <v>348</v>
      </c>
      <c r="E136" s="25" t="s">
        <v>41</v>
      </c>
      <c r="F136" s="19" t="s">
        <v>89</v>
      </c>
      <c r="G136" s="19">
        <v>22.3</v>
      </c>
      <c r="H136" s="21">
        <v>19.989999999999998</v>
      </c>
      <c r="I136" s="21">
        <f t="shared" si="5"/>
        <v>24.06</v>
      </c>
      <c r="J136" s="26">
        <f t="shared" si="7"/>
        <v>536.54</v>
      </c>
    </row>
    <row r="137" spans="2:10" x14ac:dyDescent="0.3">
      <c r="B137" s="23" t="s">
        <v>4</v>
      </c>
      <c r="C137" s="24" t="s">
        <v>123</v>
      </c>
      <c r="D137" s="24" t="s">
        <v>349</v>
      </c>
      <c r="E137" s="25" t="s">
        <v>124</v>
      </c>
      <c r="F137" s="19" t="s">
        <v>86</v>
      </c>
      <c r="G137" s="19">
        <v>17.54</v>
      </c>
      <c r="H137" s="21">
        <v>260.39999999999998</v>
      </c>
      <c r="I137" s="21">
        <f t="shared" si="5"/>
        <v>313.44</v>
      </c>
      <c r="J137" s="26">
        <f t="shared" si="7"/>
        <v>5497.74</v>
      </c>
    </row>
    <row r="138" spans="2:10" x14ac:dyDescent="0.3">
      <c r="B138" s="23" t="s">
        <v>4</v>
      </c>
      <c r="C138" s="24" t="s">
        <v>116</v>
      </c>
      <c r="D138" s="24" t="s">
        <v>350</v>
      </c>
      <c r="E138" s="25" t="s">
        <v>117</v>
      </c>
      <c r="F138" s="19" t="s">
        <v>86</v>
      </c>
      <c r="G138" s="19">
        <v>17.28</v>
      </c>
      <c r="H138" s="21">
        <v>96.4</v>
      </c>
      <c r="I138" s="21">
        <f t="shared" si="5"/>
        <v>116.04</v>
      </c>
      <c r="J138" s="26">
        <f t="shared" si="7"/>
        <v>2005.17</v>
      </c>
    </row>
    <row r="139" spans="2:10" x14ac:dyDescent="0.3">
      <c r="B139" s="23" t="s">
        <v>4</v>
      </c>
      <c r="C139" s="24" t="s">
        <v>53</v>
      </c>
      <c r="D139" s="24" t="s">
        <v>351</v>
      </c>
      <c r="E139" s="25" t="s">
        <v>54</v>
      </c>
      <c r="F139" s="19" t="s">
        <v>86</v>
      </c>
      <c r="G139" s="19">
        <v>61.18</v>
      </c>
      <c r="H139" s="21">
        <v>7.36</v>
      </c>
      <c r="I139" s="21">
        <f t="shared" si="5"/>
        <v>8.86</v>
      </c>
      <c r="J139" s="26">
        <f t="shared" si="7"/>
        <v>542.04999999999995</v>
      </c>
    </row>
    <row r="140" spans="2:10" x14ac:dyDescent="0.3">
      <c r="B140" s="23" t="s">
        <v>4</v>
      </c>
      <c r="C140" s="24" t="s">
        <v>55</v>
      </c>
      <c r="D140" s="24" t="s">
        <v>352</v>
      </c>
      <c r="E140" s="25" t="s">
        <v>56</v>
      </c>
      <c r="F140" s="19" t="s">
        <v>86</v>
      </c>
      <c r="G140" s="19">
        <v>61.18</v>
      </c>
      <c r="H140" s="21">
        <v>23.71</v>
      </c>
      <c r="I140" s="21">
        <f t="shared" si="5"/>
        <v>28.54</v>
      </c>
      <c r="J140" s="26">
        <f t="shared" si="7"/>
        <v>1746.08</v>
      </c>
    </row>
    <row r="141" spans="2:10" x14ac:dyDescent="0.3">
      <c r="B141" s="23" t="s">
        <v>4</v>
      </c>
      <c r="C141" s="24" t="s">
        <v>295</v>
      </c>
      <c r="D141" s="24" t="s">
        <v>353</v>
      </c>
      <c r="E141" s="25" t="s">
        <v>297</v>
      </c>
      <c r="F141" s="19" t="s">
        <v>86</v>
      </c>
      <c r="G141" s="19">
        <v>61.18</v>
      </c>
      <c r="H141" s="21">
        <v>13.85</v>
      </c>
      <c r="I141" s="21">
        <f t="shared" si="5"/>
        <v>16.670000000000002</v>
      </c>
      <c r="J141" s="26">
        <f t="shared" si="7"/>
        <v>1019.87</v>
      </c>
    </row>
    <row r="142" spans="2:10" ht="29.25" customHeight="1" x14ac:dyDescent="0.3">
      <c r="B142" s="23" t="s">
        <v>4</v>
      </c>
      <c r="C142" s="24" t="s">
        <v>354</v>
      </c>
      <c r="D142" s="24" t="s">
        <v>355</v>
      </c>
      <c r="E142" s="25" t="s">
        <v>356</v>
      </c>
      <c r="F142" s="19" t="s">
        <v>86</v>
      </c>
      <c r="G142" s="19">
        <v>30.59</v>
      </c>
      <c r="H142" s="21">
        <v>14.54</v>
      </c>
      <c r="I142" s="21">
        <f t="shared" si="5"/>
        <v>17.5</v>
      </c>
      <c r="J142" s="26">
        <f t="shared" si="7"/>
        <v>535.33000000000004</v>
      </c>
    </row>
    <row r="143" spans="2:10" x14ac:dyDescent="0.3">
      <c r="B143" s="23"/>
      <c r="C143" s="24"/>
      <c r="D143" s="17">
        <v>14</v>
      </c>
      <c r="E143" s="18" t="s">
        <v>357</v>
      </c>
      <c r="F143" s="19"/>
      <c r="G143" s="19"/>
      <c r="H143" s="20"/>
      <c r="I143" s="21"/>
      <c r="J143" s="22">
        <f>SUM(J144:J153)</f>
        <v>30098.560000000001</v>
      </c>
    </row>
    <row r="144" spans="2:10" x14ac:dyDescent="0.3">
      <c r="B144" s="23" t="s">
        <v>4</v>
      </c>
      <c r="C144" s="24" t="s">
        <v>123</v>
      </c>
      <c r="D144" s="24" t="s">
        <v>358</v>
      </c>
      <c r="E144" s="25" t="s">
        <v>124</v>
      </c>
      <c r="F144" s="19" t="s">
        <v>86</v>
      </c>
      <c r="G144" s="19">
        <v>3.84</v>
      </c>
      <c r="H144" s="21">
        <v>260.39999999999998</v>
      </c>
      <c r="I144" s="21">
        <f t="shared" si="5"/>
        <v>313.44</v>
      </c>
      <c r="J144" s="26">
        <f t="shared" ref="J144:J153" si="8">I144*G144</f>
        <v>1203.6099999999999</v>
      </c>
    </row>
    <row r="145" spans="2:10" x14ac:dyDescent="0.3">
      <c r="B145" s="23" t="s">
        <v>4</v>
      </c>
      <c r="C145" s="24" t="s">
        <v>51</v>
      </c>
      <c r="D145" s="24" t="s">
        <v>359</v>
      </c>
      <c r="E145" s="25" t="s">
        <v>101</v>
      </c>
      <c r="F145" s="19" t="s">
        <v>24</v>
      </c>
      <c r="G145" s="19">
        <v>43.44</v>
      </c>
      <c r="H145" s="21">
        <v>10.87</v>
      </c>
      <c r="I145" s="21">
        <f t="shared" si="5"/>
        <v>13.08</v>
      </c>
      <c r="J145" s="26">
        <f t="shared" si="8"/>
        <v>568.20000000000005</v>
      </c>
    </row>
    <row r="146" spans="2:10" x14ac:dyDescent="0.3">
      <c r="B146" s="23" t="s">
        <v>4</v>
      </c>
      <c r="C146" s="24" t="s">
        <v>52</v>
      </c>
      <c r="D146" s="24" t="s">
        <v>360</v>
      </c>
      <c r="E146" s="25" t="s">
        <v>102</v>
      </c>
      <c r="F146" s="19" t="s">
        <v>24</v>
      </c>
      <c r="G146" s="19">
        <v>9.19</v>
      </c>
      <c r="H146" s="21">
        <v>11.23</v>
      </c>
      <c r="I146" s="21">
        <f t="shared" si="5"/>
        <v>13.52</v>
      </c>
      <c r="J146" s="26">
        <f t="shared" si="8"/>
        <v>124.25</v>
      </c>
    </row>
    <row r="147" spans="2:10" x14ac:dyDescent="0.3">
      <c r="B147" s="23" t="s">
        <v>4</v>
      </c>
      <c r="C147" s="24" t="s">
        <v>44</v>
      </c>
      <c r="D147" s="24" t="s">
        <v>361</v>
      </c>
      <c r="E147" s="25" t="s">
        <v>45</v>
      </c>
      <c r="F147" s="19" t="s">
        <v>89</v>
      </c>
      <c r="G147" s="19">
        <v>0.27</v>
      </c>
      <c r="H147" s="21">
        <v>479.85</v>
      </c>
      <c r="I147" s="21">
        <f t="shared" si="5"/>
        <v>577.6</v>
      </c>
      <c r="J147" s="26">
        <f t="shared" si="8"/>
        <v>155.94999999999999</v>
      </c>
    </row>
    <row r="148" spans="2:10" x14ac:dyDescent="0.3">
      <c r="B148" s="23" t="s">
        <v>4</v>
      </c>
      <c r="C148" s="24" t="s">
        <v>114</v>
      </c>
      <c r="D148" s="24" t="s">
        <v>362</v>
      </c>
      <c r="E148" s="25" t="s">
        <v>115</v>
      </c>
      <c r="F148" s="19" t="s">
        <v>86</v>
      </c>
      <c r="G148" s="19">
        <v>22.84</v>
      </c>
      <c r="H148" s="21">
        <v>84.11</v>
      </c>
      <c r="I148" s="21">
        <f t="shared" si="5"/>
        <v>101.24</v>
      </c>
      <c r="J148" s="26">
        <f t="shared" si="8"/>
        <v>2312.3200000000002</v>
      </c>
    </row>
    <row r="149" spans="2:10" x14ac:dyDescent="0.3">
      <c r="B149" s="23" t="s">
        <v>4</v>
      </c>
      <c r="C149" s="24" t="s">
        <v>53</v>
      </c>
      <c r="D149" s="24" t="s">
        <v>363</v>
      </c>
      <c r="E149" s="25" t="s">
        <v>54</v>
      </c>
      <c r="F149" s="19" t="s">
        <v>86</v>
      </c>
      <c r="G149" s="19">
        <v>66.44</v>
      </c>
      <c r="H149" s="21">
        <v>7.36</v>
      </c>
      <c r="I149" s="21">
        <f t="shared" si="5"/>
        <v>8.86</v>
      </c>
      <c r="J149" s="26">
        <f t="shared" si="8"/>
        <v>588.66</v>
      </c>
    </row>
    <row r="150" spans="2:10" x14ac:dyDescent="0.3">
      <c r="B150" s="23" t="s">
        <v>4</v>
      </c>
      <c r="C150" s="24" t="s">
        <v>55</v>
      </c>
      <c r="D150" s="24" t="s">
        <v>364</v>
      </c>
      <c r="E150" s="25" t="s">
        <v>56</v>
      </c>
      <c r="F150" s="19" t="s">
        <v>86</v>
      </c>
      <c r="G150" s="19">
        <v>66.44</v>
      </c>
      <c r="H150" s="21">
        <v>23.71</v>
      </c>
      <c r="I150" s="21">
        <f t="shared" si="5"/>
        <v>28.54</v>
      </c>
      <c r="J150" s="26">
        <f t="shared" si="8"/>
        <v>1896.2</v>
      </c>
    </row>
    <row r="151" spans="2:10" x14ac:dyDescent="0.3">
      <c r="B151" s="23" t="s">
        <v>4</v>
      </c>
      <c r="C151" s="24" t="s">
        <v>295</v>
      </c>
      <c r="D151" s="24" t="s">
        <v>365</v>
      </c>
      <c r="E151" s="25" t="s">
        <v>297</v>
      </c>
      <c r="F151" s="19" t="s">
        <v>86</v>
      </c>
      <c r="G151" s="19">
        <v>66.44</v>
      </c>
      <c r="H151" s="21">
        <v>13.85</v>
      </c>
      <c r="I151" s="21">
        <f t="shared" si="5"/>
        <v>16.670000000000002</v>
      </c>
      <c r="J151" s="26">
        <f t="shared" si="8"/>
        <v>1107.55</v>
      </c>
    </row>
    <row r="152" spans="2:10" ht="28.8" x14ac:dyDescent="0.3">
      <c r="B152" s="23" t="s">
        <v>4</v>
      </c>
      <c r="C152" s="24" t="s">
        <v>366</v>
      </c>
      <c r="D152" s="24" t="s">
        <v>367</v>
      </c>
      <c r="E152" s="25" t="s">
        <v>368</v>
      </c>
      <c r="F152" s="27" t="s">
        <v>86</v>
      </c>
      <c r="G152" s="19">
        <v>34.090000000000003</v>
      </c>
      <c r="H152" s="21">
        <v>471.74</v>
      </c>
      <c r="I152" s="21">
        <f t="shared" si="5"/>
        <v>567.83000000000004</v>
      </c>
      <c r="J152" s="26">
        <f t="shared" si="8"/>
        <v>19357.32</v>
      </c>
    </row>
    <row r="153" spans="2:10" x14ac:dyDescent="0.3">
      <c r="B153" s="23" t="s">
        <v>4</v>
      </c>
      <c r="C153" s="24" t="s">
        <v>369</v>
      </c>
      <c r="D153" s="24" t="s">
        <v>370</v>
      </c>
      <c r="E153" s="25" t="s">
        <v>371</v>
      </c>
      <c r="F153" s="27" t="s">
        <v>86</v>
      </c>
      <c r="G153" s="19">
        <v>66.44</v>
      </c>
      <c r="H153" s="21">
        <v>34.82</v>
      </c>
      <c r="I153" s="21">
        <f t="shared" si="5"/>
        <v>41.91</v>
      </c>
      <c r="J153" s="26">
        <f t="shared" si="8"/>
        <v>2784.5</v>
      </c>
    </row>
    <row r="154" spans="2:10" x14ac:dyDescent="0.3">
      <c r="B154" s="23"/>
      <c r="C154" s="24"/>
      <c r="D154" s="17">
        <v>15</v>
      </c>
      <c r="E154" s="18" t="s">
        <v>372</v>
      </c>
      <c r="F154" s="19"/>
      <c r="G154" s="19"/>
      <c r="H154" s="20"/>
      <c r="I154" s="21"/>
      <c r="J154" s="22">
        <f>SUM(J155:J158)</f>
        <v>4101.42</v>
      </c>
    </row>
    <row r="155" spans="2:10" x14ac:dyDescent="0.3">
      <c r="B155" s="23" t="s">
        <v>4</v>
      </c>
      <c r="C155" s="24" t="s">
        <v>69</v>
      </c>
      <c r="D155" s="24" t="s">
        <v>373</v>
      </c>
      <c r="E155" s="25" t="s">
        <v>68</v>
      </c>
      <c r="F155" s="19" t="s">
        <v>89</v>
      </c>
      <c r="G155" s="19">
        <v>2.78</v>
      </c>
      <c r="H155" s="21">
        <v>212.89</v>
      </c>
      <c r="I155" s="21">
        <f t="shared" si="5"/>
        <v>256.26</v>
      </c>
      <c r="J155" s="26">
        <f>I155*G155</f>
        <v>712.4</v>
      </c>
    </row>
    <row r="156" spans="2:10" x14ac:dyDescent="0.3">
      <c r="B156" s="23" t="s">
        <v>4</v>
      </c>
      <c r="C156" s="24" t="s">
        <v>44</v>
      </c>
      <c r="D156" s="24" t="s">
        <v>374</v>
      </c>
      <c r="E156" s="25" t="s">
        <v>45</v>
      </c>
      <c r="F156" s="19" t="s">
        <v>89</v>
      </c>
      <c r="G156" s="19">
        <v>3.35</v>
      </c>
      <c r="H156" s="21">
        <v>479.85</v>
      </c>
      <c r="I156" s="21">
        <f t="shared" si="5"/>
        <v>577.6</v>
      </c>
      <c r="J156" s="26">
        <f>I156*G156</f>
        <v>1934.96</v>
      </c>
    </row>
    <row r="157" spans="2:10" ht="28.8" x14ac:dyDescent="0.3">
      <c r="B157" s="23" t="s">
        <v>4</v>
      </c>
      <c r="C157" s="24" t="s">
        <v>375</v>
      </c>
      <c r="D157" s="24" t="s">
        <v>376</v>
      </c>
      <c r="E157" s="25" t="s">
        <v>377</v>
      </c>
      <c r="F157" s="19" t="s">
        <v>89</v>
      </c>
      <c r="G157" s="19">
        <v>3.35</v>
      </c>
      <c r="H157" s="21">
        <v>90.38</v>
      </c>
      <c r="I157" s="21">
        <f t="shared" si="5"/>
        <v>108.79</v>
      </c>
      <c r="J157" s="26">
        <f>I157*G157</f>
        <v>364.45</v>
      </c>
    </row>
    <row r="158" spans="2:10" x14ac:dyDescent="0.3">
      <c r="B158" s="23" t="s">
        <v>4</v>
      </c>
      <c r="C158" s="24" t="s">
        <v>50</v>
      </c>
      <c r="D158" s="24" t="s">
        <v>378</v>
      </c>
      <c r="E158" s="25" t="s">
        <v>379</v>
      </c>
      <c r="F158" s="19" t="s">
        <v>89</v>
      </c>
      <c r="G158" s="19">
        <v>1.1200000000000001</v>
      </c>
      <c r="H158" s="21">
        <v>808.23</v>
      </c>
      <c r="I158" s="21">
        <f t="shared" si="5"/>
        <v>972.87</v>
      </c>
      <c r="J158" s="26">
        <f>I158*G158</f>
        <v>1089.6099999999999</v>
      </c>
    </row>
    <row r="159" spans="2:10" x14ac:dyDescent="0.3">
      <c r="B159" s="23"/>
      <c r="C159" s="24"/>
      <c r="D159" s="17">
        <v>16</v>
      </c>
      <c r="E159" s="18" t="s">
        <v>380</v>
      </c>
      <c r="F159" s="19"/>
      <c r="G159" s="19"/>
      <c r="H159" s="20"/>
      <c r="I159" s="21"/>
      <c r="J159" s="22">
        <f>SUM(J160:J163)</f>
        <v>70210.820000000007</v>
      </c>
    </row>
    <row r="160" spans="2:10" x14ac:dyDescent="0.3">
      <c r="B160" s="23" t="s">
        <v>4</v>
      </c>
      <c r="C160" s="24" t="s">
        <v>369</v>
      </c>
      <c r="D160" s="24" t="s">
        <v>381</v>
      </c>
      <c r="E160" s="25" t="s">
        <v>371</v>
      </c>
      <c r="F160" s="27" t="s">
        <v>86</v>
      </c>
      <c r="G160" s="19">
        <v>401.79</v>
      </c>
      <c r="H160" s="21">
        <v>34.82</v>
      </c>
      <c r="I160" s="21">
        <f t="shared" si="5"/>
        <v>41.91</v>
      </c>
      <c r="J160" s="26">
        <f>I160*G160</f>
        <v>16839.02</v>
      </c>
    </row>
    <row r="161" spans="2:10" x14ac:dyDescent="0.3">
      <c r="B161" s="23" t="s">
        <v>4</v>
      </c>
      <c r="C161" s="24" t="s">
        <v>382</v>
      </c>
      <c r="D161" s="24" t="s">
        <v>383</v>
      </c>
      <c r="E161" s="25" t="s">
        <v>384</v>
      </c>
      <c r="F161" s="27" t="s">
        <v>86</v>
      </c>
      <c r="G161" s="19">
        <v>1162.77</v>
      </c>
      <c r="H161" s="21">
        <v>32.04</v>
      </c>
      <c r="I161" s="21">
        <f t="shared" si="5"/>
        <v>38.57</v>
      </c>
      <c r="J161" s="26">
        <f>I161*G161</f>
        <v>44848.04</v>
      </c>
    </row>
    <row r="162" spans="2:10" ht="15" customHeight="1" x14ac:dyDescent="0.3">
      <c r="B162" s="23" t="s">
        <v>4</v>
      </c>
      <c r="C162" s="24" t="s">
        <v>385</v>
      </c>
      <c r="D162" s="24" t="s">
        <v>386</v>
      </c>
      <c r="E162" s="25" t="s">
        <v>387</v>
      </c>
      <c r="F162" s="27" t="s">
        <v>86</v>
      </c>
      <c r="G162" s="19">
        <v>99.34</v>
      </c>
      <c r="H162" s="21">
        <v>49.22</v>
      </c>
      <c r="I162" s="21">
        <f t="shared" si="5"/>
        <v>59.25</v>
      </c>
      <c r="J162" s="26">
        <f>I162*G162</f>
        <v>5885.9</v>
      </c>
    </row>
    <row r="163" spans="2:10" x14ac:dyDescent="0.3">
      <c r="B163" s="23" t="s">
        <v>4</v>
      </c>
      <c r="C163" s="24" t="s">
        <v>63</v>
      </c>
      <c r="D163" s="24" t="s">
        <v>388</v>
      </c>
      <c r="E163" s="25" t="s">
        <v>64</v>
      </c>
      <c r="F163" s="27" t="s">
        <v>86</v>
      </c>
      <c r="G163" s="19">
        <v>73.56</v>
      </c>
      <c r="H163" s="21">
        <v>29.79</v>
      </c>
      <c r="I163" s="21">
        <f t="shared" si="5"/>
        <v>35.86</v>
      </c>
      <c r="J163" s="26">
        <f>I163*G163</f>
        <v>2637.86</v>
      </c>
    </row>
    <row r="164" spans="2:10" x14ac:dyDescent="0.3">
      <c r="B164" s="23"/>
      <c r="C164" s="24"/>
      <c r="D164" s="17">
        <v>17</v>
      </c>
      <c r="E164" s="18" t="s">
        <v>389</v>
      </c>
      <c r="F164" s="19"/>
      <c r="G164" s="19"/>
      <c r="H164" s="20"/>
      <c r="I164" s="21"/>
      <c r="J164" s="22">
        <f>SUM(J165:J169)</f>
        <v>175312.61</v>
      </c>
    </row>
    <row r="165" spans="2:10" ht="28.8" x14ac:dyDescent="0.3">
      <c r="B165" s="23" t="s">
        <v>4</v>
      </c>
      <c r="C165" s="24" t="s">
        <v>390</v>
      </c>
      <c r="D165" s="24" t="s">
        <v>391</v>
      </c>
      <c r="E165" s="25" t="s">
        <v>392</v>
      </c>
      <c r="F165" s="19" t="s">
        <v>112</v>
      </c>
      <c r="G165" s="19">
        <v>7</v>
      </c>
      <c r="H165" s="21">
        <v>17775.64</v>
      </c>
      <c r="I165" s="21">
        <f t="shared" si="5"/>
        <v>21396.54</v>
      </c>
      <c r="J165" s="26">
        <f>I165*G165</f>
        <v>149775.78</v>
      </c>
    </row>
    <row r="166" spans="2:10" ht="28.8" x14ac:dyDescent="0.3">
      <c r="B166" s="23" t="s">
        <v>4</v>
      </c>
      <c r="C166" s="24" t="s">
        <v>393</v>
      </c>
      <c r="D166" s="24" t="s">
        <v>394</v>
      </c>
      <c r="E166" s="25" t="s">
        <v>288</v>
      </c>
      <c r="F166" s="19" t="s">
        <v>13</v>
      </c>
      <c r="G166" s="19">
        <v>41.5</v>
      </c>
      <c r="H166" s="21">
        <v>32.409999999999997</v>
      </c>
      <c r="I166" s="21">
        <f t="shared" si="5"/>
        <v>39.01</v>
      </c>
      <c r="J166" s="26">
        <f>I166*G166</f>
        <v>1618.92</v>
      </c>
    </row>
    <row r="167" spans="2:10" x14ac:dyDescent="0.3">
      <c r="B167" s="23" t="s">
        <v>4</v>
      </c>
      <c r="C167" s="24" t="s">
        <v>395</v>
      </c>
      <c r="D167" s="24" t="s">
        <v>396</v>
      </c>
      <c r="E167" s="25" t="s">
        <v>397</v>
      </c>
      <c r="F167" s="19" t="s">
        <v>13</v>
      </c>
      <c r="G167" s="19">
        <v>171.9</v>
      </c>
      <c r="H167" s="21">
        <v>52.33</v>
      </c>
      <c r="I167" s="21">
        <f t="shared" si="5"/>
        <v>62.99</v>
      </c>
      <c r="J167" s="26">
        <f>I167*G167</f>
        <v>10827.98</v>
      </c>
    </row>
    <row r="168" spans="2:10" ht="28.8" x14ac:dyDescent="0.3">
      <c r="B168" s="23" t="s">
        <v>4</v>
      </c>
      <c r="C168" s="24" t="s">
        <v>398</v>
      </c>
      <c r="D168" s="24" t="s">
        <v>399</v>
      </c>
      <c r="E168" s="25" t="s">
        <v>400</v>
      </c>
      <c r="F168" s="19" t="s">
        <v>13</v>
      </c>
      <c r="G168" s="19">
        <v>687.6</v>
      </c>
      <c r="H168" s="21">
        <v>13.67</v>
      </c>
      <c r="I168" s="21">
        <f t="shared" si="5"/>
        <v>16.45</v>
      </c>
      <c r="J168" s="26">
        <f>I168*G168</f>
        <v>11311.02</v>
      </c>
    </row>
    <row r="169" spans="2:10" ht="28.8" x14ac:dyDescent="0.3">
      <c r="B169" s="23" t="s">
        <v>4</v>
      </c>
      <c r="C169" s="24" t="s">
        <v>401</v>
      </c>
      <c r="D169" s="24" t="s">
        <v>402</v>
      </c>
      <c r="E169" s="25" t="s">
        <v>403</v>
      </c>
      <c r="F169" s="19" t="s">
        <v>23</v>
      </c>
      <c r="G169" s="19">
        <v>7</v>
      </c>
      <c r="H169" s="21">
        <v>211.12</v>
      </c>
      <c r="I169" s="21">
        <f t="shared" si="5"/>
        <v>254.13</v>
      </c>
      <c r="J169" s="26">
        <f>I169*G169</f>
        <v>1778.91</v>
      </c>
    </row>
    <row r="170" spans="2:10" x14ac:dyDescent="0.3">
      <c r="B170" s="23"/>
      <c r="C170" s="24"/>
      <c r="D170" s="17">
        <v>18</v>
      </c>
      <c r="E170" s="18" t="s">
        <v>404</v>
      </c>
      <c r="F170" s="19"/>
      <c r="G170" s="19"/>
      <c r="H170" s="20"/>
      <c r="I170" s="21"/>
      <c r="J170" s="22">
        <f>J171</f>
        <v>2207.1</v>
      </c>
    </row>
    <row r="171" spans="2:10" x14ac:dyDescent="0.3">
      <c r="B171" s="23" t="s">
        <v>4</v>
      </c>
      <c r="C171" s="24" t="s">
        <v>405</v>
      </c>
      <c r="D171" s="24" t="s">
        <v>391</v>
      </c>
      <c r="E171" s="25" t="s">
        <v>406</v>
      </c>
      <c r="F171" s="19" t="s">
        <v>13</v>
      </c>
      <c r="G171" s="19">
        <v>14</v>
      </c>
      <c r="H171" s="21">
        <v>130.97</v>
      </c>
      <c r="I171" s="21">
        <f t="shared" si="5"/>
        <v>157.65</v>
      </c>
      <c r="J171" s="26">
        <f>I171*G171</f>
        <v>2207.1</v>
      </c>
    </row>
    <row r="172" spans="2:10" x14ac:dyDescent="0.3">
      <c r="B172" s="23"/>
      <c r="C172" s="24"/>
      <c r="D172" s="17">
        <v>19</v>
      </c>
      <c r="E172" s="18" t="s">
        <v>407</v>
      </c>
      <c r="F172" s="19"/>
      <c r="G172" s="19"/>
      <c r="H172" s="20"/>
      <c r="I172" s="21"/>
      <c r="J172" s="22">
        <f>J173</f>
        <v>12009</v>
      </c>
    </row>
    <row r="173" spans="2:10" x14ac:dyDescent="0.3">
      <c r="B173" s="23" t="s">
        <v>4</v>
      </c>
      <c r="C173" s="24" t="s">
        <v>408</v>
      </c>
      <c r="D173" s="24" t="s">
        <v>409</v>
      </c>
      <c r="E173" s="25" t="s">
        <v>410</v>
      </c>
      <c r="F173" s="19" t="s">
        <v>86</v>
      </c>
      <c r="G173" s="19">
        <v>664.95</v>
      </c>
      <c r="H173" s="21">
        <v>15</v>
      </c>
      <c r="I173" s="21">
        <f>H173*(1+$J$8)</f>
        <v>18.059999999999999</v>
      </c>
      <c r="J173" s="26">
        <f>I173*G173</f>
        <v>12009</v>
      </c>
    </row>
    <row r="174" spans="2:10" ht="15" thickBot="1" x14ac:dyDescent="0.35">
      <c r="B174" s="30"/>
      <c r="C174" s="31"/>
      <c r="D174" s="31"/>
      <c r="E174" s="32" t="s">
        <v>65</v>
      </c>
      <c r="F174" s="33"/>
      <c r="G174" s="33"/>
      <c r="H174" s="34"/>
      <c r="I174" s="35"/>
      <c r="J174" s="36">
        <f>J11+J17+J27+J32+J37+J43+J50+J100+J108+J114+J117+J125+J127+J143+J154+J159+J164+J170+J172</f>
        <v>1009346.74</v>
      </c>
    </row>
    <row r="175" spans="2:10" ht="15" thickBot="1" x14ac:dyDescent="0.35">
      <c r="B175" s="46" t="s">
        <v>58</v>
      </c>
      <c r="C175" s="47"/>
      <c r="D175" s="48"/>
      <c r="E175" s="37" t="s">
        <v>66</v>
      </c>
      <c r="F175" s="38" t="s">
        <v>23</v>
      </c>
      <c r="G175" s="38">
        <v>1</v>
      </c>
      <c r="H175" s="39">
        <v>76109</v>
      </c>
      <c r="I175" s="40"/>
      <c r="J175" s="41">
        <f>G175*H175</f>
        <v>76109</v>
      </c>
    </row>
    <row r="176" spans="2:10" ht="15" thickBot="1" x14ac:dyDescent="0.35">
      <c r="B176" s="49" t="s">
        <v>67</v>
      </c>
      <c r="C176" s="50"/>
      <c r="D176" s="50"/>
      <c r="E176" s="50"/>
      <c r="F176" s="50"/>
      <c r="G176" s="50"/>
      <c r="H176" s="50"/>
      <c r="I176" s="50"/>
      <c r="J176" s="42">
        <f>J174+J175</f>
        <v>1085455.74</v>
      </c>
    </row>
  </sheetData>
  <mergeCells count="9">
    <mergeCell ref="B8:H8"/>
    <mergeCell ref="B175:D175"/>
    <mergeCell ref="B176:I176"/>
    <mergeCell ref="B2:G2"/>
    <mergeCell ref="B3:G3"/>
    <mergeCell ref="B4:G4"/>
    <mergeCell ref="B5:G5"/>
    <mergeCell ref="B6:J6"/>
    <mergeCell ref="B7:I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 - sem deson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Arklok</dc:creator>
  <cp:lastModifiedBy>Carol Ribeiro</cp:lastModifiedBy>
  <cp:lastPrinted>2023-07-25T18:40:46Z</cp:lastPrinted>
  <dcterms:created xsi:type="dcterms:W3CDTF">2017-03-10T18:42:36Z</dcterms:created>
  <dcterms:modified xsi:type="dcterms:W3CDTF">2025-02-16T16:30:42Z</dcterms:modified>
</cp:coreProperties>
</file>