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30"/>
  </bookViews>
  <sheets>
    <sheet name="Poço Sen Salgado Filho" sheetId="1" r:id="rId1"/>
    <sheet name="Tabela de Encargos" sheetId="8" r:id="rId2"/>
  </sheets>
  <definedNames>
    <definedName name="_xlnm.Print_Area" localSheetId="0">'Poço Sen Salgado Filho'!$A$1:$H$84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2" i="1" l="1"/>
  <c r="G44" i="1"/>
  <c r="F44" i="1"/>
  <c r="H33" i="1"/>
  <c r="G33" i="1"/>
  <c r="F33" i="1"/>
  <c r="G32" i="1" l="1"/>
  <c r="H32" i="1"/>
  <c r="G30" i="1"/>
  <c r="F30" i="1"/>
  <c r="H30" i="1" l="1"/>
  <c r="F52" i="1"/>
  <c r="G52" i="1"/>
  <c r="F54" i="1"/>
  <c r="G54" i="1"/>
  <c r="F56" i="1"/>
  <c r="G56" i="1"/>
  <c r="G57" i="1" s="1"/>
  <c r="H56" i="1" l="1"/>
  <c r="H54" i="1"/>
  <c r="H52" i="1"/>
  <c r="H57" i="1" s="1"/>
  <c r="F57" i="1"/>
  <c r="G41" i="1" l="1"/>
  <c r="F41" i="1"/>
  <c r="G39" i="1"/>
  <c r="F39" i="1"/>
  <c r="D39" i="8" l="1"/>
  <c r="C39" i="8"/>
  <c r="D37" i="8"/>
  <c r="C37" i="8"/>
  <c r="D33" i="8"/>
  <c r="C33" i="8"/>
  <c r="D26" i="8"/>
  <c r="C26" i="8"/>
  <c r="D14" i="8"/>
  <c r="C14" i="8"/>
  <c r="D67" i="1"/>
  <c r="C74" i="1" s="1"/>
  <c r="G43" i="1"/>
  <c r="F43" i="1"/>
  <c r="H41" i="1"/>
  <c r="H39" i="1"/>
  <c r="G37" i="1"/>
  <c r="F37" i="1"/>
  <c r="G28" i="1"/>
  <c r="F28" i="1"/>
  <c r="G26" i="1"/>
  <c r="F26" i="1"/>
  <c r="G24" i="1"/>
  <c r="F24" i="1"/>
  <c r="G22" i="1"/>
  <c r="F22" i="1"/>
  <c r="H22" i="1" s="1"/>
  <c r="G17" i="1"/>
  <c r="F17" i="1"/>
  <c r="G15" i="1"/>
  <c r="F15" i="1"/>
  <c r="G13" i="1"/>
  <c r="F13" i="1"/>
  <c r="H26" i="1" l="1"/>
  <c r="D82" i="1"/>
  <c r="D81" i="1"/>
  <c r="H15" i="1"/>
  <c r="F18" i="1"/>
  <c r="H28" i="1"/>
  <c r="G18" i="1"/>
  <c r="C80" i="1"/>
  <c r="H13" i="1"/>
  <c r="C82" i="1"/>
  <c r="D80" i="1"/>
  <c r="H37" i="1"/>
  <c r="H44" i="1" s="1"/>
  <c r="H24" i="1"/>
  <c r="H43" i="1"/>
  <c r="C81" i="1"/>
  <c r="H17" i="1"/>
  <c r="C79" i="1" l="1"/>
  <c r="F59" i="1"/>
  <c r="F60" i="1" s="1"/>
  <c r="D79" i="1"/>
  <c r="G59" i="1"/>
  <c r="G60" i="1" s="1"/>
  <c r="E80" i="1"/>
  <c r="D83" i="1"/>
  <c r="D84" i="1" s="1"/>
  <c r="E82" i="1"/>
  <c r="H18" i="1"/>
  <c r="E81" i="1"/>
  <c r="C83" i="1"/>
  <c r="C84" i="1" s="1"/>
  <c r="H59" i="1" l="1"/>
  <c r="H60" i="1" s="1"/>
  <c r="E79" i="1"/>
  <c r="E83" i="1"/>
  <c r="E84" i="1" s="1"/>
</calcChain>
</file>

<file path=xl/sharedStrings.xml><?xml version="1.0" encoding="utf-8"?>
<sst xmlns="http://schemas.openxmlformats.org/spreadsheetml/2006/main" count="221" uniqueCount="160">
  <si>
    <t>RESPONSÁVEL TÉCNICO:</t>
  </si>
  <si>
    <t>CREA:</t>
  </si>
  <si>
    <t>DATA:</t>
  </si>
  <si>
    <t>PERFURAÇÃO DO POÇO</t>
  </si>
  <si>
    <t>Item</t>
  </si>
  <si>
    <t>Discriminação</t>
  </si>
  <si>
    <t>Quantitativo</t>
  </si>
  <si>
    <t>Unidade</t>
  </si>
  <si>
    <t>Unitário</t>
  </si>
  <si>
    <t>PREPARAÇÃO DA OBRA</t>
  </si>
  <si>
    <t>1.1</t>
  </si>
  <si>
    <t>UN</t>
  </si>
  <si>
    <t>2.1</t>
  </si>
  <si>
    <t>M</t>
  </si>
  <si>
    <t>3.1</t>
  </si>
  <si>
    <t>3.2</t>
  </si>
  <si>
    <t>3.3</t>
  </si>
  <si>
    <t>3.4</t>
  </si>
  <si>
    <t>4.1</t>
  </si>
  <si>
    <t>4.2</t>
  </si>
  <si>
    <t>H</t>
  </si>
  <si>
    <t>DESINFECÇÃO COM PRODUTOS QUÍMICOS</t>
  </si>
  <si>
    <t>RESUMO</t>
  </si>
  <si>
    <t>2.2</t>
  </si>
  <si>
    <t>2.3</t>
  </si>
  <si>
    <t>2.4</t>
  </si>
  <si>
    <t>M³</t>
  </si>
  <si>
    <t>Material</t>
  </si>
  <si>
    <t>Mão de Obra</t>
  </si>
  <si>
    <t>Total</t>
  </si>
  <si>
    <t>TRANSPORTE, INSTALAÇÃO E DESINSTALAÇÃO-PERFURATRIZ, CONTEMPLA O DESLOCAMENTO DE TODA A EQUIPE DE TRABALHO, BEM COMO TODOS OS EQUIPAMENTOS NECESSÁRIOS À PERFURAÇÃO DO POÇO</t>
  </si>
  <si>
    <t>1.2</t>
  </si>
  <si>
    <t>1.3</t>
  </si>
  <si>
    <t>PLACA DE OBRA (PARA CONSTRUÇÃO CIVIL) EM CHAPA GALVANIZADA *N. 22*, ADESIVADA DE *2,4 X1,2* M (SEM POSTES PARA FIXAÇÃO)</t>
  </si>
  <si>
    <t>ME</t>
  </si>
  <si>
    <t>M²</t>
  </si>
  <si>
    <t>-</t>
  </si>
  <si>
    <t>Total do Grupo</t>
  </si>
  <si>
    <t>PERFURAÇÃO DO POÇO TUBULAR (Quantitativos conforme perfil projetado para poço)</t>
  </si>
  <si>
    <t>PERFURAÇÃO ROTOPNEUMÁTICA EM ROCHAS ÍGNEAS E METAMÓRFICAS - RI / RM (12")</t>
  </si>
  <si>
    <t>PERFURAÇÃO ROTOPNEUMÁTICA EM ROCHAS ÍGNEAS E METAMÓRFICAS - RI / RM (6")</t>
  </si>
  <si>
    <t>Mercado</t>
  </si>
  <si>
    <t>4.3</t>
  </si>
  <si>
    <t>PORTÃO DE FERRO 1,30 x 2,40M</t>
  </si>
  <si>
    <t>ALAMBRADO EM MOURÕES DE CONCRETO, COM TELA DE ARAME GALVANIZADO (INCLUSIVE MURETA EM CONCRETO) AF_05/2018</t>
  </si>
  <si>
    <t>SERVENTE DE OBRAS</t>
  </si>
  <si>
    <t>ANÁLISE FÍSICO QUÍMICA E BACTERIOLÓGICA DA ÁGUA</t>
  </si>
  <si>
    <t>ENSAIO DE BOMBEAMENTO- TESTE DE VAZÃO DE RECUPERAÇÃO DE NÍVEL</t>
  </si>
  <si>
    <t>Total sem BDI</t>
  </si>
  <si>
    <t>TUBO PVC DE REVESTIMENTO GEOMECANICO NERVURADO REFORCADO, DN = 150 MM, COMPRIMENTO = 2M</t>
  </si>
  <si>
    <t>Administração Central (AC)</t>
  </si>
  <si>
    <t>Seguro e Garantia (G)</t>
  </si>
  <si>
    <t>Risco (RI)</t>
  </si>
  <si>
    <t>Despesas Financeiras (DF)</t>
  </si>
  <si>
    <t>Lucro (L)</t>
  </si>
  <si>
    <t>PIS/COFINS e ISSQN (I)</t>
  </si>
  <si>
    <t>Acórdão nº 2622/2013 - TCU - Plenário - DOU na ATA 37 - Sessão de 25/09/2013
 *Fórmula p, 58 (*) BDI (%) = ((((1+AC+R + SG)*(1+DF)*(1+L))/(1-I))-1)</t>
  </si>
  <si>
    <t>Descrição</t>
  </si>
  <si>
    <t>Taxa</t>
  </si>
  <si>
    <t>Fórmula</t>
  </si>
  <si>
    <t>Composição Analítica do BDI:</t>
  </si>
  <si>
    <t>ITEM</t>
  </si>
  <si>
    <t>DISCRIMINAÇÃO</t>
  </si>
  <si>
    <t>MATERIAL</t>
  </si>
  <si>
    <t>MÃO DE OBRA</t>
  </si>
  <si>
    <t>TOTAL</t>
  </si>
  <si>
    <t>Total com BDI (19,85%)</t>
  </si>
  <si>
    <t>TOTAL SEM BDI</t>
  </si>
  <si>
    <t>TOTAL COM BDI (19,85%)</t>
  </si>
  <si>
    <t>Leonardo Cassol Tomasi</t>
  </si>
  <si>
    <t>*</t>
  </si>
  <si>
    <t>**</t>
  </si>
  <si>
    <t>SINAPI não desonerado, base junho/2024</t>
  </si>
  <si>
    <t>Cód. SINAPI*</t>
  </si>
  <si>
    <t>(Sem desoneração)</t>
  </si>
  <si>
    <t>Encargos sociais considerados: 69,79%</t>
  </si>
  <si>
    <t>CÓDIGO</t>
  </si>
  <si>
    <t>DESCRIÇÃO</t>
  </si>
  <si>
    <t>SEM DESONERAÇÃO</t>
  </si>
  <si>
    <t>HORISTA (%)</t>
  </si>
  <si>
    <t>MENSALISTA (%)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</si>
  <si>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</si>
  <si>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</si>
  <si>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</si>
  <si>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</si>
  <si>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</si>
  <si>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</si>
  <si>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</si>
  <si>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</si>
  <si>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</si>
  <si>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</t>
  </si>
  <si>
    <t>GRUPO A</t>
  </si>
  <si>
    <t>GRUPO B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</si>
  <si>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</si>
  <si>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</si>
  <si>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</si>
  <si>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</si>
  <si>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</si>
  <si>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</si>
  <si>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</si>
  <si>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</si>
  <si>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</si>
  <si>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</si>
  <si>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</t>
  </si>
  <si>
    <t>INSS</t>
  </si>
  <si>
    <t>SESI</t>
  </si>
  <si>
    <t>SENAI</t>
  </si>
  <si>
    <t>INCRA</t>
  </si>
  <si>
    <t>SEBRAE</t>
  </si>
  <si>
    <t>SALÁRIO EDUCAÇÃO</t>
  </si>
  <si>
    <t>SEGURO CONTRA ACIDENTES DE TRABALHO</t>
  </si>
  <si>
    <t>FGTS</t>
  </si>
  <si>
    <t>SECONCI</t>
  </si>
  <si>
    <t>REPOUSO SEMANAL REMUNERADO</t>
  </si>
  <si>
    <t>FERIADOS</t>
  </si>
  <si>
    <t>AUXÍLIO - ENFERMIDADE</t>
  </si>
  <si>
    <t>13° SALÁRIO</t>
  </si>
  <si>
    <t>LICENÇA PATERNIDADE</t>
  </si>
  <si>
    <t>FALTAS JUSTIFICADAS</t>
  </si>
  <si>
    <t>DIAS DE CHUVAS</t>
  </si>
  <si>
    <t>AUXÍLIO ACIDENTE DE TRABALHO</t>
  </si>
  <si>
    <t>FÉRIAS GOZADAS</t>
  </si>
  <si>
    <t>SALÁRIO MATERNIDADE</t>
  </si>
  <si>
    <t>Não Incide</t>
  </si>
  <si>
    <t>GRUPO C</t>
  </si>
  <si>
    <t>C</t>
  </si>
  <si>
    <t>C1</t>
  </si>
  <si>
    <t>C2</t>
  </si>
  <si>
    <t>C3</t>
  </si>
  <si>
    <t>C4</t>
  </si>
  <si>
    <t>C5</t>
  </si>
  <si>
    <t>AVISO PRÉVIO INDENIZADO</t>
  </si>
  <si>
    <t>AVISO PRÉVIO TRABALHADO</t>
  </si>
  <si>
    <t>FÉRIAS INDENIZADAS</t>
  </si>
  <si>
    <t>DEPÓSITO RECISÃO SEM JUSTA CAUSA</t>
  </si>
  <si>
    <t>INDENIZAÇÃO ADICIONAL</t>
  </si>
  <si>
    <t>GRUPO D</t>
  </si>
  <si>
    <t>D1</t>
  </si>
  <si>
    <t>D2</t>
  </si>
  <si>
    <t>D</t>
  </si>
  <si>
    <t>TOTAL (A+B+C+D)</t>
  </si>
  <si>
    <t>REINCIDÊNCIA DE GRUPO A SOBRE GRUPO B</t>
  </si>
  <si>
    <t>REINCIDÊNCIA DE GRUPO A SOBRE AVISO PRÉVIO TRABALHADO E REINCIDÊNCIA DO FGTS SOBRE AVISO PRÉVIO INDENIZADO</t>
  </si>
  <si>
    <t>Fonte:</t>
  </si>
  <si>
    <t>SINAPI - Cálculos e Parâmetros - Apêndice 21 - Encargos Sociais - Rio Grande do Sul.</t>
  </si>
  <si>
    <t>Vigência a partir de 12/2023.</t>
  </si>
  <si>
    <t>TABELA DE ENGARGOS SOCIAIS SOBRE A MÃO DE OBRA</t>
  </si>
  <si>
    <t>FORNECIMENTO E INSTALAÇÃO DE SUPORTE PARA PLACAS DE SINALIZAÇÃO EM CONCRETO, COM H= DE 2,5 M E SEÇÃO DE 7,5 X 7,5 CM.</t>
  </si>
  <si>
    <t>ALVENARIA DE BLOCOS DE CONCRETO ESTRUTURAL 14X19X39 CM (ESPESSURA 14 CM), FBK = 14 MPA</t>
  </si>
  <si>
    <t>SINAPI não desonerado, base novembro/2024</t>
  </si>
  <si>
    <t>PLANILHA DE ORÇAMENTO POÇO TUBULAR PROFUNDO - Senador Salgado Filho, RS</t>
  </si>
  <si>
    <t>Latitude: 28°01'23.39"S; Longitude: 54°32'40.42"O</t>
  </si>
  <si>
    <t>CIMENTAÇÃO DO POÇO, FORNECIMENTO E APLICAÇÃO DE NATA DE CIMENTO, INCLUINDO LAJE DE PROTEÇÃO SANITÁRIA COM 1 M² NO ENTORNO DO POÇO</t>
  </si>
  <si>
    <t>2.5</t>
  </si>
  <si>
    <t>TAMPA DE PROTEÇÃO DO POÇO</t>
  </si>
  <si>
    <t>UNID.</t>
  </si>
  <si>
    <t>2.6</t>
  </si>
  <si>
    <t>TAMPONAMENTO DO POÇO, CASO RESULTE IMPRODUTIVO, COM 150 M DE PROFUNDIDADE, SENDO 20 M COM CALDA DE CIMENTO E 230 M COM PEDRA BRITADA N.2</t>
  </si>
  <si>
    <t>ENSAIO DE BOMBEAMENTO, DESINFECÇÃO DO POÇO E ANÁLISE LABORATORIAL DA ÁGUA</t>
  </si>
  <si>
    <t>CERCAMENTO DO POÇO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</si>
</sst>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R$&quot;\ * #,##0.00_-;\-&quot;R$&quot;\ * #,##0.00_-;_-&quot;R$&quot;\ * &quot;-&quot;??_-;_-@_-"/>
    <numFmt numFmtId="164" formatCode="&quot;R$&quot;\ #,##0.0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b/>
      <sz val="11"/>
      <color indexed="8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b/>
      <sz val="10"/>
      <name val="Arial"/>
      <family val="2"/>
    </font>
    <font>
      <b/>
      <sz val="16"/>
      <name val="Arial"/>
      <family val="2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8"/>
      <color indexed="8"/>
      <name val="Arial"/>
      <family val="2"/>
    </font>
    <font>
      <b/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58">
    <xf numFmtId="0" fontId="0" fillId="0" borderId="0" xfId="0"/>
    <xf numFmtId="0" fontId="3" fillId="2" borderId="4" xfId="0" applyFont="1" applyFill="1" applyBorder="1" applyAlignment="1">
      <alignment horizontal="center" vertical="center"/>
    </xf>
    <xf numFmtId="0" fontId="3" fillId="0" borderId="6" xfId="0" applyFont="1" applyBorder="1"/>
    <xf numFmtId="0" fontId="2" fillId="0" borderId="8" xfId="0" applyFont="1" applyBorder="1" applyAlignment="1"/>
    <xf numFmtId="0" fontId="9" fillId="0" borderId="0" xfId="0" applyFont="1"/>
    <xf numFmtId="0" fontId="5" fillId="2" borderId="4" xfId="0" applyFont="1" applyFill="1" applyBorder="1" applyAlignment="1">
      <alignment horizontal="center" vertical="center" wrapText="1"/>
    </xf>
    <xf numFmtId="0" fontId="3" fillId="0" borderId="9" xfId="0" applyFont="1" applyBorder="1"/>
    <xf numFmtId="0" fontId="0" fillId="0" borderId="0" xfId="0" applyAlignment="1">
      <alignment horizontal="center"/>
    </xf>
    <xf numFmtId="0" fontId="5" fillId="0" borderId="1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3" borderId="5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2" fontId="6" fillId="0" borderId="5" xfId="0" applyNumberFormat="1" applyFont="1" applyFill="1" applyBorder="1" applyAlignment="1">
      <alignment horizontal="center" vertical="center" wrapText="1"/>
    </xf>
    <xf numFmtId="164" fontId="6" fillId="0" borderId="5" xfId="0" applyNumberFormat="1" applyFont="1" applyBorder="1" applyAlignment="1">
      <alignment horizontal="center" vertical="center" wrapText="1"/>
    </xf>
    <xf numFmtId="164" fontId="6" fillId="4" borderId="5" xfId="1" applyNumberFormat="1" applyFont="1" applyFill="1" applyBorder="1" applyAlignment="1">
      <alignment horizontal="center" vertical="center" wrapText="1"/>
    </xf>
    <xf numFmtId="164" fontId="11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2" fontId="6" fillId="0" borderId="5" xfId="0" applyNumberFormat="1" applyFont="1" applyBorder="1" applyAlignment="1">
      <alignment horizontal="center" vertical="center" wrapText="1"/>
    </xf>
    <xf numFmtId="164" fontId="5" fillId="0" borderId="5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2" fontId="2" fillId="0" borderId="5" xfId="0" applyNumberFormat="1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2" fontId="2" fillId="0" borderId="5" xfId="0" applyNumberFormat="1" applyFont="1" applyBorder="1" applyAlignment="1">
      <alignment horizontal="center" vertical="center" wrapText="1"/>
    </xf>
    <xf numFmtId="164" fontId="5" fillId="5" borderId="5" xfId="0" applyNumberFormat="1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justify" vertical="center" wrapText="1"/>
    </xf>
    <xf numFmtId="0" fontId="6" fillId="0" borderId="5" xfId="0" applyFont="1" applyFill="1" applyBorder="1" applyAlignment="1">
      <alignment horizontal="justify" vertical="center" wrapText="1"/>
    </xf>
    <xf numFmtId="0" fontId="6" fillId="0" borderId="5" xfId="0" applyFont="1" applyBorder="1" applyAlignment="1">
      <alignment horizontal="justify" vertical="center" wrapText="1"/>
    </xf>
    <xf numFmtId="0" fontId="2" fillId="0" borderId="5" xfId="0" applyFont="1" applyFill="1" applyBorder="1" applyAlignment="1">
      <alignment horizontal="justify" vertical="center" wrapText="1"/>
    </xf>
    <xf numFmtId="0" fontId="2" fillId="0" borderId="5" xfId="0" applyFont="1" applyBorder="1" applyAlignment="1">
      <alignment horizontal="justify" vertical="center" wrapText="1"/>
    </xf>
    <xf numFmtId="10" fontId="5" fillId="0" borderId="2" xfId="2" applyNumberFormat="1" applyFont="1" applyBorder="1" applyAlignment="1">
      <alignment horizontal="center" vertical="top" wrapText="1"/>
    </xf>
    <xf numFmtId="0" fontId="10" fillId="0" borderId="0" xfId="0" applyFont="1" applyAlignment="1">
      <alignment horizontal="center" wrapText="1"/>
    </xf>
    <xf numFmtId="0" fontId="12" fillId="0" borderId="2" xfId="0" applyFont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10" fontId="6" fillId="0" borderId="2" xfId="2" applyNumberFormat="1" applyFont="1" applyBorder="1" applyAlignment="1">
      <alignment horizontal="center" vertical="top" wrapText="1"/>
    </xf>
    <xf numFmtId="0" fontId="0" fillId="5" borderId="16" xfId="0" applyFill="1" applyBorder="1"/>
    <xf numFmtId="0" fontId="13" fillId="5" borderId="17" xfId="0" applyFont="1" applyFill="1" applyBorder="1" applyAlignment="1">
      <alignment horizontal="center"/>
    </xf>
    <xf numFmtId="0" fontId="0" fillId="5" borderId="17" xfId="0" applyFill="1" applyBorder="1" applyAlignment="1">
      <alignment horizontal="center"/>
    </xf>
    <xf numFmtId="0" fontId="0" fillId="5" borderId="17" xfId="0" applyFill="1" applyBorder="1"/>
    <xf numFmtId="0" fontId="0" fillId="5" borderId="18" xfId="0" applyFill="1" applyBorder="1"/>
    <xf numFmtId="0" fontId="10" fillId="5" borderId="13" xfId="0" applyFont="1" applyFill="1" applyBorder="1" applyAlignment="1">
      <alignment horizontal="center"/>
    </xf>
    <xf numFmtId="0" fontId="10" fillId="5" borderId="5" xfId="0" applyFont="1" applyFill="1" applyBorder="1" applyAlignment="1">
      <alignment horizontal="center"/>
    </xf>
    <xf numFmtId="0" fontId="10" fillId="5" borderId="19" xfId="0" applyFont="1" applyFill="1" applyBorder="1" applyAlignment="1">
      <alignment horizontal="center"/>
    </xf>
    <xf numFmtId="0" fontId="6" fillId="5" borderId="13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justify" vertical="center" wrapText="1"/>
    </xf>
    <xf numFmtId="164" fontId="0" fillId="5" borderId="5" xfId="0" applyNumberFormat="1" applyFill="1" applyBorder="1" applyAlignment="1">
      <alignment horizontal="center"/>
    </xf>
    <xf numFmtId="164" fontId="0" fillId="5" borderId="19" xfId="0" applyNumberFormat="1" applyFill="1" applyBorder="1" applyAlignment="1">
      <alignment horizontal="center"/>
    </xf>
    <xf numFmtId="0" fontId="6" fillId="5" borderId="14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justify" vertical="center" wrapText="1"/>
    </xf>
    <xf numFmtId="164" fontId="0" fillId="5" borderId="15" xfId="0" applyNumberFormat="1" applyFill="1" applyBorder="1" applyAlignment="1">
      <alignment horizontal="center"/>
    </xf>
    <xf numFmtId="164" fontId="0" fillId="5" borderId="20" xfId="0" applyNumberFormat="1" applyFill="1" applyBorder="1" applyAlignment="1">
      <alignment horizontal="center"/>
    </xf>
    <xf numFmtId="0" fontId="5" fillId="5" borderId="15" xfId="0" applyFont="1" applyFill="1" applyBorder="1" applyAlignment="1">
      <alignment horizontal="center" vertical="center" wrapText="1"/>
    </xf>
    <xf numFmtId="164" fontId="10" fillId="5" borderId="15" xfId="0" applyNumberFormat="1" applyFont="1" applyFill="1" applyBorder="1" applyAlignment="1">
      <alignment horizontal="center"/>
    </xf>
    <xf numFmtId="3" fontId="2" fillId="0" borderId="10" xfId="0" applyNumberFormat="1" applyFont="1" applyBorder="1" applyAlignment="1"/>
    <xf numFmtId="164" fontId="10" fillId="5" borderId="20" xfId="0" applyNumberFormat="1" applyFont="1" applyFill="1" applyBorder="1" applyAlignment="1">
      <alignment horizontal="center"/>
    </xf>
    <xf numFmtId="164" fontId="6" fillId="0" borderId="5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top" wrapText="1"/>
    </xf>
    <xf numFmtId="0" fontId="5" fillId="0" borderId="22" xfId="0" applyFont="1" applyBorder="1" applyAlignment="1">
      <alignment horizontal="center" vertical="top" wrapText="1"/>
    </xf>
    <xf numFmtId="0" fontId="5" fillId="0" borderId="23" xfId="0" applyFont="1" applyBorder="1" applyAlignment="1">
      <alignment horizontal="center" vertical="top" wrapText="1"/>
    </xf>
    <xf numFmtId="0" fontId="5" fillId="0" borderId="24" xfId="0" applyFont="1" applyBorder="1" applyAlignment="1">
      <alignment horizontal="center" vertical="top" wrapText="1"/>
    </xf>
    <xf numFmtId="0" fontId="5" fillId="4" borderId="25" xfId="0" applyFont="1" applyFill="1" applyBorder="1" applyAlignment="1">
      <alignment horizontal="center" vertical="top" wrapText="1"/>
    </xf>
    <xf numFmtId="0" fontId="5" fillId="4" borderId="26" xfId="0" applyFont="1" applyFill="1" applyBorder="1" applyAlignment="1">
      <alignment horizontal="left" vertical="top" wrapText="1"/>
    </xf>
    <xf numFmtId="0" fontId="5" fillId="4" borderId="27" xfId="0" applyFont="1" applyFill="1" applyBorder="1" applyAlignment="1">
      <alignment horizontal="center" vertical="top" wrapText="1"/>
    </xf>
    <xf numFmtId="0" fontId="5" fillId="4" borderId="28" xfId="0" applyFont="1" applyFill="1" applyBorder="1" applyAlignment="1">
      <alignment horizontal="left" vertical="top" wrapText="1"/>
    </xf>
    <xf numFmtId="0" fontId="5" fillId="0" borderId="25" xfId="0" applyFont="1" applyFill="1" applyBorder="1" applyAlignment="1">
      <alignment horizontal="center" vertical="top" wrapText="1"/>
    </xf>
    <xf numFmtId="0" fontId="5" fillId="0" borderId="26" xfId="0" applyFont="1" applyFill="1" applyBorder="1" applyAlignment="1">
      <alignment horizontal="left" vertical="top" wrapText="1"/>
    </xf>
    <xf numFmtId="0" fontId="5" fillId="0" borderId="27" xfId="0" applyFont="1" applyFill="1" applyBorder="1" applyAlignment="1">
      <alignment horizontal="center" vertical="top" wrapText="1"/>
    </xf>
    <xf numFmtId="0" fontId="5" fillId="0" borderId="28" xfId="0" applyFont="1" applyFill="1" applyBorder="1" applyAlignment="1">
      <alignment horizontal="left" vertical="top" wrapText="1"/>
    </xf>
    <xf numFmtId="0" fontId="10" fillId="0" borderId="0" xfId="0" applyFont="1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0" xfId="0" applyBorder="1" applyAlignment="1">
      <alignment horizontal="left"/>
    </xf>
    <xf numFmtId="10" fontId="0" fillId="0" borderId="0" xfId="2" applyNumberFormat="1" applyFont="1" applyBorder="1" applyAlignment="1">
      <alignment horizontal="center"/>
    </xf>
    <xf numFmtId="10" fontId="0" fillId="0" borderId="34" xfId="2" applyNumberFormat="1" applyFont="1" applyBorder="1" applyAlignment="1">
      <alignment horizontal="center"/>
    </xf>
    <xf numFmtId="0" fontId="10" fillId="0" borderId="36" xfId="0" applyFont="1" applyBorder="1" applyAlignment="1">
      <alignment horizontal="center"/>
    </xf>
    <xf numFmtId="10" fontId="10" fillId="0" borderId="0" xfId="2" applyNumberFormat="1" applyFont="1" applyBorder="1" applyAlignment="1">
      <alignment horizontal="center"/>
    </xf>
    <xf numFmtId="10" fontId="10" fillId="0" borderId="34" xfId="2" applyNumberFormat="1" applyFont="1" applyBorder="1" applyAlignment="1">
      <alignment horizontal="center"/>
    </xf>
    <xf numFmtId="0" fontId="0" fillId="0" borderId="36" xfId="0" applyBorder="1" applyAlignment="1">
      <alignment horizontal="center" vertical="center"/>
    </xf>
    <xf numFmtId="0" fontId="0" fillId="0" borderId="0" xfId="0" applyBorder="1" applyAlignment="1">
      <alignment horizontal="left" vertical="center" wrapText="1"/>
    </xf>
    <xf numFmtId="10" fontId="0" fillId="0" borderId="0" xfId="2" applyNumberFormat="1" applyFont="1" applyBorder="1" applyAlignment="1">
      <alignment horizontal="center" vertical="center"/>
    </xf>
    <xf numFmtId="10" fontId="0" fillId="0" borderId="34" xfId="2" applyNumberFormat="1" applyFont="1" applyBorder="1" applyAlignment="1">
      <alignment horizontal="center" vertical="center"/>
    </xf>
    <xf numFmtId="0" fontId="0" fillId="0" borderId="36" xfId="0" applyBorder="1"/>
    <xf numFmtId="0" fontId="0" fillId="0" borderId="0" xfId="0" applyBorder="1"/>
    <xf numFmtId="0" fontId="0" fillId="0" borderId="34" xfId="0" applyBorder="1"/>
    <xf numFmtId="10" fontId="10" fillId="0" borderId="29" xfId="2" applyNumberFormat="1" applyFont="1" applyBorder="1" applyAlignment="1">
      <alignment horizontal="center"/>
    </xf>
    <xf numFmtId="10" fontId="10" fillId="0" borderId="35" xfId="2" applyNumberFormat="1" applyFont="1" applyBorder="1" applyAlignment="1">
      <alignment horizontal="center"/>
    </xf>
    <xf numFmtId="0" fontId="10" fillId="0" borderId="32" xfId="0" applyFont="1" applyBorder="1" applyAlignment="1">
      <alignment horizontal="center"/>
    </xf>
    <xf numFmtId="0" fontId="10" fillId="0" borderId="29" xfId="0" applyFont="1" applyBorder="1" applyAlignment="1">
      <alignment horizontal="center"/>
    </xf>
    <xf numFmtId="10" fontId="10" fillId="8" borderId="8" xfId="2" applyNumberFormat="1" applyFont="1" applyFill="1" applyBorder="1" applyAlignment="1">
      <alignment horizontal="center"/>
    </xf>
    <xf numFmtId="10" fontId="10" fillId="8" borderId="7" xfId="2" applyNumberFormat="1" applyFont="1" applyFill="1" applyBorder="1" applyAlignment="1">
      <alignment horizontal="center"/>
    </xf>
    <xf numFmtId="0" fontId="10" fillId="7" borderId="0" xfId="0" applyFont="1" applyFill="1" applyBorder="1" applyAlignment="1">
      <alignment horizontal="center"/>
    </xf>
    <xf numFmtId="0" fontId="10" fillId="7" borderId="34" xfId="0" applyFont="1" applyFill="1" applyBorder="1" applyAlignment="1">
      <alignment horizontal="center"/>
    </xf>
    <xf numFmtId="0" fontId="10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64" fontId="5" fillId="0" borderId="2" xfId="0" applyNumberFormat="1" applyFont="1" applyBorder="1" applyAlignment="1">
      <alignment horizontal="center" vertical="center" wrapText="1"/>
    </xf>
    <xf numFmtId="164" fontId="5" fillId="0" borderId="3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top" wrapText="1"/>
    </xf>
    <xf numFmtId="0" fontId="4" fillId="2" borderId="8" xfId="0" applyFont="1" applyFill="1" applyBorder="1" applyAlignment="1">
      <alignment horizontal="center" vertical="top" wrapText="1"/>
    </xf>
    <xf numFmtId="0" fontId="4" fillId="2" borderId="7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14" fontId="2" fillId="0" borderId="11" xfId="0" applyNumberFormat="1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5" fillId="0" borderId="30" xfId="0" applyFont="1" applyBorder="1" applyAlignment="1">
      <alignment horizontal="center" vertical="top" wrapText="1"/>
    </xf>
    <xf numFmtId="0" fontId="5" fillId="0" borderId="22" xfId="0" applyFont="1" applyBorder="1" applyAlignment="1">
      <alignment horizontal="center" vertical="top" wrapText="1"/>
    </xf>
    <xf numFmtId="0" fontId="5" fillId="0" borderId="31" xfId="0" applyFont="1" applyBorder="1" applyAlignment="1">
      <alignment horizontal="center" vertical="top" wrapText="1"/>
    </xf>
    <xf numFmtId="0" fontId="5" fillId="0" borderId="32" xfId="0" applyFont="1" applyBorder="1" applyAlignment="1">
      <alignment horizontal="center" vertical="top" wrapText="1"/>
    </xf>
    <xf numFmtId="0" fontId="5" fillId="0" borderId="29" xfId="0" applyFont="1" applyBorder="1" applyAlignment="1">
      <alignment horizontal="center" vertical="top" wrapText="1"/>
    </xf>
    <xf numFmtId="0" fontId="5" fillId="0" borderId="33" xfId="0" applyFont="1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0" fontId="3" fillId="0" borderId="34" xfId="0" applyFont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10" fillId="6" borderId="9" xfId="0" applyFont="1" applyFill="1" applyBorder="1" applyAlignment="1">
      <alignment horizontal="center"/>
    </xf>
    <xf numFmtId="0" fontId="10" fillId="6" borderId="11" xfId="0" applyFont="1" applyFill="1" applyBorder="1" applyAlignment="1">
      <alignment horizontal="center"/>
    </xf>
    <xf numFmtId="0" fontId="10" fillId="6" borderId="12" xfId="0" applyFont="1" applyFill="1" applyBorder="1" applyAlignment="1">
      <alignment horizontal="center"/>
    </xf>
    <xf numFmtId="0" fontId="10" fillId="8" borderId="6" xfId="0" applyFont="1" applyFill="1" applyBorder="1" applyAlignment="1">
      <alignment horizontal="center"/>
    </xf>
    <xf numFmtId="0" fontId="10" fillId="8" borderId="8" xfId="0" applyFont="1" applyFill="1" applyBorder="1" applyAlignment="1">
      <alignment horizontal="center"/>
    </xf>
    <xf numFmtId="0" fontId="10" fillId="8" borderId="6" xfId="0" applyFont="1" applyFill="1" applyBorder="1" applyAlignment="1">
      <alignment horizontal="center" vertical="center"/>
    </xf>
    <xf numFmtId="0" fontId="10" fillId="8" borderId="8" xfId="0" applyFont="1" applyFill="1" applyBorder="1" applyAlignment="1">
      <alignment horizontal="center" vertical="center"/>
    </xf>
    <xf numFmtId="0" fontId="10" fillId="8" borderId="7" xfId="0" applyFont="1" applyFill="1" applyBorder="1" applyAlignment="1">
      <alignment horizontal="center" vertical="center"/>
    </xf>
    <xf numFmtId="0" fontId="10" fillId="7" borderId="9" xfId="0" applyFont="1" applyFill="1" applyBorder="1" applyAlignment="1">
      <alignment horizontal="center" vertical="center"/>
    </xf>
    <xf numFmtId="0" fontId="10" fillId="7" borderId="36" xfId="0" applyFont="1" applyFill="1" applyBorder="1" applyAlignment="1">
      <alignment horizontal="center" vertical="center"/>
    </xf>
    <xf numFmtId="0" fontId="10" fillId="7" borderId="11" xfId="0" applyFont="1" applyFill="1" applyBorder="1" applyAlignment="1">
      <alignment horizontal="center" vertical="center"/>
    </xf>
    <xf numFmtId="0" fontId="10" fillId="7" borderId="0" xfId="0" applyFont="1" applyFill="1" applyBorder="1" applyAlignment="1">
      <alignment horizontal="center" vertical="center"/>
    </xf>
    <xf numFmtId="0" fontId="10" fillId="7" borderId="11" xfId="0" applyFont="1" applyFill="1" applyBorder="1" applyAlignment="1">
      <alignment horizontal="center"/>
    </xf>
    <xf numFmtId="0" fontId="10" fillId="7" borderId="12" xfId="0" applyFont="1" applyFill="1" applyBorder="1" applyAlignment="1">
      <alignment horizontal="center"/>
    </xf>
    <xf numFmtId="0" fontId="10" fillId="6" borderId="36" xfId="0" applyFont="1" applyFill="1" applyBorder="1" applyAlignment="1">
      <alignment horizontal="center"/>
    </xf>
    <xf numFmtId="0" fontId="10" fillId="6" borderId="0" xfId="0" applyFont="1" applyFill="1" applyBorder="1" applyAlignment="1">
      <alignment horizontal="center"/>
    </xf>
    <xf numFmtId="0" fontId="10" fillId="6" borderId="34" xfId="0" applyFont="1" applyFill="1" applyBorder="1" applyAlignment="1">
      <alignment horizontal="center"/>
    </xf>
  </cellXfs>
  <cellStyles count="4">
    <cellStyle name="Moeda" xfId="1" builtinId="4"/>
    <cellStyle name="Moeda 2" xfId="3"/>
    <cellStyle name="Normal" xfId="0" builtinId="0"/>
    <cellStyle name="Porcentagem" xfId="2" builtinId="5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75</xdr:row>
      <xdr:rowOff>0</xdr:rowOff>
    </xdr:from>
    <xdr:to>
      <xdr:col>1</xdr:col>
      <xdr:colOff>9525</xdr:colOff>
      <xdr:row>75</xdr:row>
      <xdr:rowOff>9525</xdr:rowOff>
    </xdr:to>
    <xdr:sp macro="" textlink="">
      <xdr:nvSpPr>
        <xdr:cNvPr id="2" name="Picture 7"/>
        <xdr:cNvSpPr>
          <a:spLocks noChangeAspect="1" noChangeArrowheads="1"/>
        </xdr:cNvSpPr>
      </xdr:nvSpPr>
      <xdr:spPr bwMode="auto">
        <a:xfrm>
          <a:off x="457200" y="2657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75</xdr:row>
      <xdr:rowOff>0</xdr:rowOff>
    </xdr:from>
    <xdr:to>
      <xdr:col>3</xdr:col>
      <xdr:colOff>9525</xdr:colOff>
      <xdr:row>75</xdr:row>
      <xdr:rowOff>9525</xdr:rowOff>
    </xdr:to>
    <xdr:sp macro="" textlink="">
      <xdr:nvSpPr>
        <xdr:cNvPr id="3" name="Picture 8"/>
        <xdr:cNvSpPr>
          <a:spLocks noChangeAspect="1" noChangeArrowheads="1"/>
        </xdr:cNvSpPr>
      </xdr:nvSpPr>
      <xdr:spPr bwMode="auto">
        <a:xfrm>
          <a:off x="5514975" y="2657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1</xdr:col>
      <xdr:colOff>9525</xdr:colOff>
      <xdr:row>75</xdr:row>
      <xdr:rowOff>9525</xdr:rowOff>
    </xdr:to>
    <xdr:sp macro="" textlink="">
      <xdr:nvSpPr>
        <xdr:cNvPr id="4" name="Picture 13"/>
        <xdr:cNvSpPr>
          <a:spLocks noChangeAspect="1" noChangeArrowheads="1"/>
        </xdr:cNvSpPr>
      </xdr:nvSpPr>
      <xdr:spPr bwMode="auto">
        <a:xfrm>
          <a:off x="457200" y="2657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75</xdr:row>
      <xdr:rowOff>0</xdr:rowOff>
    </xdr:from>
    <xdr:to>
      <xdr:col>3</xdr:col>
      <xdr:colOff>9525</xdr:colOff>
      <xdr:row>75</xdr:row>
      <xdr:rowOff>9525</xdr:rowOff>
    </xdr:to>
    <xdr:sp macro="" textlink="">
      <xdr:nvSpPr>
        <xdr:cNvPr id="5" name="Picture 14"/>
        <xdr:cNvSpPr>
          <a:spLocks noChangeAspect="1" noChangeArrowheads="1"/>
        </xdr:cNvSpPr>
      </xdr:nvSpPr>
      <xdr:spPr bwMode="auto">
        <a:xfrm>
          <a:off x="5514975" y="2657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1</xdr:col>
      <xdr:colOff>9525</xdr:colOff>
      <xdr:row>75</xdr:row>
      <xdr:rowOff>9525</xdr:rowOff>
    </xdr:to>
    <xdr:sp macro="" textlink="">
      <xdr:nvSpPr>
        <xdr:cNvPr id="6" name="Picture 19"/>
        <xdr:cNvSpPr>
          <a:spLocks noChangeAspect="1" noChangeArrowheads="1"/>
        </xdr:cNvSpPr>
      </xdr:nvSpPr>
      <xdr:spPr bwMode="auto">
        <a:xfrm>
          <a:off x="457200" y="2657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75</xdr:row>
      <xdr:rowOff>0</xdr:rowOff>
    </xdr:from>
    <xdr:to>
      <xdr:col>3</xdr:col>
      <xdr:colOff>9525</xdr:colOff>
      <xdr:row>75</xdr:row>
      <xdr:rowOff>9525</xdr:rowOff>
    </xdr:to>
    <xdr:sp macro="" textlink="">
      <xdr:nvSpPr>
        <xdr:cNvPr id="7" name="Picture 20"/>
        <xdr:cNvSpPr>
          <a:spLocks noChangeAspect="1" noChangeArrowheads="1"/>
        </xdr:cNvSpPr>
      </xdr:nvSpPr>
      <xdr:spPr bwMode="auto">
        <a:xfrm>
          <a:off x="5514975" y="2657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1</xdr:col>
      <xdr:colOff>9525</xdr:colOff>
      <xdr:row>75</xdr:row>
      <xdr:rowOff>9525</xdr:rowOff>
    </xdr:to>
    <xdr:sp macro="" textlink="">
      <xdr:nvSpPr>
        <xdr:cNvPr id="8" name="Picture 7"/>
        <xdr:cNvSpPr>
          <a:spLocks noChangeAspect="1" noChangeArrowheads="1"/>
        </xdr:cNvSpPr>
      </xdr:nvSpPr>
      <xdr:spPr bwMode="auto">
        <a:xfrm>
          <a:off x="457200" y="2657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75</xdr:row>
      <xdr:rowOff>0</xdr:rowOff>
    </xdr:from>
    <xdr:to>
      <xdr:col>3</xdr:col>
      <xdr:colOff>9525</xdr:colOff>
      <xdr:row>75</xdr:row>
      <xdr:rowOff>9525</xdr:rowOff>
    </xdr:to>
    <xdr:sp macro="" textlink="">
      <xdr:nvSpPr>
        <xdr:cNvPr id="9" name="Picture 8"/>
        <xdr:cNvSpPr>
          <a:spLocks noChangeAspect="1" noChangeArrowheads="1"/>
        </xdr:cNvSpPr>
      </xdr:nvSpPr>
      <xdr:spPr bwMode="auto">
        <a:xfrm>
          <a:off x="5514975" y="2657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1</xdr:col>
      <xdr:colOff>9525</xdr:colOff>
      <xdr:row>75</xdr:row>
      <xdr:rowOff>9525</xdr:rowOff>
    </xdr:to>
    <xdr:sp macro="" textlink="">
      <xdr:nvSpPr>
        <xdr:cNvPr id="10" name="Picture 13"/>
        <xdr:cNvSpPr>
          <a:spLocks noChangeAspect="1" noChangeArrowheads="1"/>
        </xdr:cNvSpPr>
      </xdr:nvSpPr>
      <xdr:spPr bwMode="auto">
        <a:xfrm>
          <a:off x="457200" y="2657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75</xdr:row>
      <xdr:rowOff>0</xdr:rowOff>
    </xdr:from>
    <xdr:to>
      <xdr:col>3</xdr:col>
      <xdr:colOff>9525</xdr:colOff>
      <xdr:row>75</xdr:row>
      <xdr:rowOff>9525</xdr:rowOff>
    </xdr:to>
    <xdr:sp macro="" textlink="">
      <xdr:nvSpPr>
        <xdr:cNvPr id="11" name="Picture 14"/>
        <xdr:cNvSpPr>
          <a:spLocks noChangeAspect="1" noChangeArrowheads="1"/>
        </xdr:cNvSpPr>
      </xdr:nvSpPr>
      <xdr:spPr bwMode="auto">
        <a:xfrm>
          <a:off x="5514975" y="2657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1</xdr:col>
      <xdr:colOff>9525</xdr:colOff>
      <xdr:row>75</xdr:row>
      <xdr:rowOff>9525</xdr:rowOff>
    </xdr:to>
    <xdr:sp macro="" textlink="">
      <xdr:nvSpPr>
        <xdr:cNvPr id="12" name="Picture 19"/>
        <xdr:cNvSpPr>
          <a:spLocks noChangeAspect="1" noChangeArrowheads="1"/>
        </xdr:cNvSpPr>
      </xdr:nvSpPr>
      <xdr:spPr bwMode="auto">
        <a:xfrm>
          <a:off x="457200" y="2657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75</xdr:row>
      <xdr:rowOff>0</xdr:rowOff>
    </xdr:from>
    <xdr:to>
      <xdr:col>3</xdr:col>
      <xdr:colOff>9525</xdr:colOff>
      <xdr:row>75</xdr:row>
      <xdr:rowOff>9525</xdr:rowOff>
    </xdr:to>
    <xdr:sp macro="" textlink="">
      <xdr:nvSpPr>
        <xdr:cNvPr id="13" name="Picture 20"/>
        <xdr:cNvSpPr>
          <a:spLocks noChangeAspect="1" noChangeArrowheads="1"/>
        </xdr:cNvSpPr>
      </xdr:nvSpPr>
      <xdr:spPr bwMode="auto">
        <a:xfrm>
          <a:off x="5514975" y="2657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1</xdr:col>
      <xdr:colOff>9525</xdr:colOff>
      <xdr:row>75</xdr:row>
      <xdr:rowOff>9525</xdr:rowOff>
    </xdr:to>
    <xdr:sp macro="" textlink="">
      <xdr:nvSpPr>
        <xdr:cNvPr id="14" name="Picture 7"/>
        <xdr:cNvSpPr>
          <a:spLocks noChangeAspect="1" noChangeArrowheads="1"/>
        </xdr:cNvSpPr>
      </xdr:nvSpPr>
      <xdr:spPr bwMode="auto">
        <a:xfrm>
          <a:off x="457200" y="2657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75</xdr:row>
      <xdr:rowOff>0</xdr:rowOff>
    </xdr:from>
    <xdr:to>
      <xdr:col>3</xdr:col>
      <xdr:colOff>9525</xdr:colOff>
      <xdr:row>75</xdr:row>
      <xdr:rowOff>9525</xdr:rowOff>
    </xdr:to>
    <xdr:sp macro="" textlink="">
      <xdr:nvSpPr>
        <xdr:cNvPr id="15" name="Picture 8"/>
        <xdr:cNvSpPr>
          <a:spLocks noChangeAspect="1" noChangeArrowheads="1"/>
        </xdr:cNvSpPr>
      </xdr:nvSpPr>
      <xdr:spPr bwMode="auto">
        <a:xfrm>
          <a:off x="5514975" y="2657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1</xdr:col>
      <xdr:colOff>9525</xdr:colOff>
      <xdr:row>75</xdr:row>
      <xdr:rowOff>9525</xdr:rowOff>
    </xdr:to>
    <xdr:sp macro="" textlink="">
      <xdr:nvSpPr>
        <xdr:cNvPr id="16" name="Picture 13"/>
        <xdr:cNvSpPr>
          <a:spLocks noChangeAspect="1" noChangeArrowheads="1"/>
        </xdr:cNvSpPr>
      </xdr:nvSpPr>
      <xdr:spPr bwMode="auto">
        <a:xfrm>
          <a:off x="457200" y="2657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75</xdr:row>
      <xdr:rowOff>0</xdr:rowOff>
    </xdr:from>
    <xdr:to>
      <xdr:col>3</xdr:col>
      <xdr:colOff>9525</xdr:colOff>
      <xdr:row>75</xdr:row>
      <xdr:rowOff>9525</xdr:rowOff>
    </xdr:to>
    <xdr:sp macro="" textlink="">
      <xdr:nvSpPr>
        <xdr:cNvPr id="17" name="Picture 14"/>
        <xdr:cNvSpPr>
          <a:spLocks noChangeAspect="1" noChangeArrowheads="1"/>
        </xdr:cNvSpPr>
      </xdr:nvSpPr>
      <xdr:spPr bwMode="auto">
        <a:xfrm>
          <a:off x="5514975" y="2657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1</xdr:col>
      <xdr:colOff>9525</xdr:colOff>
      <xdr:row>75</xdr:row>
      <xdr:rowOff>9525</xdr:rowOff>
    </xdr:to>
    <xdr:sp macro="" textlink="">
      <xdr:nvSpPr>
        <xdr:cNvPr id="18" name="Picture 19"/>
        <xdr:cNvSpPr>
          <a:spLocks noChangeAspect="1" noChangeArrowheads="1"/>
        </xdr:cNvSpPr>
      </xdr:nvSpPr>
      <xdr:spPr bwMode="auto">
        <a:xfrm>
          <a:off x="457200" y="2657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75</xdr:row>
      <xdr:rowOff>0</xdr:rowOff>
    </xdr:from>
    <xdr:to>
      <xdr:col>3</xdr:col>
      <xdr:colOff>9525</xdr:colOff>
      <xdr:row>75</xdr:row>
      <xdr:rowOff>9525</xdr:rowOff>
    </xdr:to>
    <xdr:sp macro="" textlink="">
      <xdr:nvSpPr>
        <xdr:cNvPr id="19" name="Picture 20"/>
        <xdr:cNvSpPr>
          <a:spLocks noChangeAspect="1" noChangeArrowheads="1"/>
        </xdr:cNvSpPr>
      </xdr:nvSpPr>
      <xdr:spPr bwMode="auto">
        <a:xfrm>
          <a:off x="5514975" y="2657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75</xdr:row>
      <xdr:rowOff>0</xdr:rowOff>
    </xdr:from>
    <xdr:to>
      <xdr:col>3</xdr:col>
      <xdr:colOff>9525</xdr:colOff>
      <xdr:row>75</xdr:row>
      <xdr:rowOff>9525</xdr:rowOff>
    </xdr:to>
    <xdr:sp macro="" textlink="">
      <xdr:nvSpPr>
        <xdr:cNvPr id="20" name="Picture 8"/>
        <xdr:cNvSpPr>
          <a:spLocks noChangeAspect="1" noChangeArrowheads="1"/>
        </xdr:cNvSpPr>
      </xdr:nvSpPr>
      <xdr:spPr bwMode="auto">
        <a:xfrm>
          <a:off x="5514975" y="2657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75</xdr:row>
      <xdr:rowOff>0</xdr:rowOff>
    </xdr:from>
    <xdr:to>
      <xdr:col>3</xdr:col>
      <xdr:colOff>9525</xdr:colOff>
      <xdr:row>75</xdr:row>
      <xdr:rowOff>9525</xdr:rowOff>
    </xdr:to>
    <xdr:sp macro="" textlink="">
      <xdr:nvSpPr>
        <xdr:cNvPr id="21" name="Picture 14"/>
        <xdr:cNvSpPr>
          <a:spLocks noChangeAspect="1" noChangeArrowheads="1"/>
        </xdr:cNvSpPr>
      </xdr:nvSpPr>
      <xdr:spPr bwMode="auto">
        <a:xfrm>
          <a:off x="5514975" y="2657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75</xdr:row>
      <xdr:rowOff>0</xdr:rowOff>
    </xdr:from>
    <xdr:to>
      <xdr:col>3</xdr:col>
      <xdr:colOff>9525</xdr:colOff>
      <xdr:row>75</xdr:row>
      <xdr:rowOff>9525</xdr:rowOff>
    </xdr:to>
    <xdr:sp macro="" textlink="">
      <xdr:nvSpPr>
        <xdr:cNvPr id="22" name="Picture 20"/>
        <xdr:cNvSpPr>
          <a:spLocks noChangeAspect="1" noChangeArrowheads="1"/>
        </xdr:cNvSpPr>
      </xdr:nvSpPr>
      <xdr:spPr bwMode="auto">
        <a:xfrm>
          <a:off x="5514975" y="2657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75</xdr:row>
      <xdr:rowOff>0</xdr:rowOff>
    </xdr:from>
    <xdr:to>
      <xdr:col>3</xdr:col>
      <xdr:colOff>9525</xdr:colOff>
      <xdr:row>75</xdr:row>
      <xdr:rowOff>9525</xdr:rowOff>
    </xdr:to>
    <xdr:sp macro="" textlink="">
      <xdr:nvSpPr>
        <xdr:cNvPr id="23" name="Picture 8"/>
        <xdr:cNvSpPr>
          <a:spLocks noChangeAspect="1" noChangeArrowheads="1"/>
        </xdr:cNvSpPr>
      </xdr:nvSpPr>
      <xdr:spPr bwMode="auto">
        <a:xfrm>
          <a:off x="5514975" y="2657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75</xdr:row>
      <xdr:rowOff>0</xdr:rowOff>
    </xdr:from>
    <xdr:to>
      <xdr:col>3</xdr:col>
      <xdr:colOff>9525</xdr:colOff>
      <xdr:row>75</xdr:row>
      <xdr:rowOff>9525</xdr:rowOff>
    </xdr:to>
    <xdr:sp macro="" textlink="">
      <xdr:nvSpPr>
        <xdr:cNvPr id="24" name="Picture 14"/>
        <xdr:cNvSpPr>
          <a:spLocks noChangeAspect="1" noChangeArrowheads="1"/>
        </xdr:cNvSpPr>
      </xdr:nvSpPr>
      <xdr:spPr bwMode="auto">
        <a:xfrm>
          <a:off x="5514975" y="2657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75</xdr:row>
      <xdr:rowOff>0</xdr:rowOff>
    </xdr:from>
    <xdr:to>
      <xdr:col>3</xdr:col>
      <xdr:colOff>9525</xdr:colOff>
      <xdr:row>75</xdr:row>
      <xdr:rowOff>9525</xdr:rowOff>
    </xdr:to>
    <xdr:sp macro="" textlink="">
      <xdr:nvSpPr>
        <xdr:cNvPr id="25" name="Picture 20"/>
        <xdr:cNvSpPr>
          <a:spLocks noChangeAspect="1" noChangeArrowheads="1"/>
        </xdr:cNvSpPr>
      </xdr:nvSpPr>
      <xdr:spPr bwMode="auto">
        <a:xfrm>
          <a:off x="5514975" y="2657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75</xdr:row>
      <xdr:rowOff>0</xdr:rowOff>
    </xdr:from>
    <xdr:to>
      <xdr:col>3</xdr:col>
      <xdr:colOff>9525</xdr:colOff>
      <xdr:row>75</xdr:row>
      <xdr:rowOff>9525</xdr:rowOff>
    </xdr:to>
    <xdr:sp macro="" textlink="">
      <xdr:nvSpPr>
        <xdr:cNvPr id="26" name="Picture 8"/>
        <xdr:cNvSpPr>
          <a:spLocks noChangeAspect="1" noChangeArrowheads="1"/>
        </xdr:cNvSpPr>
      </xdr:nvSpPr>
      <xdr:spPr bwMode="auto">
        <a:xfrm>
          <a:off x="5514975" y="2657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75</xdr:row>
      <xdr:rowOff>0</xdr:rowOff>
    </xdr:from>
    <xdr:to>
      <xdr:col>3</xdr:col>
      <xdr:colOff>9525</xdr:colOff>
      <xdr:row>75</xdr:row>
      <xdr:rowOff>9525</xdr:rowOff>
    </xdr:to>
    <xdr:sp macro="" textlink="">
      <xdr:nvSpPr>
        <xdr:cNvPr id="27" name="Picture 14"/>
        <xdr:cNvSpPr>
          <a:spLocks noChangeAspect="1" noChangeArrowheads="1"/>
        </xdr:cNvSpPr>
      </xdr:nvSpPr>
      <xdr:spPr bwMode="auto">
        <a:xfrm>
          <a:off x="5514975" y="2657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75</xdr:row>
      <xdr:rowOff>0</xdr:rowOff>
    </xdr:from>
    <xdr:to>
      <xdr:col>3</xdr:col>
      <xdr:colOff>9525</xdr:colOff>
      <xdr:row>75</xdr:row>
      <xdr:rowOff>9525</xdr:rowOff>
    </xdr:to>
    <xdr:sp macro="" textlink="">
      <xdr:nvSpPr>
        <xdr:cNvPr id="28" name="Picture 20"/>
        <xdr:cNvSpPr>
          <a:spLocks noChangeAspect="1" noChangeArrowheads="1"/>
        </xdr:cNvSpPr>
      </xdr:nvSpPr>
      <xdr:spPr bwMode="auto">
        <a:xfrm>
          <a:off x="5514975" y="2657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1</xdr:col>
      <xdr:colOff>9525</xdr:colOff>
      <xdr:row>75</xdr:row>
      <xdr:rowOff>9525</xdr:rowOff>
    </xdr:to>
    <xdr:sp macro="" textlink="">
      <xdr:nvSpPr>
        <xdr:cNvPr id="29" name="Picture 7"/>
        <xdr:cNvSpPr>
          <a:spLocks noChangeAspect="1" noChangeArrowheads="1"/>
        </xdr:cNvSpPr>
      </xdr:nvSpPr>
      <xdr:spPr bwMode="auto">
        <a:xfrm>
          <a:off x="45720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1</xdr:col>
      <xdr:colOff>9525</xdr:colOff>
      <xdr:row>75</xdr:row>
      <xdr:rowOff>9525</xdr:rowOff>
    </xdr:to>
    <xdr:sp macro="" textlink="">
      <xdr:nvSpPr>
        <xdr:cNvPr id="30" name="Picture 13"/>
        <xdr:cNvSpPr>
          <a:spLocks noChangeAspect="1" noChangeArrowheads="1"/>
        </xdr:cNvSpPr>
      </xdr:nvSpPr>
      <xdr:spPr bwMode="auto">
        <a:xfrm>
          <a:off x="45720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1</xdr:col>
      <xdr:colOff>9525</xdr:colOff>
      <xdr:row>75</xdr:row>
      <xdr:rowOff>9525</xdr:rowOff>
    </xdr:to>
    <xdr:sp macro="" textlink="">
      <xdr:nvSpPr>
        <xdr:cNvPr id="31" name="Picture 19"/>
        <xdr:cNvSpPr>
          <a:spLocks noChangeAspect="1" noChangeArrowheads="1"/>
        </xdr:cNvSpPr>
      </xdr:nvSpPr>
      <xdr:spPr bwMode="auto">
        <a:xfrm>
          <a:off x="45720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1</xdr:col>
      <xdr:colOff>9525</xdr:colOff>
      <xdr:row>75</xdr:row>
      <xdr:rowOff>9525</xdr:rowOff>
    </xdr:to>
    <xdr:sp macro="" textlink="">
      <xdr:nvSpPr>
        <xdr:cNvPr id="32" name="Picture 7"/>
        <xdr:cNvSpPr>
          <a:spLocks noChangeAspect="1" noChangeArrowheads="1"/>
        </xdr:cNvSpPr>
      </xdr:nvSpPr>
      <xdr:spPr bwMode="auto">
        <a:xfrm>
          <a:off x="45720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1</xdr:col>
      <xdr:colOff>9525</xdr:colOff>
      <xdr:row>75</xdr:row>
      <xdr:rowOff>9525</xdr:rowOff>
    </xdr:to>
    <xdr:sp macro="" textlink="">
      <xdr:nvSpPr>
        <xdr:cNvPr id="33" name="Picture 13"/>
        <xdr:cNvSpPr>
          <a:spLocks noChangeAspect="1" noChangeArrowheads="1"/>
        </xdr:cNvSpPr>
      </xdr:nvSpPr>
      <xdr:spPr bwMode="auto">
        <a:xfrm>
          <a:off x="45720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1</xdr:col>
      <xdr:colOff>9525</xdr:colOff>
      <xdr:row>75</xdr:row>
      <xdr:rowOff>9525</xdr:rowOff>
    </xdr:to>
    <xdr:sp macro="" textlink="">
      <xdr:nvSpPr>
        <xdr:cNvPr id="34" name="Picture 19"/>
        <xdr:cNvSpPr>
          <a:spLocks noChangeAspect="1" noChangeArrowheads="1"/>
        </xdr:cNvSpPr>
      </xdr:nvSpPr>
      <xdr:spPr bwMode="auto">
        <a:xfrm>
          <a:off x="45720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1</xdr:col>
      <xdr:colOff>9525</xdr:colOff>
      <xdr:row>75</xdr:row>
      <xdr:rowOff>9525</xdr:rowOff>
    </xdr:to>
    <xdr:sp macro="" textlink="">
      <xdr:nvSpPr>
        <xdr:cNvPr id="35" name="Picture 7"/>
        <xdr:cNvSpPr>
          <a:spLocks noChangeAspect="1" noChangeArrowheads="1"/>
        </xdr:cNvSpPr>
      </xdr:nvSpPr>
      <xdr:spPr bwMode="auto">
        <a:xfrm>
          <a:off x="45720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1</xdr:col>
      <xdr:colOff>9525</xdr:colOff>
      <xdr:row>75</xdr:row>
      <xdr:rowOff>9525</xdr:rowOff>
    </xdr:to>
    <xdr:sp macro="" textlink="">
      <xdr:nvSpPr>
        <xdr:cNvPr id="36" name="Picture 13"/>
        <xdr:cNvSpPr>
          <a:spLocks noChangeAspect="1" noChangeArrowheads="1"/>
        </xdr:cNvSpPr>
      </xdr:nvSpPr>
      <xdr:spPr bwMode="auto">
        <a:xfrm>
          <a:off x="45720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1</xdr:col>
      <xdr:colOff>9525</xdr:colOff>
      <xdr:row>75</xdr:row>
      <xdr:rowOff>9525</xdr:rowOff>
    </xdr:to>
    <xdr:sp macro="" textlink="">
      <xdr:nvSpPr>
        <xdr:cNvPr id="37" name="Picture 19"/>
        <xdr:cNvSpPr>
          <a:spLocks noChangeAspect="1" noChangeArrowheads="1"/>
        </xdr:cNvSpPr>
      </xdr:nvSpPr>
      <xdr:spPr bwMode="auto">
        <a:xfrm>
          <a:off x="45720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1</xdr:col>
      <xdr:colOff>9525</xdr:colOff>
      <xdr:row>75</xdr:row>
      <xdr:rowOff>9525</xdr:rowOff>
    </xdr:to>
    <xdr:sp macro="" textlink="">
      <xdr:nvSpPr>
        <xdr:cNvPr id="38" name="Picture 7"/>
        <xdr:cNvSpPr>
          <a:spLocks noChangeAspect="1" noChangeArrowheads="1"/>
        </xdr:cNvSpPr>
      </xdr:nvSpPr>
      <xdr:spPr bwMode="auto">
        <a:xfrm>
          <a:off x="457200" y="6381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1</xdr:col>
      <xdr:colOff>9525</xdr:colOff>
      <xdr:row>75</xdr:row>
      <xdr:rowOff>9525</xdr:rowOff>
    </xdr:to>
    <xdr:sp macro="" textlink="">
      <xdr:nvSpPr>
        <xdr:cNvPr id="39" name="Picture 13"/>
        <xdr:cNvSpPr>
          <a:spLocks noChangeAspect="1" noChangeArrowheads="1"/>
        </xdr:cNvSpPr>
      </xdr:nvSpPr>
      <xdr:spPr bwMode="auto">
        <a:xfrm>
          <a:off x="457200" y="6381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1</xdr:col>
      <xdr:colOff>9525</xdr:colOff>
      <xdr:row>75</xdr:row>
      <xdr:rowOff>9525</xdr:rowOff>
    </xdr:to>
    <xdr:sp macro="" textlink="">
      <xdr:nvSpPr>
        <xdr:cNvPr id="40" name="Picture 19"/>
        <xdr:cNvSpPr>
          <a:spLocks noChangeAspect="1" noChangeArrowheads="1"/>
        </xdr:cNvSpPr>
      </xdr:nvSpPr>
      <xdr:spPr bwMode="auto">
        <a:xfrm>
          <a:off x="457200" y="6381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1</xdr:col>
      <xdr:colOff>9525</xdr:colOff>
      <xdr:row>75</xdr:row>
      <xdr:rowOff>9525</xdr:rowOff>
    </xdr:to>
    <xdr:sp macro="" textlink="">
      <xdr:nvSpPr>
        <xdr:cNvPr id="41" name="Picture 7"/>
        <xdr:cNvSpPr>
          <a:spLocks noChangeAspect="1" noChangeArrowheads="1"/>
        </xdr:cNvSpPr>
      </xdr:nvSpPr>
      <xdr:spPr bwMode="auto">
        <a:xfrm>
          <a:off x="457200" y="6381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1</xdr:col>
      <xdr:colOff>9525</xdr:colOff>
      <xdr:row>75</xdr:row>
      <xdr:rowOff>9525</xdr:rowOff>
    </xdr:to>
    <xdr:sp macro="" textlink="">
      <xdr:nvSpPr>
        <xdr:cNvPr id="42" name="Picture 13"/>
        <xdr:cNvSpPr>
          <a:spLocks noChangeAspect="1" noChangeArrowheads="1"/>
        </xdr:cNvSpPr>
      </xdr:nvSpPr>
      <xdr:spPr bwMode="auto">
        <a:xfrm>
          <a:off x="457200" y="6381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1</xdr:col>
      <xdr:colOff>9525</xdr:colOff>
      <xdr:row>75</xdr:row>
      <xdr:rowOff>9525</xdr:rowOff>
    </xdr:to>
    <xdr:sp macro="" textlink="">
      <xdr:nvSpPr>
        <xdr:cNvPr id="43" name="Picture 19"/>
        <xdr:cNvSpPr>
          <a:spLocks noChangeAspect="1" noChangeArrowheads="1"/>
        </xdr:cNvSpPr>
      </xdr:nvSpPr>
      <xdr:spPr bwMode="auto">
        <a:xfrm>
          <a:off x="457200" y="6381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1</xdr:col>
      <xdr:colOff>9525</xdr:colOff>
      <xdr:row>75</xdr:row>
      <xdr:rowOff>9525</xdr:rowOff>
    </xdr:to>
    <xdr:sp macro="" textlink="">
      <xdr:nvSpPr>
        <xdr:cNvPr id="44" name="Picture 7"/>
        <xdr:cNvSpPr>
          <a:spLocks noChangeAspect="1" noChangeArrowheads="1"/>
        </xdr:cNvSpPr>
      </xdr:nvSpPr>
      <xdr:spPr bwMode="auto">
        <a:xfrm>
          <a:off x="457200" y="6381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1</xdr:col>
      <xdr:colOff>9525</xdr:colOff>
      <xdr:row>75</xdr:row>
      <xdr:rowOff>9525</xdr:rowOff>
    </xdr:to>
    <xdr:sp macro="" textlink="">
      <xdr:nvSpPr>
        <xdr:cNvPr id="45" name="Picture 13"/>
        <xdr:cNvSpPr>
          <a:spLocks noChangeAspect="1" noChangeArrowheads="1"/>
        </xdr:cNvSpPr>
      </xdr:nvSpPr>
      <xdr:spPr bwMode="auto">
        <a:xfrm>
          <a:off x="457200" y="6381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1</xdr:col>
      <xdr:colOff>9525</xdr:colOff>
      <xdr:row>75</xdr:row>
      <xdr:rowOff>9525</xdr:rowOff>
    </xdr:to>
    <xdr:sp macro="" textlink="">
      <xdr:nvSpPr>
        <xdr:cNvPr id="46" name="Picture 19"/>
        <xdr:cNvSpPr>
          <a:spLocks noChangeAspect="1" noChangeArrowheads="1"/>
        </xdr:cNvSpPr>
      </xdr:nvSpPr>
      <xdr:spPr bwMode="auto">
        <a:xfrm>
          <a:off x="457200" y="6381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1</xdr:col>
      <xdr:colOff>9525</xdr:colOff>
      <xdr:row>75</xdr:row>
      <xdr:rowOff>9525</xdr:rowOff>
    </xdr:to>
    <xdr:sp macro="" textlink="">
      <xdr:nvSpPr>
        <xdr:cNvPr id="47" name="Picture 7"/>
        <xdr:cNvSpPr>
          <a:spLocks noChangeAspect="1" noChangeArrowheads="1"/>
        </xdr:cNvSpPr>
      </xdr:nvSpPr>
      <xdr:spPr bwMode="auto">
        <a:xfrm>
          <a:off x="457200" y="6381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1</xdr:col>
      <xdr:colOff>9525</xdr:colOff>
      <xdr:row>75</xdr:row>
      <xdr:rowOff>9525</xdr:rowOff>
    </xdr:to>
    <xdr:sp macro="" textlink="">
      <xdr:nvSpPr>
        <xdr:cNvPr id="48" name="Picture 13"/>
        <xdr:cNvSpPr>
          <a:spLocks noChangeAspect="1" noChangeArrowheads="1"/>
        </xdr:cNvSpPr>
      </xdr:nvSpPr>
      <xdr:spPr bwMode="auto">
        <a:xfrm>
          <a:off x="457200" y="6381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1</xdr:col>
      <xdr:colOff>9525</xdr:colOff>
      <xdr:row>75</xdr:row>
      <xdr:rowOff>9525</xdr:rowOff>
    </xdr:to>
    <xdr:sp macro="" textlink="">
      <xdr:nvSpPr>
        <xdr:cNvPr id="49" name="Picture 19"/>
        <xdr:cNvSpPr>
          <a:spLocks noChangeAspect="1" noChangeArrowheads="1"/>
        </xdr:cNvSpPr>
      </xdr:nvSpPr>
      <xdr:spPr bwMode="auto">
        <a:xfrm>
          <a:off x="457200" y="6381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1</xdr:col>
      <xdr:colOff>9525</xdr:colOff>
      <xdr:row>75</xdr:row>
      <xdr:rowOff>9525</xdr:rowOff>
    </xdr:to>
    <xdr:sp macro="" textlink="">
      <xdr:nvSpPr>
        <xdr:cNvPr id="50" name="Picture 7"/>
        <xdr:cNvSpPr>
          <a:spLocks noChangeAspect="1" noChangeArrowheads="1"/>
        </xdr:cNvSpPr>
      </xdr:nvSpPr>
      <xdr:spPr bwMode="auto">
        <a:xfrm>
          <a:off x="457200" y="6381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1</xdr:col>
      <xdr:colOff>9525</xdr:colOff>
      <xdr:row>75</xdr:row>
      <xdr:rowOff>9525</xdr:rowOff>
    </xdr:to>
    <xdr:sp macro="" textlink="">
      <xdr:nvSpPr>
        <xdr:cNvPr id="51" name="Picture 13"/>
        <xdr:cNvSpPr>
          <a:spLocks noChangeAspect="1" noChangeArrowheads="1"/>
        </xdr:cNvSpPr>
      </xdr:nvSpPr>
      <xdr:spPr bwMode="auto">
        <a:xfrm>
          <a:off x="457200" y="6381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1</xdr:col>
      <xdr:colOff>9525</xdr:colOff>
      <xdr:row>75</xdr:row>
      <xdr:rowOff>9525</xdr:rowOff>
    </xdr:to>
    <xdr:sp macro="" textlink="">
      <xdr:nvSpPr>
        <xdr:cNvPr id="52" name="Picture 19"/>
        <xdr:cNvSpPr>
          <a:spLocks noChangeAspect="1" noChangeArrowheads="1"/>
        </xdr:cNvSpPr>
      </xdr:nvSpPr>
      <xdr:spPr bwMode="auto">
        <a:xfrm>
          <a:off x="457200" y="6381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1</xdr:col>
      <xdr:colOff>9525</xdr:colOff>
      <xdr:row>75</xdr:row>
      <xdr:rowOff>9525</xdr:rowOff>
    </xdr:to>
    <xdr:sp macro="" textlink="">
      <xdr:nvSpPr>
        <xdr:cNvPr id="53" name="Picture 7"/>
        <xdr:cNvSpPr>
          <a:spLocks noChangeAspect="1" noChangeArrowheads="1"/>
        </xdr:cNvSpPr>
      </xdr:nvSpPr>
      <xdr:spPr bwMode="auto">
        <a:xfrm>
          <a:off x="457200" y="6381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1</xdr:col>
      <xdr:colOff>9525</xdr:colOff>
      <xdr:row>75</xdr:row>
      <xdr:rowOff>9525</xdr:rowOff>
    </xdr:to>
    <xdr:sp macro="" textlink="">
      <xdr:nvSpPr>
        <xdr:cNvPr id="54" name="Picture 13"/>
        <xdr:cNvSpPr>
          <a:spLocks noChangeAspect="1" noChangeArrowheads="1"/>
        </xdr:cNvSpPr>
      </xdr:nvSpPr>
      <xdr:spPr bwMode="auto">
        <a:xfrm>
          <a:off x="457200" y="6381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1</xdr:col>
      <xdr:colOff>9525</xdr:colOff>
      <xdr:row>75</xdr:row>
      <xdr:rowOff>9525</xdr:rowOff>
    </xdr:to>
    <xdr:sp macro="" textlink="">
      <xdr:nvSpPr>
        <xdr:cNvPr id="55" name="Picture 19"/>
        <xdr:cNvSpPr>
          <a:spLocks noChangeAspect="1" noChangeArrowheads="1"/>
        </xdr:cNvSpPr>
      </xdr:nvSpPr>
      <xdr:spPr bwMode="auto">
        <a:xfrm>
          <a:off x="457200" y="6381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H84"/>
  <sheetViews>
    <sheetView tabSelected="1" zoomScale="130" zoomScaleNormal="130" workbookViewId="0">
      <pane ySplit="10" topLeftCell="A11" activePane="bottomLeft" state="frozen"/>
      <selection pane="bottomLeft" activeCell="F13" sqref="F13"/>
    </sheetView>
  </sheetViews>
  <sheetFormatPr defaultRowHeight="15" x14ac:dyDescent="0.25"/>
  <cols>
    <col min="1" max="1" width="5.42578125" customWidth="1"/>
    <col min="2" max="2" width="95.28515625" bestFit="1" customWidth="1"/>
    <col min="3" max="3" width="15" style="7" customWidth="1"/>
    <col min="4" max="4" width="15.42578125" customWidth="1"/>
    <col min="5" max="5" width="13" bestFit="1" customWidth="1"/>
    <col min="6" max="6" width="14.5703125" bestFit="1" customWidth="1"/>
    <col min="7" max="8" width="12.42578125" customWidth="1"/>
  </cols>
  <sheetData>
    <row r="1" spans="1:8" s="4" customFormat="1" ht="21" x14ac:dyDescent="0.35">
      <c r="A1" s="126" t="s">
        <v>150</v>
      </c>
      <c r="B1" s="126"/>
      <c r="C1" s="126"/>
      <c r="D1" s="126"/>
      <c r="E1" s="126"/>
      <c r="F1" s="126"/>
      <c r="G1" s="126"/>
      <c r="H1" s="126"/>
    </row>
    <row r="2" spans="1:8" s="4" customFormat="1" ht="21.75" thickBot="1" x14ac:dyDescent="0.4">
      <c r="A2" s="140" t="s">
        <v>151</v>
      </c>
      <c r="B2" s="140"/>
      <c r="C2" s="140"/>
      <c r="D2" s="140"/>
      <c r="E2" s="140"/>
      <c r="F2" s="140"/>
      <c r="G2" s="140"/>
      <c r="H2" s="140"/>
    </row>
    <row r="3" spans="1:8" ht="15.75" thickBot="1" x14ac:dyDescent="0.3">
      <c r="A3" s="138"/>
      <c r="B3" s="138"/>
      <c r="C3" s="139"/>
      <c r="D3" s="2" t="s">
        <v>0</v>
      </c>
      <c r="E3" s="3"/>
      <c r="F3" s="127" t="s">
        <v>69</v>
      </c>
      <c r="G3" s="128"/>
      <c r="H3" s="129"/>
    </row>
    <row r="4" spans="1:8" ht="15.75" thickBot="1" x14ac:dyDescent="0.3">
      <c r="A4" s="138"/>
      <c r="B4" s="138"/>
      <c r="C4" s="139"/>
      <c r="D4" s="6" t="s">
        <v>1</v>
      </c>
      <c r="E4" s="62">
        <v>166702</v>
      </c>
      <c r="F4" s="6" t="s">
        <v>2</v>
      </c>
      <c r="G4" s="130">
        <v>45733</v>
      </c>
      <c r="H4" s="131"/>
    </row>
    <row r="5" spans="1:8" ht="15" customHeight="1" x14ac:dyDescent="0.25">
      <c r="A5" s="71" t="s">
        <v>70</v>
      </c>
      <c r="B5" s="72" t="s">
        <v>149</v>
      </c>
      <c r="C5" s="132"/>
      <c r="D5" s="133"/>
      <c r="E5" s="133"/>
      <c r="F5" s="133"/>
      <c r="G5" s="133"/>
      <c r="H5" s="134"/>
    </row>
    <row r="6" spans="1:8" ht="15" customHeight="1" thickBot="1" x14ac:dyDescent="0.3">
      <c r="A6" s="73" t="s">
        <v>71</v>
      </c>
      <c r="B6" s="74" t="s">
        <v>75</v>
      </c>
      <c r="C6" s="135"/>
      <c r="D6" s="136"/>
      <c r="E6" s="136"/>
      <c r="F6" s="136"/>
      <c r="G6" s="136"/>
      <c r="H6" s="137"/>
    </row>
    <row r="7" spans="1:8" ht="15.75" thickBot="1" x14ac:dyDescent="0.3">
      <c r="A7" s="113" t="s">
        <v>3</v>
      </c>
      <c r="B7" s="114"/>
      <c r="C7" s="114"/>
      <c r="D7" s="114"/>
      <c r="E7" s="114"/>
      <c r="F7" s="114"/>
      <c r="G7" s="114"/>
      <c r="H7" s="115"/>
    </row>
    <row r="8" spans="1:8" ht="15" customHeight="1" x14ac:dyDescent="0.25">
      <c r="A8" s="116" t="s">
        <v>4</v>
      </c>
      <c r="B8" s="116" t="s">
        <v>5</v>
      </c>
      <c r="C8" s="40" t="s">
        <v>73</v>
      </c>
      <c r="D8" s="116" t="s">
        <v>6</v>
      </c>
      <c r="E8" s="116" t="s">
        <v>7</v>
      </c>
      <c r="F8" s="116" t="s">
        <v>27</v>
      </c>
      <c r="G8" s="116" t="s">
        <v>28</v>
      </c>
      <c r="H8" s="116" t="s">
        <v>29</v>
      </c>
    </row>
    <row r="9" spans="1:8" x14ac:dyDescent="0.25">
      <c r="A9" s="116"/>
      <c r="B9" s="116"/>
      <c r="C9" s="66" t="s">
        <v>74</v>
      </c>
      <c r="D9" s="116"/>
      <c r="E9" s="116"/>
      <c r="F9" s="116"/>
      <c r="G9" s="116"/>
      <c r="H9" s="116"/>
    </row>
    <row r="10" spans="1:8" ht="0.75" customHeight="1" x14ac:dyDescent="0.25">
      <c r="A10" s="116"/>
      <c r="B10" s="116"/>
      <c r="C10" s="5"/>
      <c r="D10" s="116"/>
      <c r="E10" s="116"/>
      <c r="F10" s="5"/>
      <c r="G10" s="5"/>
      <c r="H10" s="1" t="s">
        <v>8</v>
      </c>
    </row>
    <row r="11" spans="1:8" ht="18" customHeight="1" x14ac:dyDescent="0.25">
      <c r="A11" s="11">
        <v>1</v>
      </c>
      <c r="B11" s="32" t="s">
        <v>9</v>
      </c>
      <c r="C11" s="11"/>
      <c r="D11" s="12"/>
      <c r="E11" s="12"/>
      <c r="F11" s="12"/>
      <c r="G11" s="12"/>
      <c r="H11" s="12"/>
    </row>
    <row r="12" spans="1:8" ht="24" x14ac:dyDescent="0.25">
      <c r="A12" s="13" t="s">
        <v>10</v>
      </c>
      <c r="B12" s="33" t="s">
        <v>30</v>
      </c>
      <c r="C12" s="14" t="s">
        <v>41</v>
      </c>
      <c r="D12" s="15">
        <v>1</v>
      </c>
      <c r="E12" s="14" t="s">
        <v>34</v>
      </c>
      <c r="F12" s="16">
        <v>0</v>
      </c>
      <c r="G12" s="16">
        <v>2789.51</v>
      </c>
      <c r="H12" s="17" t="s">
        <v>36</v>
      </c>
    </row>
    <row r="13" spans="1:8" x14ac:dyDescent="0.25">
      <c r="A13" s="123"/>
      <c r="B13" s="124"/>
      <c r="C13" s="124"/>
      <c r="D13" s="124"/>
      <c r="E13" s="125"/>
      <c r="F13" s="16">
        <f>F12*D12</f>
        <v>0</v>
      </c>
      <c r="G13" s="16">
        <f>G12*D12</f>
        <v>2789.51</v>
      </c>
      <c r="H13" s="17">
        <f>F13+G13</f>
        <v>2789.51</v>
      </c>
    </row>
    <row r="14" spans="1:8" ht="24" x14ac:dyDescent="0.25">
      <c r="A14" s="13" t="s">
        <v>31</v>
      </c>
      <c r="B14" s="33" t="s">
        <v>147</v>
      </c>
      <c r="C14" s="14" t="s">
        <v>41</v>
      </c>
      <c r="D14" s="15">
        <v>2</v>
      </c>
      <c r="E14" s="14" t="s">
        <v>11</v>
      </c>
      <c r="F14" s="18">
        <v>275</v>
      </c>
      <c r="G14" s="16">
        <v>250</v>
      </c>
      <c r="H14" s="17" t="s">
        <v>36</v>
      </c>
    </row>
    <row r="15" spans="1:8" x14ac:dyDescent="0.25">
      <c r="A15" s="107"/>
      <c r="B15" s="108"/>
      <c r="C15" s="108"/>
      <c r="D15" s="108"/>
      <c r="E15" s="109"/>
      <c r="F15" s="18">
        <f>F14*D14</f>
        <v>550</v>
      </c>
      <c r="G15" s="16">
        <f>G14*D14</f>
        <v>500</v>
      </c>
      <c r="H15" s="17">
        <f>F15+G15</f>
        <v>1050</v>
      </c>
    </row>
    <row r="16" spans="1:8" ht="24" x14ac:dyDescent="0.25">
      <c r="A16" s="19" t="s">
        <v>32</v>
      </c>
      <c r="B16" s="34" t="s">
        <v>33</v>
      </c>
      <c r="C16" s="20">
        <v>4813</v>
      </c>
      <c r="D16" s="21">
        <v>4</v>
      </c>
      <c r="E16" s="20" t="s">
        <v>35</v>
      </c>
      <c r="F16" s="18">
        <v>400</v>
      </c>
      <c r="G16" s="16">
        <v>0</v>
      </c>
      <c r="H16" s="17" t="s">
        <v>36</v>
      </c>
    </row>
    <row r="17" spans="1:8" x14ac:dyDescent="0.25">
      <c r="A17" s="107"/>
      <c r="B17" s="108"/>
      <c r="C17" s="108"/>
      <c r="D17" s="108"/>
      <c r="E17" s="109"/>
      <c r="F17" s="16">
        <f>F16*D16</f>
        <v>1600</v>
      </c>
      <c r="G17" s="16">
        <f>G16*D16</f>
        <v>0</v>
      </c>
      <c r="H17" s="17">
        <f>F17+G17</f>
        <v>1600</v>
      </c>
    </row>
    <row r="18" spans="1:8" ht="15" customHeight="1" x14ac:dyDescent="0.25">
      <c r="A18" s="107" t="s">
        <v>37</v>
      </c>
      <c r="B18" s="108"/>
      <c r="C18" s="108"/>
      <c r="D18" s="108"/>
      <c r="E18" s="109"/>
      <c r="F18" s="22">
        <f>F17+F15+F13</f>
        <v>2150</v>
      </c>
      <c r="G18" s="22">
        <f>G17+G15+G13</f>
        <v>3289.51</v>
      </c>
      <c r="H18" s="22">
        <f>H17+H15+H13</f>
        <v>5439.51</v>
      </c>
    </row>
    <row r="19" spans="1:8" ht="15" customHeight="1" x14ac:dyDescent="0.25">
      <c r="A19" s="107"/>
      <c r="B19" s="108"/>
      <c r="C19" s="108"/>
      <c r="D19" s="108"/>
      <c r="E19" s="108"/>
      <c r="F19" s="108"/>
      <c r="G19" s="108"/>
      <c r="H19" s="109"/>
    </row>
    <row r="20" spans="1:8" ht="15" customHeight="1" x14ac:dyDescent="0.25">
      <c r="A20" s="11">
        <v>2</v>
      </c>
      <c r="B20" s="32" t="s">
        <v>38</v>
      </c>
      <c r="C20" s="11"/>
      <c r="D20" s="12"/>
      <c r="E20" s="12"/>
      <c r="F20" s="12"/>
      <c r="G20" s="12"/>
      <c r="H20" s="12"/>
    </row>
    <row r="21" spans="1:8" ht="15" customHeight="1" x14ac:dyDescent="0.25">
      <c r="A21" s="19" t="s">
        <v>12</v>
      </c>
      <c r="B21" s="34" t="s">
        <v>39</v>
      </c>
      <c r="C21" s="20" t="s">
        <v>41</v>
      </c>
      <c r="D21" s="21">
        <v>20</v>
      </c>
      <c r="E21" s="20" t="s">
        <v>13</v>
      </c>
      <c r="F21" s="16">
        <v>0</v>
      </c>
      <c r="G21" s="16">
        <v>121.06</v>
      </c>
      <c r="H21" s="17" t="s">
        <v>36</v>
      </c>
    </row>
    <row r="22" spans="1:8" ht="15" customHeight="1" x14ac:dyDescent="0.25">
      <c r="A22" s="107"/>
      <c r="B22" s="108"/>
      <c r="C22" s="108"/>
      <c r="D22" s="108"/>
      <c r="E22" s="109"/>
      <c r="F22" s="16">
        <f>F21*D21</f>
        <v>0</v>
      </c>
      <c r="G22" s="16">
        <f>G21*D21</f>
        <v>2421.1999999999998</v>
      </c>
      <c r="H22" s="17">
        <f>F22+G22</f>
        <v>2421.1999999999998</v>
      </c>
    </row>
    <row r="23" spans="1:8" ht="15" customHeight="1" x14ac:dyDescent="0.25">
      <c r="A23" s="19" t="s">
        <v>23</v>
      </c>
      <c r="B23" s="34" t="s">
        <v>40</v>
      </c>
      <c r="C23" s="20" t="s">
        <v>41</v>
      </c>
      <c r="D23" s="21">
        <v>230</v>
      </c>
      <c r="E23" s="20" t="s">
        <v>13</v>
      </c>
      <c r="F23" s="16">
        <v>0</v>
      </c>
      <c r="G23" s="16">
        <v>98.35</v>
      </c>
      <c r="H23" s="17" t="s">
        <v>36</v>
      </c>
    </row>
    <row r="24" spans="1:8" ht="15" customHeight="1" x14ac:dyDescent="0.25">
      <c r="A24" s="107"/>
      <c r="B24" s="108"/>
      <c r="C24" s="108"/>
      <c r="D24" s="108"/>
      <c r="E24" s="109"/>
      <c r="F24" s="16">
        <f>F23*D23</f>
        <v>0</v>
      </c>
      <c r="G24" s="16">
        <f>G23*D23</f>
        <v>22620.5</v>
      </c>
      <c r="H24" s="17">
        <f>F24+G24</f>
        <v>22620.5</v>
      </c>
    </row>
    <row r="25" spans="1:8" x14ac:dyDescent="0.25">
      <c r="A25" s="19" t="s">
        <v>24</v>
      </c>
      <c r="B25" s="34" t="s">
        <v>49</v>
      </c>
      <c r="C25" s="20">
        <v>9850</v>
      </c>
      <c r="D25" s="21">
        <v>20</v>
      </c>
      <c r="E25" s="20" t="s">
        <v>13</v>
      </c>
      <c r="F25" s="16">
        <v>147.75</v>
      </c>
      <c r="G25" s="16">
        <v>0</v>
      </c>
      <c r="H25" s="17" t="s">
        <v>36</v>
      </c>
    </row>
    <row r="26" spans="1:8" ht="15" customHeight="1" x14ac:dyDescent="0.25">
      <c r="A26" s="107"/>
      <c r="B26" s="108"/>
      <c r="C26" s="108"/>
      <c r="D26" s="108"/>
      <c r="E26" s="109"/>
      <c r="F26" s="16">
        <f>F25*D25</f>
        <v>2955</v>
      </c>
      <c r="G26" s="16">
        <f>G25*D25</f>
        <v>0</v>
      </c>
      <c r="H26" s="17">
        <f>F26+G26</f>
        <v>2955</v>
      </c>
    </row>
    <row r="27" spans="1:8" ht="24" x14ac:dyDescent="0.25">
      <c r="A27" s="19" t="s">
        <v>25</v>
      </c>
      <c r="B27" s="34" t="s">
        <v>152</v>
      </c>
      <c r="C27" s="20" t="s">
        <v>41</v>
      </c>
      <c r="D27" s="21">
        <v>1</v>
      </c>
      <c r="E27" s="20" t="s">
        <v>26</v>
      </c>
      <c r="F27" s="16">
        <v>850.34</v>
      </c>
      <c r="G27" s="16">
        <v>0</v>
      </c>
      <c r="H27" s="17" t="s">
        <v>36</v>
      </c>
    </row>
    <row r="28" spans="1:8" ht="15" customHeight="1" x14ac:dyDescent="0.25">
      <c r="A28" s="107"/>
      <c r="B28" s="108"/>
      <c r="C28" s="108"/>
      <c r="D28" s="108"/>
      <c r="E28" s="109"/>
      <c r="F28" s="16">
        <f>F27*D27</f>
        <v>850.34</v>
      </c>
      <c r="G28" s="16">
        <f>G27*D27</f>
        <v>0</v>
      </c>
      <c r="H28" s="17">
        <f>F28+G28</f>
        <v>850.34</v>
      </c>
    </row>
    <row r="29" spans="1:8" x14ac:dyDescent="0.25">
      <c r="A29" s="19" t="s">
        <v>153</v>
      </c>
      <c r="B29" s="34" t="s">
        <v>154</v>
      </c>
      <c r="C29" s="20" t="s">
        <v>41</v>
      </c>
      <c r="D29" s="21">
        <v>1</v>
      </c>
      <c r="E29" s="20" t="s">
        <v>155</v>
      </c>
      <c r="F29" s="16">
        <v>350</v>
      </c>
      <c r="G29" s="16">
        <v>0</v>
      </c>
      <c r="H29" s="17" t="s">
        <v>36</v>
      </c>
    </row>
    <row r="30" spans="1:8" ht="15" customHeight="1" x14ac:dyDescent="0.25">
      <c r="A30" s="107"/>
      <c r="B30" s="108"/>
      <c r="C30" s="108"/>
      <c r="D30" s="108"/>
      <c r="E30" s="109"/>
      <c r="F30" s="16">
        <f>F29*D29</f>
        <v>350</v>
      </c>
      <c r="G30" s="16">
        <f>G29*D29</f>
        <v>0</v>
      </c>
      <c r="H30" s="17">
        <f>F30+G30</f>
        <v>350</v>
      </c>
    </row>
    <row r="31" spans="1:8" ht="24" x14ac:dyDescent="0.25">
      <c r="A31" s="19" t="s">
        <v>156</v>
      </c>
      <c r="B31" s="34" t="s">
        <v>157</v>
      </c>
      <c r="C31" s="20" t="s">
        <v>41</v>
      </c>
      <c r="D31" s="21">
        <v>1</v>
      </c>
      <c r="E31" s="20" t="s">
        <v>155</v>
      </c>
      <c r="F31" s="16">
        <v>2500</v>
      </c>
      <c r="G31" s="16">
        <v>2200</v>
      </c>
      <c r="H31" s="17" t="s">
        <v>36</v>
      </c>
    </row>
    <row r="32" spans="1:8" ht="15" customHeight="1" x14ac:dyDescent="0.25">
      <c r="A32" s="107"/>
      <c r="B32" s="108"/>
      <c r="C32" s="108"/>
      <c r="D32" s="108"/>
      <c r="E32" s="109"/>
      <c r="F32" s="16">
        <f>F31*D31</f>
        <v>2500</v>
      </c>
      <c r="G32" s="16">
        <f>G31*D31</f>
        <v>2200</v>
      </c>
      <c r="H32" s="17">
        <f>F32+G32</f>
        <v>4700</v>
      </c>
    </row>
    <row r="33" spans="1:8" ht="15" customHeight="1" x14ac:dyDescent="0.25">
      <c r="A33" s="107" t="s">
        <v>37</v>
      </c>
      <c r="B33" s="108"/>
      <c r="C33" s="108"/>
      <c r="D33" s="108"/>
      <c r="E33" s="109"/>
      <c r="F33" s="22">
        <f>F26+F24+F22+F28+F30+F32</f>
        <v>6655.34</v>
      </c>
      <c r="G33" s="22">
        <f>G26+G24+G22+G28+G30+G32</f>
        <v>27241.7</v>
      </c>
      <c r="H33" s="22">
        <f>H26+H24+H22+H28+H30+H32</f>
        <v>33897.040000000001</v>
      </c>
    </row>
    <row r="34" spans="1:8" ht="15" customHeight="1" x14ac:dyDescent="0.25">
      <c r="A34" s="23"/>
      <c r="B34" s="24"/>
      <c r="C34" s="24"/>
      <c r="D34" s="24"/>
      <c r="E34" s="24"/>
      <c r="F34" s="24"/>
      <c r="G34" s="24"/>
      <c r="H34" s="25"/>
    </row>
    <row r="35" spans="1:8" ht="15" customHeight="1" x14ac:dyDescent="0.25">
      <c r="A35" s="11">
        <v>3</v>
      </c>
      <c r="B35" s="32" t="s">
        <v>159</v>
      </c>
      <c r="C35" s="11"/>
      <c r="D35" s="12"/>
      <c r="E35" s="12"/>
      <c r="F35" s="12"/>
      <c r="G35" s="12"/>
      <c r="H35" s="12"/>
    </row>
    <row r="36" spans="1:8" x14ac:dyDescent="0.25">
      <c r="A36" s="28" t="s">
        <v>14</v>
      </c>
      <c r="B36" s="36" t="s">
        <v>43</v>
      </c>
      <c r="C36" s="29" t="s">
        <v>41</v>
      </c>
      <c r="D36" s="30">
        <v>1</v>
      </c>
      <c r="E36" s="29" t="s">
        <v>11</v>
      </c>
      <c r="F36" s="64">
        <v>520</v>
      </c>
      <c r="G36" s="16">
        <v>250</v>
      </c>
      <c r="H36" s="17" t="s">
        <v>36</v>
      </c>
    </row>
    <row r="37" spans="1:8" ht="15" customHeight="1" x14ac:dyDescent="0.25">
      <c r="A37" s="117"/>
      <c r="B37" s="118"/>
      <c r="C37" s="118"/>
      <c r="D37" s="118"/>
      <c r="E37" s="119"/>
      <c r="F37" s="16">
        <f>F36*D36</f>
        <v>520</v>
      </c>
      <c r="G37" s="16">
        <f>G36*D36</f>
        <v>250</v>
      </c>
      <c r="H37" s="17">
        <f>F37+G37</f>
        <v>770</v>
      </c>
    </row>
    <row r="38" spans="1:8" ht="24" x14ac:dyDescent="0.25">
      <c r="A38" s="65" t="s">
        <v>15</v>
      </c>
      <c r="B38" s="35" t="s">
        <v>44</v>
      </c>
      <c r="C38" s="26">
        <v>98522</v>
      </c>
      <c r="D38" s="27">
        <v>8</v>
      </c>
      <c r="E38" s="26" t="s">
        <v>13</v>
      </c>
      <c r="F38" s="16">
        <v>95.27</v>
      </c>
      <c r="G38" s="16">
        <v>44.83</v>
      </c>
      <c r="H38" s="17" t="s">
        <v>36</v>
      </c>
    </row>
    <row r="39" spans="1:8" ht="15" customHeight="1" x14ac:dyDescent="0.25">
      <c r="A39" s="120"/>
      <c r="B39" s="121"/>
      <c r="C39" s="121"/>
      <c r="D39" s="121"/>
      <c r="E39" s="122"/>
      <c r="F39" s="16">
        <f>F38*D38</f>
        <v>762.16</v>
      </c>
      <c r="G39" s="16">
        <f>G38*D38</f>
        <v>358.64</v>
      </c>
      <c r="H39" s="17">
        <f>F39+G39</f>
        <v>1120.8</v>
      </c>
    </row>
    <row r="40" spans="1:8" x14ac:dyDescent="0.25">
      <c r="A40" s="65" t="s">
        <v>16</v>
      </c>
      <c r="B40" s="35" t="s">
        <v>148</v>
      </c>
      <c r="C40" s="26">
        <v>89455</v>
      </c>
      <c r="D40" s="27">
        <v>8</v>
      </c>
      <c r="E40" s="26" t="s">
        <v>35</v>
      </c>
      <c r="F40" s="16">
        <v>102.48</v>
      </c>
      <c r="G40" s="16">
        <v>17.8</v>
      </c>
      <c r="H40" s="17" t="s">
        <v>36</v>
      </c>
    </row>
    <row r="41" spans="1:8" ht="15" customHeight="1" x14ac:dyDescent="0.25">
      <c r="A41" s="107"/>
      <c r="B41" s="108"/>
      <c r="C41" s="108"/>
      <c r="D41" s="108"/>
      <c r="E41" s="109"/>
      <c r="F41" s="16">
        <f>F40*D40</f>
        <v>819.84</v>
      </c>
      <c r="G41" s="16">
        <f>G40*D40</f>
        <v>142.4</v>
      </c>
      <c r="H41" s="17">
        <f>F41+G41</f>
        <v>962.24</v>
      </c>
    </row>
    <row r="42" spans="1:8" ht="15" customHeight="1" x14ac:dyDescent="0.25">
      <c r="A42" s="19" t="s">
        <v>17</v>
      </c>
      <c r="B42" s="34" t="s">
        <v>45</v>
      </c>
      <c r="C42" s="20">
        <v>6111</v>
      </c>
      <c r="D42" s="21">
        <v>12</v>
      </c>
      <c r="E42" s="20" t="s">
        <v>20</v>
      </c>
      <c r="F42" s="16">
        <v>0</v>
      </c>
      <c r="G42" s="16">
        <v>16.940000000000001</v>
      </c>
      <c r="H42" s="17" t="s">
        <v>36</v>
      </c>
    </row>
    <row r="43" spans="1:8" ht="15" customHeight="1" x14ac:dyDescent="0.25">
      <c r="A43" s="107"/>
      <c r="B43" s="108"/>
      <c r="C43" s="108"/>
      <c r="D43" s="108"/>
      <c r="E43" s="109"/>
      <c r="F43" s="16">
        <f>F42*D42</f>
        <v>0</v>
      </c>
      <c r="G43" s="16">
        <f>G42*D42</f>
        <v>203.28000000000003</v>
      </c>
      <c r="H43" s="17">
        <f>F43+G43</f>
        <v>203.28000000000003</v>
      </c>
    </row>
    <row r="44" spans="1:8" ht="15" customHeight="1" x14ac:dyDescent="0.25">
      <c r="A44" s="107" t="s">
        <v>37</v>
      </c>
      <c r="B44" s="108"/>
      <c r="C44" s="108"/>
      <c r="D44" s="108"/>
      <c r="E44" s="109"/>
      <c r="F44" s="22">
        <f>F37+F39+F41+F43</f>
        <v>2102</v>
      </c>
      <c r="G44" s="22">
        <f>G37+G39+G41+G43</f>
        <v>954.31999999999994</v>
      </c>
      <c r="H44" s="22">
        <f>H37+H39+H41+H43</f>
        <v>3056.32</v>
      </c>
    </row>
    <row r="45" spans="1:8" ht="15" customHeight="1" x14ac:dyDescent="0.25">
      <c r="A45" s="103"/>
      <c r="B45" s="104"/>
      <c r="C45" s="104"/>
      <c r="D45" s="104"/>
      <c r="E45" s="104"/>
      <c r="F45" s="105"/>
      <c r="G45" s="105"/>
      <c r="H45" s="106"/>
    </row>
    <row r="46" spans="1:8" ht="15" customHeight="1" thickBot="1" x14ac:dyDescent="0.3">
      <c r="A46" s="23"/>
      <c r="B46" s="24"/>
      <c r="C46" s="24"/>
      <c r="D46" s="24"/>
      <c r="E46" s="24"/>
      <c r="F46" s="24"/>
      <c r="G46" s="24"/>
      <c r="H46" s="25"/>
    </row>
    <row r="47" spans="1:8" ht="15.75" thickBot="1" x14ac:dyDescent="0.3">
      <c r="A47" s="113" t="s">
        <v>3</v>
      </c>
      <c r="B47" s="114"/>
      <c r="C47" s="114"/>
      <c r="D47" s="114"/>
      <c r="E47" s="114"/>
      <c r="F47" s="114"/>
      <c r="G47" s="114"/>
      <c r="H47" s="115"/>
    </row>
    <row r="48" spans="1:8" x14ac:dyDescent="0.25">
      <c r="A48" s="116" t="s">
        <v>4</v>
      </c>
      <c r="B48" s="116" t="s">
        <v>5</v>
      </c>
      <c r="C48" s="40" t="s">
        <v>73</v>
      </c>
      <c r="D48" s="116" t="s">
        <v>6</v>
      </c>
      <c r="E48" s="116" t="s">
        <v>7</v>
      </c>
      <c r="F48" s="116" t="s">
        <v>27</v>
      </c>
      <c r="G48" s="116" t="s">
        <v>28</v>
      </c>
      <c r="H48" s="116" t="s">
        <v>29</v>
      </c>
    </row>
    <row r="49" spans="1:8" x14ac:dyDescent="0.25">
      <c r="A49" s="116"/>
      <c r="B49" s="116"/>
      <c r="C49" s="66" t="s">
        <v>74</v>
      </c>
      <c r="D49" s="116"/>
      <c r="E49" s="116"/>
      <c r="F49" s="116"/>
      <c r="G49" s="116"/>
      <c r="H49" s="116"/>
    </row>
    <row r="50" spans="1:8" ht="15" customHeight="1" x14ac:dyDescent="0.25">
      <c r="A50" s="11">
        <v>4</v>
      </c>
      <c r="B50" s="32" t="s">
        <v>158</v>
      </c>
      <c r="C50" s="11"/>
      <c r="D50" s="12"/>
      <c r="E50" s="12"/>
      <c r="F50" s="12"/>
      <c r="G50" s="12"/>
      <c r="H50" s="12"/>
    </row>
    <row r="51" spans="1:8" x14ac:dyDescent="0.25">
      <c r="A51" s="19" t="s">
        <v>18</v>
      </c>
      <c r="B51" s="34" t="s">
        <v>46</v>
      </c>
      <c r="C51" s="20" t="s">
        <v>41</v>
      </c>
      <c r="D51" s="21">
        <v>1</v>
      </c>
      <c r="E51" s="20" t="s">
        <v>11</v>
      </c>
      <c r="F51" s="16">
        <v>1330.22</v>
      </c>
      <c r="G51" s="16">
        <v>0</v>
      </c>
      <c r="H51" s="17" t="s">
        <v>36</v>
      </c>
    </row>
    <row r="52" spans="1:8" ht="15" customHeight="1" x14ac:dyDescent="0.25">
      <c r="A52" s="107"/>
      <c r="B52" s="108"/>
      <c r="C52" s="108"/>
      <c r="D52" s="108"/>
      <c r="E52" s="109"/>
      <c r="F52" s="16">
        <f>F51*D51</f>
        <v>1330.22</v>
      </c>
      <c r="G52" s="16">
        <f>G51*D51</f>
        <v>0</v>
      </c>
      <c r="H52" s="17">
        <f>F52+G52</f>
        <v>1330.22</v>
      </c>
    </row>
    <row r="53" spans="1:8" x14ac:dyDescent="0.25">
      <c r="A53" s="19" t="s">
        <v>19</v>
      </c>
      <c r="B53" s="34" t="s">
        <v>47</v>
      </c>
      <c r="C53" s="20" t="s">
        <v>41</v>
      </c>
      <c r="D53" s="21">
        <v>24</v>
      </c>
      <c r="E53" s="20" t="s">
        <v>20</v>
      </c>
      <c r="F53" s="16">
        <v>0</v>
      </c>
      <c r="G53" s="16">
        <v>249.93</v>
      </c>
      <c r="H53" s="17" t="s">
        <v>36</v>
      </c>
    </row>
    <row r="54" spans="1:8" ht="15" customHeight="1" x14ac:dyDescent="0.25">
      <c r="A54" s="107"/>
      <c r="B54" s="108"/>
      <c r="C54" s="108"/>
      <c r="D54" s="108"/>
      <c r="E54" s="109"/>
      <c r="F54" s="16">
        <f>F53*D53</f>
        <v>0</v>
      </c>
      <c r="G54" s="16">
        <f>G53*D53</f>
        <v>5998.32</v>
      </c>
      <c r="H54" s="17">
        <f>F54+G54</f>
        <v>5998.32</v>
      </c>
    </row>
    <row r="55" spans="1:8" x14ac:dyDescent="0.25">
      <c r="A55" s="19" t="s">
        <v>42</v>
      </c>
      <c r="B55" s="34" t="s">
        <v>21</v>
      </c>
      <c r="C55" s="20" t="s">
        <v>41</v>
      </c>
      <c r="D55" s="21">
        <v>1</v>
      </c>
      <c r="E55" s="20" t="s">
        <v>11</v>
      </c>
      <c r="F55" s="16">
        <v>1386.73</v>
      </c>
      <c r="G55" s="16">
        <v>0</v>
      </c>
      <c r="H55" s="17" t="s">
        <v>36</v>
      </c>
    </row>
    <row r="56" spans="1:8" ht="15" customHeight="1" x14ac:dyDescent="0.25">
      <c r="A56" s="107"/>
      <c r="B56" s="108"/>
      <c r="C56" s="108"/>
      <c r="D56" s="108"/>
      <c r="E56" s="109"/>
      <c r="F56" s="16">
        <f>F55*D55</f>
        <v>1386.73</v>
      </c>
      <c r="G56" s="16">
        <f>D55*G55</f>
        <v>0</v>
      </c>
      <c r="H56" s="17">
        <f>F56+G56</f>
        <v>1386.73</v>
      </c>
    </row>
    <row r="57" spans="1:8" ht="15" customHeight="1" x14ac:dyDescent="0.25">
      <c r="A57" s="107" t="s">
        <v>37</v>
      </c>
      <c r="B57" s="108"/>
      <c r="C57" s="108"/>
      <c r="D57" s="108"/>
      <c r="E57" s="109"/>
      <c r="F57" s="22">
        <f>SUM(F52,F54,F56)</f>
        <v>2716.95</v>
      </c>
      <c r="G57" s="22">
        <f>SUM(G52,G54,G56)</f>
        <v>5998.32</v>
      </c>
      <c r="H57" s="22">
        <f>SUM(H51:H56)</f>
        <v>8715.27</v>
      </c>
    </row>
    <row r="58" spans="1:8" ht="15" customHeight="1" x14ac:dyDescent="0.25">
      <c r="A58" s="23"/>
      <c r="B58" s="24"/>
      <c r="C58" s="24"/>
      <c r="D58" s="24"/>
      <c r="E58" s="24"/>
      <c r="F58" s="24"/>
      <c r="G58" s="24"/>
      <c r="H58" s="25"/>
    </row>
    <row r="59" spans="1:8" ht="15" customHeight="1" x14ac:dyDescent="0.25">
      <c r="A59" s="110" t="s">
        <v>48</v>
      </c>
      <c r="B59" s="111"/>
      <c r="C59" s="111"/>
      <c r="D59" s="111"/>
      <c r="E59" s="112"/>
      <c r="F59" s="31">
        <f>SUM(F18,F33,F44,F57)</f>
        <v>13624.29</v>
      </c>
      <c r="G59" s="31">
        <f t="shared" ref="G59:H59" si="0">SUM(G18,G33,G44,G57)</f>
        <v>37483.85</v>
      </c>
      <c r="H59" s="31">
        <f t="shared" si="0"/>
        <v>51108.14</v>
      </c>
    </row>
    <row r="60" spans="1:8" ht="15" customHeight="1" x14ac:dyDescent="0.25">
      <c r="A60" s="110" t="s">
        <v>66</v>
      </c>
      <c r="B60" s="111"/>
      <c r="C60" s="111"/>
      <c r="D60" s="111"/>
      <c r="E60" s="112"/>
      <c r="F60" s="31">
        <f>F59*1.1985</f>
        <v>16328.711565</v>
      </c>
      <c r="G60" s="31">
        <f>G59*1.1985</f>
        <v>44924.394224999996</v>
      </c>
      <c r="H60" s="31">
        <f>H59*1.1985</f>
        <v>61253.105789999994</v>
      </c>
    </row>
    <row r="61" spans="1:8" ht="15" customHeight="1" thickBot="1" x14ac:dyDescent="0.3">
      <c r="A61" s="67"/>
      <c r="B61" s="68"/>
      <c r="C61" s="10"/>
      <c r="D61" s="10"/>
      <c r="E61" s="10"/>
      <c r="F61" s="10"/>
      <c r="G61" s="10"/>
      <c r="H61" s="9"/>
    </row>
    <row r="62" spans="1:8" ht="15" customHeight="1" x14ac:dyDescent="0.25">
      <c r="A62" s="75" t="s">
        <v>70</v>
      </c>
      <c r="B62" s="76" t="s">
        <v>72</v>
      </c>
      <c r="C62" s="10"/>
      <c r="D62" s="10"/>
      <c r="E62" s="10"/>
      <c r="F62" s="10"/>
      <c r="G62" s="10"/>
      <c r="H62" s="9"/>
    </row>
    <row r="63" spans="1:8" ht="15" customHeight="1" thickBot="1" x14ac:dyDescent="0.3">
      <c r="A63" s="77" t="s">
        <v>71</v>
      </c>
      <c r="B63" s="78" t="s">
        <v>75</v>
      </c>
      <c r="C63" s="10"/>
      <c r="D63" s="10"/>
      <c r="E63" s="10"/>
      <c r="F63" s="10"/>
      <c r="G63" s="10"/>
      <c r="H63" s="9"/>
    </row>
    <row r="64" spans="1:8" ht="15" customHeight="1" x14ac:dyDescent="0.25">
      <c r="A64" s="69"/>
      <c r="B64" s="70"/>
      <c r="C64" s="10"/>
      <c r="D64" s="10"/>
      <c r="E64" s="10"/>
      <c r="F64" s="10"/>
      <c r="G64" s="10"/>
      <c r="H64" s="9"/>
    </row>
    <row r="65" spans="1:8" ht="15" customHeight="1" x14ac:dyDescent="0.25">
      <c r="A65" s="110" t="s">
        <v>60</v>
      </c>
      <c r="B65" s="111"/>
      <c r="C65" s="111"/>
      <c r="D65" s="111"/>
      <c r="E65" s="112"/>
      <c r="F65" s="10"/>
      <c r="G65" s="10"/>
      <c r="H65" s="9"/>
    </row>
    <row r="66" spans="1:8" ht="15" customHeight="1" x14ac:dyDescent="0.25">
      <c r="A66" s="8" t="s">
        <v>4</v>
      </c>
      <c r="B66" s="10" t="s">
        <v>57</v>
      </c>
      <c r="C66" s="10" t="s">
        <v>58</v>
      </c>
      <c r="D66" s="10" t="s">
        <v>59</v>
      </c>
      <c r="E66" s="10"/>
      <c r="F66" s="10"/>
      <c r="G66" s="10"/>
      <c r="H66" s="9"/>
    </row>
    <row r="67" spans="1:8" ht="15" customHeight="1" x14ac:dyDescent="0.25">
      <c r="A67" s="41">
        <v>1</v>
      </c>
      <c r="B67" s="42" t="s">
        <v>50</v>
      </c>
      <c r="C67" s="43">
        <v>0.03</v>
      </c>
      <c r="D67" s="39">
        <f>0.03</f>
        <v>0.03</v>
      </c>
      <c r="E67" s="10"/>
      <c r="F67" s="10"/>
      <c r="G67" s="10"/>
      <c r="H67" s="9"/>
    </row>
    <row r="68" spans="1:8" ht="15" customHeight="1" x14ac:dyDescent="0.25">
      <c r="A68" s="41">
        <v>2</v>
      </c>
      <c r="B68" s="42" t="s">
        <v>51</v>
      </c>
      <c r="C68" s="43">
        <v>0.02</v>
      </c>
      <c r="D68" s="39">
        <v>0.02</v>
      </c>
      <c r="E68" s="10"/>
      <c r="F68" s="10"/>
      <c r="G68" s="10"/>
      <c r="H68" s="9"/>
    </row>
    <row r="69" spans="1:8" ht="15" customHeight="1" x14ac:dyDescent="0.25">
      <c r="A69" s="41">
        <v>3</v>
      </c>
      <c r="B69" s="42" t="s">
        <v>52</v>
      </c>
      <c r="C69" s="43">
        <v>0.02</v>
      </c>
      <c r="D69" s="39">
        <v>0.02</v>
      </c>
      <c r="E69" s="10"/>
      <c r="F69" s="10"/>
      <c r="G69" s="10"/>
      <c r="H69" s="9"/>
    </row>
    <row r="70" spans="1:8" ht="15" customHeight="1" x14ac:dyDescent="0.25">
      <c r="A70" s="41">
        <v>4</v>
      </c>
      <c r="B70" s="42" t="s">
        <v>53</v>
      </c>
      <c r="C70" s="43">
        <v>2.5000000000000001E-2</v>
      </c>
      <c r="D70" s="39">
        <v>2.5000000000000001E-2</v>
      </c>
      <c r="E70" s="10"/>
      <c r="F70" s="10"/>
      <c r="G70" s="10"/>
      <c r="H70" s="9"/>
    </row>
    <row r="71" spans="1:8" ht="15" customHeight="1" x14ac:dyDescent="0.25">
      <c r="A71" s="41">
        <v>5</v>
      </c>
      <c r="B71" s="42" t="s">
        <v>54</v>
      </c>
      <c r="C71" s="43">
        <v>0.06</v>
      </c>
      <c r="D71" s="39">
        <v>0.06</v>
      </c>
      <c r="E71" s="10"/>
      <c r="F71" s="10"/>
      <c r="G71" s="10"/>
      <c r="H71" s="9"/>
    </row>
    <row r="72" spans="1:8" ht="15" customHeight="1" x14ac:dyDescent="0.25">
      <c r="A72" s="41">
        <v>6</v>
      </c>
      <c r="B72" s="42" t="s">
        <v>55</v>
      </c>
      <c r="C72" s="43">
        <v>0.03</v>
      </c>
      <c r="D72" s="39">
        <v>0.03</v>
      </c>
      <c r="E72" s="10"/>
      <c r="F72" s="10"/>
      <c r="G72" s="10"/>
      <c r="H72" s="9"/>
    </row>
    <row r="73" spans="1:8" ht="15" customHeight="1" x14ac:dyDescent="0.25">
      <c r="A73" s="8"/>
      <c r="B73" s="10"/>
      <c r="C73" s="10"/>
      <c r="D73" s="10"/>
      <c r="E73" s="10"/>
      <c r="F73" s="10"/>
      <c r="G73" s="10"/>
      <c r="H73" s="9"/>
    </row>
    <row r="74" spans="1:8" ht="30" x14ac:dyDescent="0.25">
      <c r="A74" s="8"/>
      <c r="B74" s="38" t="s">
        <v>56</v>
      </c>
      <c r="C74" s="37">
        <f>((((1+D67+D69+D68)*(1+D70)*(1+D71))/(1-D72))-1)</f>
        <v>0.19851030927835045</v>
      </c>
      <c r="D74" s="10"/>
      <c r="E74" s="10"/>
      <c r="F74" s="10"/>
      <c r="G74" s="10"/>
      <c r="H74" s="9"/>
    </row>
    <row r="75" spans="1:8" ht="15" customHeight="1" x14ac:dyDescent="0.25">
      <c r="A75" s="8"/>
      <c r="B75" s="10"/>
      <c r="C75" s="10"/>
      <c r="D75" s="10"/>
      <c r="E75" s="10"/>
      <c r="F75" s="10"/>
      <c r="G75" s="10"/>
      <c r="H75" s="9"/>
    </row>
    <row r="76" spans="1:8" ht="15.75" thickBot="1" x14ac:dyDescent="0.3"/>
    <row r="77" spans="1:8" ht="15.75" x14ac:dyDescent="0.25">
      <c r="A77" s="44"/>
      <c r="B77" s="45" t="s">
        <v>22</v>
      </c>
      <c r="C77" s="46"/>
      <c r="D77" s="47"/>
      <c r="E77" s="48"/>
    </row>
    <row r="78" spans="1:8" x14ac:dyDescent="0.25">
      <c r="A78" s="49" t="s">
        <v>61</v>
      </c>
      <c r="B78" s="50" t="s">
        <v>62</v>
      </c>
      <c r="C78" s="50" t="s">
        <v>63</v>
      </c>
      <c r="D78" s="50" t="s">
        <v>64</v>
      </c>
      <c r="E78" s="51" t="s">
        <v>65</v>
      </c>
    </row>
    <row r="79" spans="1:8" x14ac:dyDescent="0.25">
      <c r="A79" s="52">
        <v>1</v>
      </c>
      <c r="B79" s="53" t="s">
        <v>9</v>
      </c>
      <c r="C79" s="54">
        <f>F18</f>
        <v>2150</v>
      </c>
      <c r="D79" s="54">
        <f>G18</f>
        <v>3289.51</v>
      </c>
      <c r="E79" s="55">
        <f>H18</f>
        <v>5439.51</v>
      </c>
    </row>
    <row r="80" spans="1:8" x14ac:dyDescent="0.25">
      <c r="A80" s="52">
        <v>2</v>
      </c>
      <c r="B80" s="53" t="s">
        <v>38</v>
      </c>
      <c r="C80" s="54">
        <f>F33</f>
        <v>6655.34</v>
      </c>
      <c r="D80" s="54">
        <f>G33</f>
        <v>27241.7</v>
      </c>
      <c r="E80" s="55">
        <f>H33</f>
        <v>33897.040000000001</v>
      </c>
    </row>
    <row r="81" spans="1:5" x14ac:dyDescent="0.25">
      <c r="A81" s="52">
        <v>3</v>
      </c>
      <c r="B81" s="53" t="s">
        <v>159</v>
      </c>
      <c r="C81" s="54">
        <f>F44</f>
        <v>2102</v>
      </c>
      <c r="D81" s="54">
        <f>G44</f>
        <v>954.31999999999994</v>
      </c>
      <c r="E81" s="55">
        <f>H44</f>
        <v>3056.32</v>
      </c>
    </row>
    <row r="82" spans="1:5" ht="15.75" thickBot="1" x14ac:dyDescent="0.3">
      <c r="A82" s="56">
        <v>4</v>
      </c>
      <c r="B82" s="57" t="s">
        <v>158</v>
      </c>
      <c r="C82" s="58">
        <f>F57</f>
        <v>2716.95</v>
      </c>
      <c r="D82" s="58">
        <f>G57</f>
        <v>5998.32</v>
      </c>
      <c r="E82" s="59">
        <f>H57</f>
        <v>8715.27</v>
      </c>
    </row>
    <row r="83" spans="1:5" ht="15.75" thickBot="1" x14ac:dyDescent="0.3">
      <c r="A83" s="56"/>
      <c r="B83" s="60" t="s">
        <v>67</v>
      </c>
      <c r="C83" s="61">
        <f>SUM(C79:C82)</f>
        <v>13624.29</v>
      </c>
      <c r="D83" s="61">
        <f>SUM(D79:D82)</f>
        <v>37483.85</v>
      </c>
      <c r="E83" s="63">
        <f>SUM(E79:E82)</f>
        <v>51108.14</v>
      </c>
    </row>
    <row r="84" spans="1:5" ht="15.75" thickBot="1" x14ac:dyDescent="0.3">
      <c r="A84" s="56"/>
      <c r="B84" s="60" t="s">
        <v>68</v>
      </c>
      <c r="C84" s="61">
        <f>C83*1.1985</f>
        <v>16328.711565</v>
      </c>
      <c r="D84" s="61">
        <f>D83*1.1985</f>
        <v>44924.394224999996</v>
      </c>
      <c r="E84" s="63">
        <f>E83*1.1985</f>
        <v>61253.105789999994</v>
      </c>
    </row>
  </sheetData>
  <protectedRanges>
    <protectedRange sqref="A2 C1:H4 A1:B1 A3:B4" name="Intervalo1"/>
  </protectedRanges>
  <mergeCells count="46">
    <mergeCell ref="A1:H1"/>
    <mergeCell ref="A7:H7"/>
    <mergeCell ref="A8:A10"/>
    <mergeCell ref="B8:B10"/>
    <mergeCell ref="D8:D10"/>
    <mergeCell ref="E8:E10"/>
    <mergeCell ref="F3:H3"/>
    <mergeCell ref="H8:H9"/>
    <mergeCell ref="F8:F9"/>
    <mergeCell ref="G8:G9"/>
    <mergeCell ref="G4:H4"/>
    <mergeCell ref="C5:H6"/>
    <mergeCell ref="A3:C4"/>
    <mergeCell ref="A2:H2"/>
    <mergeCell ref="A17:E17"/>
    <mergeCell ref="A15:E15"/>
    <mergeCell ref="A13:E13"/>
    <mergeCell ref="A22:E22"/>
    <mergeCell ref="A24:E24"/>
    <mergeCell ref="A18:E18"/>
    <mergeCell ref="A19:H19"/>
    <mergeCell ref="A26:E26"/>
    <mergeCell ref="A33:E33"/>
    <mergeCell ref="A28:E28"/>
    <mergeCell ref="A30:E30"/>
    <mergeCell ref="A32:E32"/>
    <mergeCell ref="A44:E44"/>
    <mergeCell ref="A37:E37"/>
    <mergeCell ref="A39:E39"/>
    <mergeCell ref="A41:E41"/>
    <mergeCell ref="A43:E43"/>
    <mergeCell ref="A47:H47"/>
    <mergeCell ref="F48:F49"/>
    <mergeCell ref="G48:G49"/>
    <mergeCell ref="H48:H49"/>
    <mergeCell ref="A48:A49"/>
    <mergeCell ref="B48:B49"/>
    <mergeCell ref="D48:D49"/>
    <mergeCell ref="E48:E49"/>
    <mergeCell ref="A57:E57"/>
    <mergeCell ref="A59:E59"/>
    <mergeCell ref="A60:E60"/>
    <mergeCell ref="A65:E65"/>
    <mergeCell ref="A52:E52"/>
    <mergeCell ref="A54:E54"/>
    <mergeCell ref="A56:E56"/>
  </mergeCells>
  <pageMargins left="0.511811024" right="0.511811024" top="0.78740157499999996" bottom="0.78740157499999996" header="0.31496062000000002" footer="0.31496062000000002"/>
  <pageSetup paperSize="9" scale="50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D41"/>
  <sheetViews>
    <sheetView workbookViewId="0">
      <selection activeCell="D3" sqref="D3"/>
    </sheetView>
  </sheetViews>
  <sheetFormatPr defaultRowHeight="15" x14ac:dyDescent="0.25"/>
  <cols>
    <col min="2" max="2" width="41" customWidth="1"/>
    <col min="3" max="3" width="19" customWidth="1"/>
    <col min="4" max="4" width="16.28515625" customWidth="1"/>
    <col min="6" max="6" width="11.28515625" bestFit="1" customWidth="1"/>
  </cols>
  <sheetData>
    <row r="1" spans="1:4" ht="26.25" customHeight="1" thickBot="1" x14ac:dyDescent="0.3">
      <c r="A1" s="146" t="s">
        <v>146</v>
      </c>
      <c r="B1" s="147"/>
      <c r="C1" s="147"/>
      <c r="D1" s="148"/>
    </row>
    <row r="2" spans="1:4" x14ac:dyDescent="0.25">
      <c r="A2" s="149" t="s">
        <v>76</v>
      </c>
      <c r="B2" s="151" t="s">
        <v>77</v>
      </c>
      <c r="C2" s="153" t="s">
        <v>78</v>
      </c>
      <c r="D2" s="154"/>
    </row>
    <row r="3" spans="1:4" x14ac:dyDescent="0.25">
      <c r="A3" s="150"/>
      <c r="B3" s="152"/>
      <c r="C3" s="100" t="s">
        <v>79</v>
      </c>
      <c r="D3" s="101" t="s">
        <v>80</v>
      </c>
    </row>
    <row r="4" spans="1:4" x14ac:dyDescent="0.25">
      <c r="A4" s="155" t="s">
        <v>91</v>
      </c>
      <c r="B4" s="156"/>
      <c r="C4" s="156"/>
      <c r="D4" s="157"/>
    </row>
    <row r="5" spans="1:4" x14ac:dyDescent="0.25">
      <c r="A5" s="80" t="s">
        <v>81</v>
      </c>
      <c r="B5" s="81" t="s">
        <v>104</v>
      </c>
      <c r="C5" s="82">
        <v>0.2</v>
      </c>
      <c r="D5" s="83">
        <v>0.2</v>
      </c>
    </row>
    <row r="6" spans="1:4" x14ac:dyDescent="0.25">
      <c r="A6" s="80" t="s">
        <v>82</v>
      </c>
      <c r="B6" s="81" t="s">
        <v>105</v>
      </c>
      <c r="C6" s="82">
        <v>1.4999999999999999E-2</v>
      </c>
      <c r="D6" s="83">
        <v>1.4999999999999999E-2</v>
      </c>
    </row>
    <row r="7" spans="1:4" x14ac:dyDescent="0.25">
      <c r="A7" s="80" t="s">
        <v>83</v>
      </c>
      <c r="B7" s="81" t="s">
        <v>106</v>
      </c>
      <c r="C7" s="82">
        <v>0.01</v>
      </c>
      <c r="D7" s="83">
        <v>0.01</v>
      </c>
    </row>
    <row r="8" spans="1:4" x14ac:dyDescent="0.25">
      <c r="A8" s="80" t="s">
        <v>84</v>
      </c>
      <c r="B8" s="81" t="s">
        <v>107</v>
      </c>
      <c r="C8" s="82">
        <v>2E-3</v>
      </c>
      <c r="D8" s="83">
        <v>2E-3</v>
      </c>
    </row>
    <row r="9" spans="1:4" x14ac:dyDescent="0.25">
      <c r="A9" s="80" t="s">
        <v>85</v>
      </c>
      <c r="B9" s="81" t="s">
        <v>108</v>
      </c>
      <c r="C9" s="82">
        <v>6.0000000000000001E-3</v>
      </c>
      <c r="D9" s="83">
        <v>6.0000000000000001E-3</v>
      </c>
    </row>
    <row r="10" spans="1:4" x14ac:dyDescent="0.25">
      <c r="A10" s="80" t="s">
        <v>86</v>
      </c>
      <c r="B10" s="81" t="s">
        <v>109</v>
      </c>
      <c r="C10" s="82">
        <v>2.5000000000000001E-2</v>
      </c>
      <c r="D10" s="83">
        <v>2.5000000000000001E-2</v>
      </c>
    </row>
    <row r="11" spans="1:4" x14ac:dyDescent="0.25">
      <c r="A11" s="80" t="s">
        <v>87</v>
      </c>
      <c r="B11" s="81" t="s">
        <v>110</v>
      </c>
      <c r="C11" s="82">
        <v>0.03</v>
      </c>
      <c r="D11" s="83">
        <v>0.03</v>
      </c>
    </row>
    <row r="12" spans="1:4" x14ac:dyDescent="0.25">
      <c r="A12" s="80" t="s">
        <v>88</v>
      </c>
      <c r="B12" s="81" t="s">
        <v>111</v>
      </c>
      <c r="C12" s="82">
        <v>0.08</v>
      </c>
      <c r="D12" s="83">
        <v>0.08</v>
      </c>
    </row>
    <row r="13" spans="1:4" x14ac:dyDescent="0.25">
      <c r="A13" s="80" t="s">
        <v>89</v>
      </c>
      <c r="B13" s="81" t="s">
        <v>112</v>
      </c>
      <c r="C13" s="82">
        <v>0</v>
      </c>
      <c r="D13" s="83">
        <v>0</v>
      </c>
    </row>
    <row r="14" spans="1:4" ht="15.75" thickBot="1" x14ac:dyDescent="0.3">
      <c r="A14" s="84" t="s">
        <v>90</v>
      </c>
      <c r="B14" s="79" t="s">
        <v>65</v>
      </c>
      <c r="C14" s="85">
        <f>SUM(C5:C13)</f>
        <v>0.36800000000000005</v>
      </c>
      <c r="D14" s="86">
        <f>SUM(D5:D13)</f>
        <v>0.36800000000000005</v>
      </c>
    </row>
    <row r="15" spans="1:4" x14ac:dyDescent="0.25">
      <c r="A15" s="141" t="s">
        <v>92</v>
      </c>
      <c r="B15" s="142"/>
      <c r="C15" s="142"/>
      <c r="D15" s="143"/>
    </row>
    <row r="16" spans="1:4" x14ac:dyDescent="0.25">
      <c r="A16" s="80" t="s">
        <v>93</v>
      </c>
      <c r="B16" s="81" t="s">
        <v>113</v>
      </c>
      <c r="C16" s="82">
        <v>0.17929999999999999</v>
      </c>
      <c r="D16" s="83" t="s">
        <v>123</v>
      </c>
    </row>
    <row r="17" spans="1:4" x14ac:dyDescent="0.25">
      <c r="A17" s="80" t="s">
        <v>94</v>
      </c>
      <c r="B17" s="81" t="s">
        <v>114</v>
      </c>
      <c r="C17" s="82">
        <v>4.24E-2</v>
      </c>
      <c r="D17" s="83" t="s">
        <v>123</v>
      </c>
    </row>
    <row r="18" spans="1:4" x14ac:dyDescent="0.25">
      <c r="A18" s="80" t="s">
        <v>95</v>
      </c>
      <c r="B18" s="81" t="s">
        <v>115</v>
      </c>
      <c r="C18" s="82">
        <v>8.5000000000000006E-3</v>
      </c>
      <c r="D18" s="83">
        <v>6.4000000000000003E-3</v>
      </c>
    </row>
    <row r="19" spans="1:4" x14ac:dyDescent="0.25">
      <c r="A19" s="80" t="s">
        <v>96</v>
      </c>
      <c r="B19" s="81" t="s">
        <v>116</v>
      </c>
      <c r="C19" s="82">
        <v>0.11020000000000001</v>
      </c>
      <c r="D19" s="83">
        <v>8.3299999999999999E-2</v>
      </c>
    </row>
    <row r="20" spans="1:4" x14ac:dyDescent="0.25">
      <c r="A20" s="80" t="s">
        <v>97</v>
      </c>
      <c r="B20" s="81" t="s">
        <v>117</v>
      </c>
      <c r="C20" s="82">
        <v>5.9999999999999995E-4</v>
      </c>
      <c r="D20" s="83">
        <v>4.0000000000000002E-4</v>
      </c>
    </row>
    <row r="21" spans="1:4" x14ac:dyDescent="0.25">
      <c r="A21" s="80" t="s">
        <v>98</v>
      </c>
      <c r="B21" s="81" t="s">
        <v>118</v>
      </c>
      <c r="C21" s="82">
        <v>7.3000000000000001E-3</v>
      </c>
      <c r="D21" s="83">
        <v>5.5999999999999999E-3</v>
      </c>
    </row>
    <row r="22" spans="1:4" x14ac:dyDescent="0.25">
      <c r="A22" s="80" t="s">
        <v>99</v>
      </c>
      <c r="B22" s="81" t="s">
        <v>119</v>
      </c>
      <c r="C22" s="82">
        <v>1.55E-2</v>
      </c>
      <c r="D22" s="83" t="s">
        <v>123</v>
      </c>
    </row>
    <row r="23" spans="1:4" x14ac:dyDescent="0.25">
      <c r="A23" s="80" t="s">
        <v>100</v>
      </c>
      <c r="B23" s="81" t="s">
        <v>120</v>
      </c>
      <c r="C23" s="82">
        <v>1E-3</v>
      </c>
      <c r="D23" s="83">
        <v>8.0000000000000004E-4</v>
      </c>
    </row>
    <row r="24" spans="1:4" x14ac:dyDescent="0.25">
      <c r="A24" s="80" t="s">
        <v>101</v>
      </c>
      <c r="B24" s="81" t="s">
        <v>121</v>
      </c>
      <c r="C24" s="82">
        <v>0.11559999999999999</v>
      </c>
      <c r="D24" s="83">
        <v>8.7400000000000005E-2</v>
      </c>
    </row>
    <row r="25" spans="1:4" x14ac:dyDescent="0.25">
      <c r="A25" s="80" t="s">
        <v>102</v>
      </c>
      <c r="B25" s="81" t="s">
        <v>122</v>
      </c>
      <c r="C25" s="82">
        <v>4.0000000000000002E-4</v>
      </c>
      <c r="D25" s="83">
        <v>2.9999999999999997E-4</v>
      </c>
    </row>
    <row r="26" spans="1:4" ht="15.75" thickBot="1" x14ac:dyDescent="0.3">
      <c r="A26" s="96" t="s">
        <v>103</v>
      </c>
      <c r="B26" s="97" t="s">
        <v>65</v>
      </c>
      <c r="C26" s="94">
        <f>SUM(C16:C25)</f>
        <v>0.48079999999999995</v>
      </c>
      <c r="D26" s="95">
        <f>SUM(D16:D25)</f>
        <v>0.1842</v>
      </c>
    </row>
    <row r="27" spans="1:4" x14ac:dyDescent="0.25">
      <c r="A27" s="141" t="s">
        <v>124</v>
      </c>
      <c r="B27" s="142"/>
      <c r="C27" s="142"/>
      <c r="D27" s="143"/>
    </row>
    <row r="28" spans="1:4" x14ac:dyDescent="0.25">
      <c r="A28" s="80" t="s">
        <v>126</v>
      </c>
      <c r="B28" s="81" t="s">
        <v>131</v>
      </c>
      <c r="C28" s="82">
        <v>4.5900000000000003E-2</v>
      </c>
      <c r="D28" s="83">
        <v>3.4700000000000002E-2</v>
      </c>
    </row>
    <row r="29" spans="1:4" x14ac:dyDescent="0.25">
      <c r="A29" s="80" t="s">
        <v>127</v>
      </c>
      <c r="B29" s="81" t="s">
        <v>132</v>
      </c>
      <c r="C29" s="82">
        <v>1.1000000000000001E-3</v>
      </c>
      <c r="D29" s="83">
        <v>8.0000000000000004E-4</v>
      </c>
    </row>
    <row r="30" spans="1:4" x14ac:dyDescent="0.25">
      <c r="A30" s="80" t="s">
        <v>128</v>
      </c>
      <c r="B30" s="81" t="s">
        <v>133</v>
      </c>
      <c r="C30" s="82">
        <v>2.2599999999999999E-2</v>
      </c>
      <c r="D30" s="83">
        <v>1.7100000000000001E-2</v>
      </c>
    </row>
    <row r="31" spans="1:4" x14ac:dyDescent="0.25">
      <c r="A31" s="80" t="s">
        <v>129</v>
      </c>
      <c r="B31" s="81" t="s">
        <v>134</v>
      </c>
      <c r="C31" s="82">
        <v>2.5499999999999998E-2</v>
      </c>
      <c r="D31" s="83">
        <v>1.9300000000000001E-2</v>
      </c>
    </row>
    <row r="32" spans="1:4" x14ac:dyDescent="0.25">
      <c r="A32" s="80" t="s">
        <v>130</v>
      </c>
      <c r="B32" s="81" t="s">
        <v>135</v>
      </c>
      <c r="C32" s="82">
        <v>3.8999999999999998E-3</v>
      </c>
      <c r="D32" s="83">
        <v>2.8999999999999998E-3</v>
      </c>
    </row>
    <row r="33" spans="1:4" ht="15.75" thickBot="1" x14ac:dyDescent="0.3">
      <c r="A33" s="96" t="s">
        <v>125</v>
      </c>
      <c r="B33" s="97" t="s">
        <v>65</v>
      </c>
      <c r="C33" s="94">
        <f>SUM(C28:C32)</f>
        <v>9.8999999999999991E-2</v>
      </c>
      <c r="D33" s="95">
        <f>SUM(D28:D32)</f>
        <v>7.4800000000000005E-2</v>
      </c>
    </row>
    <row r="34" spans="1:4" x14ac:dyDescent="0.25">
      <c r="A34" s="141" t="s">
        <v>136</v>
      </c>
      <c r="B34" s="142"/>
      <c r="C34" s="142"/>
      <c r="D34" s="143"/>
    </row>
    <row r="35" spans="1:4" x14ac:dyDescent="0.25">
      <c r="A35" s="80" t="s">
        <v>137</v>
      </c>
      <c r="B35" s="81" t="s">
        <v>141</v>
      </c>
      <c r="C35" s="82">
        <v>0.1769</v>
      </c>
      <c r="D35" s="83">
        <v>6.7799999999999999E-2</v>
      </c>
    </row>
    <row r="36" spans="1:4" ht="45" x14ac:dyDescent="0.25">
      <c r="A36" s="87" t="s">
        <v>138</v>
      </c>
      <c r="B36" s="88" t="s">
        <v>142</v>
      </c>
      <c r="C36" s="89">
        <v>4.1000000000000003E-3</v>
      </c>
      <c r="D36" s="90">
        <v>3.0999999999999999E-3</v>
      </c>
    </row>
    <row r="37" spans="1:4" ht="15.75" thickBot="1" x14ac:dyDescent="0.3">
      <c r="A37" s="96" t="s">
        <v>139</v>
      </c>
      <c r="B37" s="97" t="s">
        <v>65</v>
      </c>
      <c r="C37" s="94">
        <f>SUM(C35:C36)</f>
        <v>0.18099999999999999</v>
      </c>
      <c r="D37" s="95">
        <f>SUM(D35:D36)</f>
        <v>7.0900000000000005E-2</v>
      </c>
    </row>
    <row r="38" spans="1:4" ht="15.75" thickBot="1" x14ac:dyDescent="0.3">
      <c r="A38" s="91"/>
      <c r="B38" s="92"/>
      <c r="C38" s="92"/>
      <c r="D38" s="93"/>
    </row>
    <row r="39" spans="1:4" ht="15.75" thickBot="1" x14ac:dyDescent="0.3">
      <c r="A39" s="144" t="s">
        <v>140</v>
      </c>
      <c r="B39" s="145"/>
      <c r="C39" s="98">
        <f>C14+C26+C33+C37</f>
        <v>1.1288</v>
      </c>
      <c r="D39" s="99">
        <f>D14+D26+D33+D37</f>
        <v>0.69789999999999996</v>
      </c>
    </row>
    <row r="40" spans="1:4" x14ac:dyDescent="0.25">
      <c r="A40" s="102" t="s">
        <v>143</v>
      </c>
      <c r="B40" t="s">
        <v>144</v>
      </c>
    </row>
    <row r="41" spans="1:4" x14ac:dyDescent="0.25">
      <c r="A41" t="s">
        <v>145</v>
      </c>
    </row>
  </sheetData>
  <mergeCells count="9">
    <mergeCell ref="A27:D27"/>
    <mergeCell ref="A34:D34"/>
    <mergeCell ref="A39:B39"/>
    <mergeCell ref="A1:D1"/>
    <mergeCell ref="A2:A3"/>
    <mergeCell ref="B2:B3"/>
    <mergeCell ref="C2:D2"/>
    <mergeCell ref="A4:D4"/>
    <mergeCell ref="A15:D15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Poço Sen Salgado Filho</vt:lpstr>
      <vt:lpstr>Tabela de Encargos</vt:lpstr>
      <vt:lpstr>'Poço Sen Salgado Filho'!Area_de_impressao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2025-03-17T21:07:14Z</cp:lastPrinted>
  <dcterms:created xsi:type="dcterms:W3CDTF">2021-03-08T17:01:04Z</dcterms:created>
  <dcterms:modified xsi:type="dcterms:W3CDTF">2025-04-07T14:48:51Z</dcterms:modified>
</cp:coreProperties>
</file>