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ssandra\OneDrive\Área de Trabalho\PROJETO ACAUÃ - CEMITERIOS\"/>
    </mc:Choice>
  </mc:AlternateContent>
  <xr:revisionPtr revIDLastSave="0" documentId="13_ncr:1_{A240F4C8-6A24-4D71-BA50-4FCB2B87BC53}" xr6:coauthVersionLast="47" xr6:coauthVersionMax="47" xr10:uidLastSave="{00000000-0000-0000-0000-000000000000}"/>
  <bookViews>
    <workbookView minimized="1" xWindow="11475" yWindow="1440" windowWidth="10425" windowHeight="10785" firstSheet="2" activeTab="5" xr2:uid="{00000000-000D-0000-FFFF-FFFF00000000}"/>
  </bookViews>
  <sheets>
    <sheet name="C. BDI" sheetId="7" r:id="rId1"/>
    <sheet name="Orçamento Sintético" sheetId="1" r:id="rId2"/>
    <sheet name="Orçamento Analitico" sheetId="8" r:id="rId3"/>
    <sheet name="CRONOGRAMA" sheetId="4" r:id="rId4"/>
    <sheet name="MEMORIA DE CALCULO" sheetId="2" r:id="rId5"/>
    <sheet name="Resumo do Orçamento" sheetId="3" r:id="rId6"/>
  </sheets>
  <externalReferences>
    <externalReference r:id="rId7"/>
  </externalReferences>
  <definedNames>
    <definedName name="_xlnm.Print_Titles" localSheetId="4">'[1]repeated header'!$4:$4</definedName>
    <definedName name="_xlnm.Print_Titles" localSheetId="2">'[1]repeated header'!$4:$4</definedName>
    <definedName name="_xlnm.Print_Titles" localSheetId="1">'[1]repeated header'!$4:$4</definedName>
  </definedNames>
  <calcPr calcId="181029"/>
</workbook>
</file>

<file path=xl/calcChain.xml><?xml version="1.0" encoding="utf-8"?>
<calcChain xmlns="http://schemas.openxmlformats.org/spreadsheetml/2006/main">
  <c r="G15" i="8" l="1"/>
  <c r="G5" i="8"/>
  <c r="H16" i="3"/>
  <c r="H17" i="3"/>
  <c r="H44" i="2"/>
  <c r="K42" i="1"/>
  <c r="H25" i="4"/>
  <c r="G25" i="4"/>
  <c r="F25" i="4"/>
  <c r="E25" i="4"/>
  <c r="D25" i="4"/>
  <c r="C8" i="7"/>
  <c r="D22" i="7"/>
  <c r="K13" i="3"/>
  <c r="H15" i="3"/>
  <c r="I7" i="1"/>
  <c r="I39" i="1"/>
  <c r="I38" i="1"/>
  <c r="I37" i="1"/>
  <c r="I42" i="1"/>
  <c r="I41" i="1"/>
  <c r="I40" i="1" s="1"/>
  <c r="C21" i="4" l="1"/>
  <c r="H21" i="4" s="1"/>
  <c r="I32" i="1"/>
  <c r="I33" i="1"/>
  <c r="I34" i="1"/>
  <c r="I31" i="1"/>
  <c r="I30" i="1" s="1"/>
  <c r="C17" i="4" s="1"/>
  <c r="H17" i="4" s="1"/>
  <c r="I36" i="1"/>
  <c r="I35" i="1" s="1"/>
  <c r="C19" i="4" s="1"/>
  <c r="H19" i="4" s="1"/>
  <c r="I29" i="1"/>
  <c r="I28" i="1"/>
  <c r="I27" i="1" s="1"/>
  <c r="C15" i="4" s="1"/>
  <c r="H15" i="4" s="1"/>
  <c r="H24" i="4" s="1"/>
  <c r="I26" i="1"/>
  <c r="I25" i="1" l="1"/>
  <c r="I24" i="1" s="1"/>
  <c r="C13" i="4" s="1"/>
  <c r="I23" i="1"/>
  <c r="I22" i="1"/>
  <c r="I21" i="1"/>
  <c r="I20" i="1"/>
  <c r="I17" i="1"/>
  <c r="I15" i="1"/>
  <c r="I16" i="1"/>
  <c r="I18" i="1"/>
  <c r="I14" i="1"/>
  <c r="I13" i="1"/>
  <c r="I12" i="1"/>
  <c r="I10" i="1"/>
  <c r="I9" i="1"/>
  <c r="I6" i="1"/>
  <c r="I5" i="1"/>
  <c r="C5" i="4" s="1"/>
  <c r="D5" i="4" l="1"/>
  <c r="G13" i="4"/>
  <c r="G24" i="4" s="1"/>
  <c r="F13" i="4"/>
  <c r="I8" i="1"/>
  <c r="C7" i="4" s="1"/>
  <c r="D7" i="4" s="1"/>
  <c r="I19" i="1"/>
  <c r="C11" i="4" s="1"/>
  <c r="I11" i="1"/>
  <c r="C9" i="4" s="1"/>
  <c r="F11" i="4" l="1"/>
  <c r="F24" i="4" s="1"/>
  <c r="E11" i="4"/>
  <c r="D9" i="4"/>
  <c r="D24" i="4" s="1"/>
  <c r="E9" i="4"/>
  <c r="E24" i="4" s="1"/>
  <c r="H44" i="1"/>
  <c r="C23" i="4"/>
  <c r="D26" i="4" s="1"/>
  <c r="E26" i="4" s="1"/>
  <c r="F26" i="4" s="1"/>
  <c r="G26" i="4" s="1"/>
  <c r="H26" i="4" s="1"/>
  <c r="H46" i="1" l="1"/>
  <c r="H45" i="1" s="1"/>
</calcChain>
</file>

<file path=xl/sharedStrings.xml><?xml version="1.0" encoding="utf-8"?>
<sst xmlns="http://schemas.openxmlformats.org/spreadsheetml/2006/main" count="1116" uniqueCount="261">
  <si>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</si>
  <si>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</si>
  <si>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</si>
  <si>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</si>
  <si>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</si>
  <si>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</si>
  <si>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</si>
  <si>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</si>
  <si>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</si>
  <si>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</si>
  <si>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 </t>
  </si>
  <si>
    <t>SERVIÇOS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</si>
  <si>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</si>
  <si>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</si>
  <si>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</si>
  <si>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</si>
  <si>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</si>
  <si>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</si>
  <si>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</si>
  <si>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00000181 </t>
  </si>
  <si>
    <t>Próprio</t>
  </si>
  <si>
    <t>ADMINISTRAÇÃO LOCAL</t>
  </si>
  <si>
    <t xml:space="preserve"> 2 </t>
  </si>
  <si>
    <t>LIMPEZA E MOVIMENTO DE TERRA</t>
  </si>
  <si>
    <t>m³</t>
  </si>
  <si>
    <t xml:space="preserve"> 3 </t>
  </si>
  <si>
    <t>INFRAESTRUTURA</t>
  </si>
  <si>
    <t xml:space="preserve"> 3.1 </t>
  </si>
  <si>
    <t>ALVENARIA DE VEDAÇÃO DE BLOCOS CERÂMICOS FURADOS NA HORIZONTAL DE 14X9X19 CM (ESPESSURA 14 CM, BLOCO DEITADO) E ARGAMASSA DE ASSENTAMENTO COM PREPARO EM BETONEIRA. AF_12/2021</t>
  </si>
  <si>
    <t xml:space="preserve"> 4 </t>
  </si>
  <si>
    <t>SUPERESTRUTURA</t>
  </si>
  <si>
    <t>KG</t>
  </si>
  <si>
    <t xml:space="preserve"> 4.3 </t>
  </si>
  <si>
    <t xml:space="preserve"> 92479 </t>
  </si>
  <si>
    <t>MONTAGEM E DESMONTAGEM DE FÔRMA DE VIGA, ESCORAMENTO COM GARFO DE MADEIRA, PÉ-DIREITO SIMPLES, EM CHAPA DE MADEIRA PLASTIFICADA, 18 UTILIZAÇÕES. AF_09/2020</t>
  </si>
  <si>
    <t xml:space="preserve"> 4.4 </t>
  </si>
  <si>
    <t xml:space="preserve"> 94971 </t>
  </si>
  <si>
    <t>CONCRETO FCK = 25MPA, TRAÇO 1:2,3:2,7 (EM MASSA SECA DE CIMENTO/ AREIA MÉDIA/ BRITA 1) - PREPARO MECÂNICO COM BETONEIRA 600 L. AF_05/2021</t>
  </si>
  <si>
    <t xml:space="preserve"> 5 </t>
  </si>
  <si>
    <t>VEDAÇÃO E REVESTIMENTO</t>
  </si>
  <si>
    <t xml:space="preserve"> 5.1 </t>
  </si>
  <si>
    <t xml:space="preserve"> 6 </t>
  </si>
  <si>
    <t>PINTURA</t>
  </si>
  <si>
    <t xml:space="preserve"> 6.1 </t>
  </si>
  <si>
    <t xml:space="preserve"> 88485 </t>
  </si>
  <si>
    <t>FUNDO SELADOR ACRÍLICO, APLICAÇÃO MANUAL EM PAREDE, UMA DEMÃO. AF_04/2023</t>
  </si>
  <si>
    <t xml:space="preserve"> 6.2 </t>
  </si>
  <si>
    <t xml:space="preserve"> 95626 </t>
  </si>
  <si>
    <t>APLICAÇÃO MANUAL DE TINTA LÁTEX ACRÍLICA EM PAREDE EXTERNAS DE CASAS, DUAS DEMÃOS. AF_03/2024</t>
  </si>
  <si>
    <t>Total sem BDI</t>
  </si>
  <si>
    <t>Total do BDI</t>
  </si>
  <si>
    <t>Total Geral</t>
  </si>
  <si>
    <r>
      <t xml:space="preserve">ESTADO DO PIAUÍ
PREFEITURA MUNICIPAL DE ACAUÃ–PI
CNPJ. 01.612.559/0001-35
</t>
    </r>
    <r>
      <rPr>
        <sz val="11"/>
        <rFont val="Arial"/>
        <family val="2"/>
      </rPr>
      <t>Rua Aureliano Ferreira, n° 70, Bairro Centro,
CEP: 64748-000</t>
    </r>
  </si>
  <si>
    <t>Encargos Sociais                             Não Desonerado: embutido nos preços unitário dos insumos de mão de obra, de acordo com as bases.</t>
  </si>
  <si>
    <t>ORÇAMENTO SINTÉTICO</t>
  </si>
  <si>
    <t xml:space="preserve">Bancos:                                SINAPI - 01/2026 - Piauí
</t>
  </si>
  <si>
    <t>Obra: EXECUÇÃO DE MUROS PERIMETRAIS DOS CEMITÉRIOS DE SÃO MIGUEL E CASA NOVA – ACAUÃ/PI</t>
  </si>
  <si>
    <t>BDI 21%</t>
  </si>
  <si>
    <t>ESCAVAÇÃO MANUAL PARA BLOCO DE COROAMENTO OU SAPATA (SEM ESCAVAÇÃO PARA COLOCAÇÃO DE FÔRMAS). AF_01/2024</t>
  </si>
  <si>
    <t>ESCAVAÇÃO MANUAL PARA VIGA BALDRAME OU SAPATA CORRIDA (SEM ESCAVAÇÃO PARA COLOCAÇÃO DE FÔRMAS). AF_01/2024</t>
  </si>
  <si>
    <t xml:space="preserve">LASTRO DE CONCRETO MAGRO, APLICADO EM BLOCOS DE COROAMENTO 
OU SAPATAS, ESPESSURA DE 5 CM. AF_01/2024 </t>
  </si>
  <si>
    <t xml:space="preserve">LASTRO DE CONCRETO MAGRO, APLICADO EM PISOS, LAJES SOBRE 
SOLO OU RADIERS, ESPESSURA DE 5 CM. AF_01/2024 </t>
  </si>
  <si>
    <t xml:space="preserve"> M³</t>
  </si>
  <si>
    <t xml:space="preserve">CONCRETO FCK = 20MPA, TRAÇO 1:2,7:3(EM MASSA SECA DE CIMENTO/ AREIA MÉDIA/ BRITA 1) - PREPARO MECÂNICO COM BETONEIRA 400 L. AF_05/2021 </t>
  </si>
  <si>
    <t xml:space="preserve">ALVENARIA DE VEDAÇÃO DE BLOCOS CERÂMICOS FURADOS NA HORIZONTAL DE 9X19X29 CM (ESPESSURA 9 CM) E ARGAMASSA DE ASSENTAMENTO COM PREPARO EM BETONEIRA. AF_12/2021 </t>
  </si>
  <si>
    <t xml:space="preserve">ARMAÇÃO DE SAPATA ISOLADA, VIGA BALDRAME E SAPATA CORRIDA UTILIZANDO AÇO CA-50 DE 10 MM - MONTAGEM. AF_01/2024 </t>
  </si>
  <si>
    <t xml:space="preserve">ARMAÇÃO DE SAPATA ISOLADA, VIGA BALDRAME E SAPATA CORRIDA UTILIZANDO AÇO CA-50 DE 8 MM - MONTAGEM. 
AF_01/2024 </t>
  </si>
  <si>
    <t>3.2</t>
  </si>
  <si>
    <t xml:space="preserve"> 3.3</t>
  </si>
  <si>
    <t xml:space="preserve"> 3.4</t>
  </si>
  <si>
    <t xml:space="preserve"> 3.5</t>
  </si>
  <si>
    <t xml:space="preserve"> 3.6</t>
  </si>
  <si>
    <t xml:space="preserve"> 3.7</t>
  </si>
  <si>
    <t>2.1</t>
  </si>
  <si>
    <t>2.2</t>
  </si>
  <si>
    <t xml:space="preserve">CORTE E DOBRA DE AÇO CA-60, DIÂMETRO DE 4,2 MM. AF_06/2022 </t>
  </si>
  <si>
    <t xml:space="preserve">ARMAÇÃO DE PILAR OU VIGA DE ESTRUTURA CONVENCIONAL DE CONCRETO ARMADO UTILIZANDO AÇO CA-50 DE 8,0 MM - MONTAGEM. 
AF_06/2022 </t>
  </si>
  <si>
    <t>OUTROS</t>
  </si>
  <si>
    <t xml:space="preserve">PORTA DE FERRO, DE ABRIR, TIPO GRADE COM CHAPA,COM GUARNIÇÕES, INCLUINDO PINTURA E INSTALAÇÃO. 
AF_10/2025 </t>
  </si>
  <si>
    <t>5.4</t>
  </si>
  <si>
    <t>M</t>
  </si>
  <si>
    <t xml:space="preserve"> 7 </t>
  </si>
  <si>
    <t>INSTALAÇÕES ELÉTRICAS</t>
  </si>
  <si>
    <t xml:space="preserve"> 7.1 </t>
  </si>
  <si>
    <t xml:space="preserve"> 100623 </t>
  </si>
  <si>
    <t>POSTE DE AÇO CÔNICO CONTÍNUO CURVO DUPLO, ENGASTAMENTO SIMPLES COM 1 M DE SOLO, H=9M - FORNECIMENTO E INSTALAÇÃO. AF_04/2025</t>
  </si>
  <si>
    <t>UN</t>
  </si>
  <si>
    <t xml:space="preserve"> 7.2 </t>
  </si>
  <si>
    <t xml:space="preserve"> C1947 </t>
  </si>
  <si>
    <t>SEINFRA</t>
  </si>
  <si>
    <t>PONTO ELÉTRICO, MATERIAL E EXECUÇÃO</t>
  </si>
  <si>
    <t>PT</t>
  </si>
  <si>
    <t xml:space="preserve"> 7.3 </t>
  </si>
  <si>
    <t xml:space="preserve"> C0630 </t>
  </si>
  <si>
    <t>CAIXA DE PASSAGEM COM TAMPA PARAFUSADA 500X500X150mm</t>
  </si>
  <si>
    <t xml:space="preserve"> 7.4 </t>
  </si>
  <si>
    <t xml:space="preserve"> 101659 </t>
  </si>
  <si>
    <t>LUMINÁRIA DE LED PARA ILUMINAÇÃO PÚBLICA, DE 181 W ATÉ 239 W - FORNECIMENTO E INSTALAÇÃO. AF_02/2025_PS</t>
  </si>
  <si>
    <t>SERVIÇOS FINAIS</t>
  </si>
  <si>
    <t xml:space="preserve"> 100981 </t>
  </si>
  <si>
    <t>CARGA, MANOBRA E DESCARGA DE ENTULHO EM CAMINHÃO BASCULANTE 6 M³ - CARGA COM ESCAVADEIRA HIDRÁULICA (CAÇAMBA DE 0,80 M³ / 111 HP) E DESCARGA LIVRE (UNIDADE: M3). AF_07/2020</t>
  </si>
  <si>
    <t>REVOLVIMENTO E LIMPEZA MANUAL DE SOLO</t>
  </si>
  <si>
    <t>PERFIL "U" SIMPLES, EM CHAPA DOBRADA DE ACO LAMINADO, E = 2,65 MM, H = 75 MM, L = 40 MM (3,04 KG/M)</t>
  </si>
  <si>
    <t xml:space="preserve">RODAPÉ EM GRANITO, ALTURA 10 CM. AF_09/2020 </t>
  </si>
  <si>
    <t xml:space="preserve">SERRALHEIRO ENCARGOS COMPLEMENTARES </t>
  </si>
  <si>
    <t>H</t>
  </si>
  <si>
    <t>%</t>
  </si>
  <si>
    <t>8.1</t>
  </si>
  <si>
    <t>8.2</t>
  </si>
  <si>
    <t>8.3</t>
  </si>
  <si>
    <t>8.4</t>
  </si>
  <si>
    <t>9.1</t>
  </si>
  <si>
    <t>9.2</t>
  </si>
  <si>
    <t>COMPRIMENTO 3  METROS X LARGURA 2 METROS</t>
  </si>
  <si>
    <t>94 SAPATAS - 0,70X0,70X0,50= 0,245 M³ X94= 23,03 M³</t>
  </si>
  <si>
    <t>CEMITERIO 1 (SÃO MIGUEL) - 36+9+44,34+42,63 = 132 M</t>
  </si>
  <si>
    <t>CEMITERIO 2 (CASA NOVA) - 45+31+45+31+6= 158 M</t>
  </si>
  <si>
    <t>132 M + 158 M = 290X0,20X0,3= 17,4 M³</t>
  </si>
  <si>
    <t>0,7X0,7= 0,49X94=46,06 M²</t>
  </si>
  <si>
    <t>290X0,2X0,30= 17,4</t>
  </si>
  <si>
    <t>SAPATAS 0,70X0,70X0,35= 0,171X94= 16,07 M³ / VIGAS 290X0,2X0,3= 17,4 M³</t>
  </si>
  <si>
    <t>SAPATAS 8X0,64=5,12X94=482/12=40 UND. X4,74 = 190 KG</t>
  </si>
  <si>
    <t>VIGAS 290X4= 1160/12=97X7,40=718 KG</t>
  </si>
  <si>
    <t>ESTRIBO 290/0,15 = 1934X0,86=1663/12=139 UND. 1,30=181 KG</t>
  </si>
  <si>
    <t xml:space="preserve">41X0,61= 25 M² </t>
  </si>
  <si>
    <r>
      <rPr>
        <b/>
        <sz val="11"/>
        <rFont val="Arial"/>
        <family val="2"/>
      </rPr>
      <t>PILARES=</t>
    </r>
    <r>
      <rPr>
        <sz val="11"/>
        <rFont val="Arial"/>
        <family val="1"/>
      </rPr>
      <t xml:space="preserve">26X3,5=91MX4=364M/12= 30 UND. / 62X2,8=174M X4=696M/12=58 UND. / 6X4,86=29,16X4=116,64M /12= 10 UND. 98 UND. X 4,74=465 KG </t>
    </r>
    <r>
      <rPr>
        <b/>
        <sz val="11"/>
        <rFont val="Arial"/>
        <family val="2"/>
      </rPr>
      <t xml:space="preserve">VIGAS= </t>
    </r>
    <r>
      <rPr>
        <sz val="11"/>
        <rFont val="Arial"/>
        <family val="2"/>
      </rPr>
      <t>290X4=1160/12=97UND. X4,74= 460 KG</t>
    </r>
  </si>
  <si>
    <r>
      <rPr>
        <b/>
        <sz val="11"/>
        <rFont val="Arial"/>
        <family val="2"/>
      </rPr>
      <t>ESTRIBO PILARES</t>
    </r>
    <r>
      <rPr>
        <sz val="11"/>
        <rFont val="Arial"/>
        <family val="1"/>
      </rPr>
      <t xml:space="preserve">= 91+174+30=295 M /0,15=1967 UND. X0,66=1298 M/12= 108 UND. X1,30= 140 KG </t>
    </r>
    <r>
      <rPr>
        <b/>
        <sz val="11"/>
        <rFont val="Arial"/>
        <family val="2"/>
      </rPr>
      <t>ESTRIBO VIGAS=</t>
    </r>
    <r>
      <rPr>
        <sz val="11"/>
        <rFont val="Arial"/>
        <family val="2"/>
      </rPr>
      <t xml:space="preserve"> 290/0,15=1934 X0,6=1160/12=97 UND. X 1,30= 126 KG</t>
    </r>
  </si>
  <si>
    <r>
      <rPr>
        <b/>
        <sz val="11"/>
        <rFont val="Arial"/>
        <family val="2"/>
      </rPr>
      <t>PILARES</t>
    </r>
    <r>
      <rPr>
        <sz val="11"/>
        <rFont val="Arial"/>
        <family val="1"/>
      </rPr>
      <t xml:space="preserve"> 0,25X0,35 = 0,875 M² _ 0,15X35= 0,525 M²_ 28 M²X 94=263 M²_ 94/18=5X2,8=14 M² </t>
    </r>
    <r>
      <rPr>
        <b/>
        <sz val="11"/>
        <rFont val="Arial"/>
        <family val="2"/>
      </rPr>
      <t xml:space="preserve">VIGAS </t>
    </r>
    <r>
      <rPr>
        <sz val="11"/>
        <rFont val="Arial"/>
        <family val="2"/>
      </rPr>
      <t>290X0,12=34,8_ 290X0,25=72,5_15X0,12=1,8X2=3,6 _15X0,25=3,75X2=7,5_ 3,6+7,5= 11 M²</t>
    </r>
  </si>
  <si>
    <r>
      <rPr>
        <b/>
        <sz val="11"/>
        <rFont val="Arial"/>
        <family val="2"/>
      </rPr>
      <t>PILARES</t>
    </r>
    <r>
      <rPr>
        <sz val="11"/>
        <rFont val="Arial"/>
        <family val="1"/>
      </rPr>
      <t xml:space="preserve"> 3,5X0,25X0,15=0,31X94=29,14 M³ </t>
    </r>
    <r>
      <rPr>
        <b/>
        <sz val="11"/>
        <rFont val="Arial"/>
        <family val="2"/>
      </rPr>
      <t>VIGAS</t>
    </r>
    <r>
      <rPr>
        <sz val="11"/>
        <rFont val="Arial"/>
        <family val="1"/>
      </rPr>
      <t xml:space="preserve"> 0,12X0,25X290=8,52 M³</t>
    </r>
  </si>
  <si>
    <t>CEMITERIO 1 = 132-6-10,75= 115,25 M_116X1,55=179,80 M² CEMITERIO 2= 152-6-12,75= 133,25 MX1,55=207,70 M² _ 6X3=18 M²</t>
  </si>
  <si>
    <t>CEMITERIO 1 = 132-3= 129 MX1,80=232,2 M² CEMITERIO 2= 152M X1,80= 273,6 M² _ 6X3=18 M² TOTAL 232,2X2=464,4+547,2+36= 1048 M²</t>
  </si>
  <si>
    <t xml:space="preserve">EMBOÇO OU MASSA ÚNICA EM ARGAMASSA TRAÇO 1:2:8, PREPARO 
MECÂNICO COM BETONEIRA 400 L, APLICADA MANUALMENTE EM PANOS 
CEGOS DE FACHADA (SEM PRESENÇA DE VÃOS), ESPESSURA DE 25 MM. 
AF_08/2022 </t>
  </si>
  <si>
    <t>DUAS GRADES PARA CADA 1,50X1,80=2,70X2=5,4X3=16,2 M²</t>
  </si>
  <si>
    <t>1 CRUZ DO PORTAL: 0,8+0,8+0,7+0,7+0,8+0,7= 11,5X3=34,5 M_ 1 CRUZ DO CRUZEIRO: 1,50+1,50+1,30+1,30+1,50+1,30= 8,40X2= 16,8M</t>
  </si>
  <si>
    <t>1 CRUZ DO PORTAL: 1,00+0,7= 1,70X3=5,10 M_ 1 CRUZ DO CRUZEIRO:2,00+1,30= 3,3X2= 6,60M_ 11,70X3,04= 35,57 KG</t>
  </si>
  <si>
    <t xml:space="preserve"> 9</t>
  </si>
  <si>
    <t xml:space="preserve"> 8</t>
  </si>
  <si>
    <t>INSTALAÇÕES ELETRICAS</t>
  </si>
  <si>
    <t xml:space="preserve"> 7</t>
  </si>
  <si>
    <t xml:space="preserve"> 1 </t>
  </si>
  <si>
    <t>PLANILHA ORÇAMENTÁRIA RESUMIDA</t>
  </si>
  <si>
    <t>Encargos Sociais                                                                        Não Desonerado: embutido nos preços unitário dos insumos de mão de obra, de acordo com as bases.</t>
  </si>
  <si>
    <t>B.D.I.                              21,0%</t>
  </si>
  <si>
    <t xml:space="preserve">Bancos:                                            SINAPI - 01/2026 - Piauí
</t>
  </si>
  <si>
    <t>Custo Acumulado</t>
  </si>
  <si>
    <t>Porcentagem Acumulado</t>
  </si>
  <si>
    <t>Custo</t>
  </si>
  <si>
    <t>Porcentagem</t>
  </si>
  <si>
    <t>120 DIAS</t>
  </si>
  <si>
    <t>90 DIAS</t>
  </si>
  <si>
    <t>60 DIAS</t>
  </si>
  <si>
    <t>30 DIAS</t>
  </si>
  <si>
    <t>Total Por Etapa</t>
  </si>
  <si>
    <t>CRONOGRAMA FISICO-FINANCEIRO</t>
  </si>
  <si>
    <t>*BDI (%)</t>
  </si>
  <si>
    <t>Lucro (L)</t>
  </si>
  <si>
    <t>Despesas Financeiras (DF)</t>
  </si>
  <si>
    <t>Seguro, garantia (SG)</t>
  </si>
  <si>
    <t>Risco (R)</t>
  </si>
  <si>
    <t>CPRB (INSS)</t>
  </si>
  <si>
    <t>2.4</t>
  </si>
  <si>
    <t>Cofins</t>
  </si>
  <si>
    <t>2.3</t>
  </si>
  <si>
    <t>PIS</t>
  </si>
  <si>
    <t>ISS</t>
  </si>
  <si>
    <t>Impostos e Taxas (I)</t>
  </si>
  <si>
    <t>Administração Central (A)</t>
  </si>
  <si>
    <t>MÁXIMO</t>
  </si>
  <si>
    <t>MÍNIMO</t>
  </si>
  <si>
    <t xml:space="preserve">FAIXA PERCENTUAIS DOS ITENS QUE COMPÕEM O BDI </t>
  </si>
  <si>
    <t>Custo Direto (%)</t>
  </si>
  <si>
    <t>Preço de Venda (%)</t>
  </si>
  <si>
    <t>Descrição dos serviços</t>
  </si>
  <si>
    <t>COMPOSIÇÃO DO BDI</t>
  </si>
  <si>
    <t>150 DIAS</t>
  </si>
  <si>
    <t>Encargos Sociais                                            Não Desonerado: embutido nos preços unitário dos insumos de mão de obra, de acordo com as bases.</t>
  </si>
  <si>
    <t xml:space="preserve"> 4.1</t>
  </si>
  <si>
    <t xml:space="preserve"> 4.2</t>
  </si>
  <si>
    <t>5.2</t>
  </si>
  <si>
    <t>C</t>
  </si>
  <si>
    <t>CARPINTEIRO DE FORMAS COM ENCARGOS COMPLEMENTARES</t>
  </si>
  <si>
    <t>Livro SINAPI: Cálculos e Parâmetros</t>
  </si>
  <si>
    <t>PINTURA IMUNIZANTE PARA MADEIRA, 2 DEMÃOS. AF_01/2021</t>
  </si>
  <si>
    <t>Pintura em Madeira</t>
  </si>
  <si>
    <t>SERVENTE COM ENCARGOS COMPLEMENTARES</t>
  </si>
  <si>
    <t>I</t>
  </si>
  <si>
    <t>PLACA DE OBRA (PARA CONSTRUCAO CIVIL) EM CHAPA GALVANIZADA *N. 22*, ADESIVADA, DE *2,4 X 1,2* M (SEM POSTES PARA FIXACAO)</t>
  </si>
  <si>
    <t>Material</t>
  </si>
  <si>
    <t>PREGO DE ACO POLIDO COM CABECA 10 X 10 (7/8 X 17)</t>
  </si>
  <si>
    <t>PREGO DE ACO POLIDO COM CABECA 17 X 27 (2 1/2 X 11)</t>
  </si>
  <si>
    <t>SARRAFO *2,5 X 10* CM EM PINUS, MISTA OU EQUIVALENTE DA REGIAO - BRUTA</t>
  </si>
  <si>
    <t>ORÇAMENTO ANALITICO</t>
  </si>
  <si>
    <t>PEDREIRO COM ENCARGOS COMPLEMENTARES</t>
  </si>
  <si>
    <t>CONCRETO MAGRO PARA LASTRO, TRAÇO 1:4,5:4,5 (EM MASSA SECA DE CIMENTO/ AREIA MÉDIA/ BRITA 1) - PREPARO MECÂNICO COM BETONEIRA 600 L. AF_05/2021</t>
  </si>
  <si>
    <t>Produção de Concreto</t>
  </si>
  <si>
    <t>BETONEIRA CAPACIDADE NOMINAL DE 400 L, CAPACIDADE DE MISTURA 280 L, MOTOR ELÉTRICO TRIFÁSICO POTÊNCIA DE 2 CV, SEM CARREGADOR - CHI DIURNO. AF_05/2023</t>
  </si>
  <si>
    <t>Custos Horários Produtivo e Improdutivo dos Equipamentos</t>
  </si>
  <si>
    <t>CHI</t>
  </si>
  <si>
    <t>BETONEIRA CAPACIDADE NOMINAL DE 400 L, CAPACIDADE DE MISTURA 280 L, MOTOR ELÉTRICO TRIFÁSICO POTÊNCIA DE 2 CV, SEM CARREGADOR - CHP DIURNO. AF_05/2023</t>
  </si>
  <si>
    <t>CHP</t>
  </si>
  <si>
    <t>OPERADOR DE BETONEIRA ESTACIONÁRIA/MISTURADOR COM ENCARGOS COMPLEMENTARES</t>
  </si>
  <si>
    <t>AREIA MEDIA - POSTO JAZIDA/FORNECEDOR (RETIRADO NA JAZIDA, SEM TRANSPORTE)</t>
  </si>
  <si>
    <t>CIMENTO PORTLAND COMPOSTO CP II-32</t>
  </si>
  <si>
    <t>PEDRA BRITADA N. 1 (9,5 A 19 MM) POSTO PEDREIRA/FORNECEDOR, SEM FRETE</t>
  </si>
  <si>
    <t>AJUDANTE DE ARMADOR COM ENCARGOS COMPLEMENTARES</t>
  </si>
  <si>
    <t>ARMADOR COM ENCARGOS COMPLEMENTARES</t>
  </si>
  <si>
    <t>CORTE E DOBRA DE AÇO CA-50, DIÂMETRO DE 10,0 MM. AF_06/2022</t>
  </si>
  <si>
    <t>Armação para Estruturas de Concreto Armado</t>
  </si>
  <si>
    <t>ARAME RECOZIDO 16 BWG, D = 1,65 MM (0,016 KG/M) OU 18 BWG, D = 1,25 MM (0,01 KG/M)</t>
  </si>
  <si>
    <t>ESPACADOR / DISTANCIADOR CIRCULAR COM ENTRADA LATERAL, EM PLASTICO, PARA VERGALHAO *4,2 A 12,5* MM, COBRIMENTO 20 MM</t>
  </si>
  <si>
    <t>CORTE E DOBRA DE AÇO CA-50, DIÂMETRO DE 8,0 MM. AF_06/2022</t>
  </si>
  <si>
    <t>ACO CA-60, 4,2 MM, OU 5,0 MM, OU 6,0 MM, OU 7,0 MM, VERGALHAO</t>
  </si>
  <si>
    <t>ARGAMASSA TRAÇO 1:2:8 (EM VOLUME DE CIMENTO, CAL E AREIA MÉDIA ÚMIDA) PARA EMBOÇO/MASSA ÚNICA/ASSENTAMENTO DE ALVENARIA DE VEDAÇÃO, PREPARO MECÂNICO COM BETONEIRA 400 L. AF_08/2019</t>
  </si>
  <si>
    <t>Argamassas</t>
  </si>
  <si>
    <t>BLOCO CERAMICO / TIJOLO VAZADO PARA ALVENARIA DE VEDACAO, 6 FUROS NA HORIZONTAL DE 9 X 14 X 19 CM (L X A X C)</t>
  </si>
  <si>
    <t>PINO DE ACO COM FURO, HASTE = 27 MM (ACAO DIRETA)</t>
  </si>
  <si>
    <t>CENTO</t>
  </si>
  <si>
    <t>TELA DE ACO SOLDADA GALVANIZADA/ZINCADA PARA ALVENARIA, FIO D = *1,20 A 1,70* MM, MALHA 15 X 15 MM, (C X L) *50 X 12* CM</t>
  </si>
  <si>
    <t>AJUDANTE DE CARPINTEIRO COM ENCARGOS COMPLEMENTARES</t>
  </si>
  <si>
    <t>FABRICAÇÃO DE ESCORAS DE VIGA DO TIPO GARFO, EM MADEIRA. AF_09/2020</t>
  </si>
  <si>
    <t>Fôrmas para Estruturas de Concreto Armado</t>
  </si>
  <si>
    <t>FABRICAÇÃO DE FÔRMA PARA VIGAS, EM CHAPA DE MADEIRA COMPENSADA PLASTIFICADA, E = 18 MM. AF_09/2020</t>
  </si>
  <si>
    <t>DESMOLDANTE PROTETOR PARA FORMAS DE MADEIRA, DE BASE OLEOSA EMULSIONADA EM AGUA</t>
  </si>
  <si>
    <t>L</t>
  </si>
  <si>
    <t>PREGO DE ACO POLIDO COM CABECA DUPLA 17 X 27 (2 1/2 X 11)</t>
  </si>
  <si>
    <t>TABUA NAO APARELHADA *2,5 X 20* CM, EM MACARANDUBA/MASSARANDUBA, ANGELIM OU EQUIVALENTE DA REGIAO - BRUTA</t>
  </si>
  <si>
    <t>BETONEIRA CAPACIDADE NOMINAL DE 600 L, CAPACIDADE DE MISTURA 360 L, MOTOR ELÉTRICO TRIFÁSICO POTÊNCIA DE 4 CV, SEM CARREGADOR - CHI DIURNO. AF_05/2023</t>
  </si>
  <si>
    <t>BETONEIRA CAPACIDADE NOMINAL DE 600 L, CAPACIDADE DE MISTURA 360 L, MOTOR ELÉTRICO TRIFÁSICO POTÊNCIA DE 4 CV, SEM CARREGADOR - CHP DIURNO. AF_05/2023</t>
  </si>
  <si>
    <t>BLOCO CERAMICO / TIJOLO VAZADO PARA ALVENARIA DE VEDACAO, 8 FUROS NA HORIZONTAL DE 9 X 19 X 29 CM (L X A X C)</t>
  </si>
  <si>
    <t>TELA DE ACO SOLDADA GALVANIZADA/ZINCADA PARA ALVENARIA, FIO D = *1,20 A 1,70* MM, MALHA 15 X 15 MM, (C X L) *50 X 7,5* CM</t>
  </si>
  <si>
    <t>TELA DE ACO SOLDADA GALVANIZADA/ZINCADA PARA ALVENARIA, FIO D = *1,24 MM, MALHA 25 X 25 MM</t>
  </si>
  <si>
    <t>PINTOR COM ENCARGOS COMPLEMENTARES</t>
  </si>
  <si>
    <t>SELADOR ACRILICO OPACO PREMIUM INTERIOR/EXTERIOR</t>
  </si>
  <si>
    <t>TINTA LATEX ACRILICA PREMIUM, COR BRANCO FOSCO</t>
  </si>
  <si>
    <t>AUXILIAR DE ELETRICISTA COM ENCARGOS COMPLEMENTARES</t>
  </si>
  <si>
    <t>ELETRICISTA COM ENCARGOS COMPLEMENTARES</t>
  </si>
  <si>
    <t>GUINDAUTO HIDRÁULICO, CAPACIDADE MÁXIMA DE CARGA 6200 KG, MOMENTO MÁXIMO DE CARGA 11,7 TM, ALCANCE MÁXIMO HORIZONTAL 9,70 M, INCLUSIVE CAMINHÃO TOCO PBT 16.000 KG, POTÊNCIA DE 189 CV - CHI DIURNO. AF_06/2014</t>
  </si>
  <si>
    <t>GUINDAUTO HIDRÁULICO, CAPACIDADE MÁXIMA DE CARGA 6200 KG, MOMENTO MÁXIMO DE CARGA 11,7 TM, ALCANCE MÁXIMO HORIZONTAL 9,70 M, INCLUSIVE CAMINHÃO TOCO PBT 16.000 KG, POTÊNCIA DE 189 CV - CHP DIURNO. AF_06/2014</t>
  </si>
  <si>
    <t>CABO DE COBRE NU 35 MM2 MEIO-DURO</t>
  </si>
  <si>
    <t>POSTE CONICO CONTINUO EM ACO GALVANIZADO, CURVO, BRACO DUPLO, ENGASTADO, H = 9 M, DIAMETRO INFERIOR/BASE = *135* MM</t>
  </si>
  <si>
    <t>ARGAMASSA TRAÇO 1:0,5:4,5 (EM VOLUME DE CIMENTO, CAL E AREIA MÉDIA ÚMIDA) PARA ASSENTAMENTO DE ALVENARIA, PREPARO MANUAL. AF_08/2019</t>
  </si>
  <si>
    <t>PORTA DE ABRIR / GIRO, EM GRADIL FERRO, COM BARRA CHATA 3 CM X 1/4", COM REQUADRO E GUARNICAO - COMPLETO - ACABAMENTO NATURAL</t>
  </si>
  <si>
    <t>MARMORISTA/GRANITEIRO COM ENCARGOS COMPLEMENTARES</t>
  </si>
  <si>
    <t>ARGAMASSA COLANTE TIPO AC III</t>
  </si>
  <si>
    <t>REJUNTE CIMENTICIO, QUALQUER COR</t>
  </si>
  <si>
    <t>RODAPE OU RODABANCADA EM GRANITO, POLIDO, TIPO ANDORINHA/ QUARTZ/ CASTELO/ CORUMBA OU OUTROS EQUIVALENTES DA REGIAO, H= 10 CM, E= *2,0* CM</t>
  </si>
  <si>
    <t>CURSO DE CAPACITAÇÃO PARA SERRALHEIRO (ENCARGOS COMPLEMENTARES) - HORISTA</t>
  </si>
  <si>
    <t>ALIMENTACAO - HORISTA (COLETADO CAIXA - ENCARGOS COMPLEMENTARES)</t>
  </si>
  <si>
    <t>Encargos Complementares</t>
  </si>
  <si>
    <t>EPI - FAMILIA PEDREIRO - HORISTA (ENCARGOS COMPLEMENTARES - COLETADO CAIXA)</t>
  </si>
  <si>
    <t>EXAMES - HORISTA (COLETADO CAIXA - ENCARGOS COMPLEMENTARES)</t>
  </si>
  <si>
    <t>FERRAMENTAS - FAMILIA PEDREIRO - HORISTA (ENCARGOS COMPLEMENTARES - COLETADO CAIXA)</t>
  </si>
  <si>
    <t>SEGURO - HORISTA (COLETADO CAIXA - ENCARGOS COMPLEMENTARES)</t>
  </si>
  <si>
    <t>SERRALHEIRO (HORISTA)</t>
  </si>
  <si>
    <t>Mão de Obra</t>
  </si>
  <si>
    <t>TRANSPORTE - HORISTA (COLETADO CAIXA - ENCARGOS COMPLEMENTARES)</t>
  </si>
  <si>
    <t>JARDINEIRO COM ENCARGOS COMPLEMENTARES</t>
  </si>
  <si>
    <t>CAMINHÃO BASCULANTE 6 M3 TOCO, PESO BRUTO TOTAL 16.000 KG, CARGA ÚTIL MÁXIMA 11.130 KG, DISTÂNCIA ENTRE EIXOS 5,36 M, POTÊNCIA 185 CV, INCLUSIVE CAÇAMBA METÁLICA - CHI DIURNO. AF_06/2014</t>
  </si>
  <si>
    <t>CAMINHÃO BASCULANTE 6 M3 TOCO, PESO BRUTO TOTAL 16.000 KG, CARGA ÚTIL MÁXIMA 11.130 KG, DISTÂNCIA ENTRE EIXOS 5,36 M, POTÊNCIA 185 CV, INCLUSIVE CAÇAMBA METÁLICA - CHP DIURNO. AF_06/2014</t>
  </si>
  <si>
    <t>ESCAVADEIRA HIDRÁULICA SOBRE ESTEIRAS, CAÇAMBA 0,80 M3, PESO OPERACIONAL 17 T, POTENCIA BRUTA 111 HP - CHI DIURNO. AF_06/2014</t>
  </si>
  <si>
    <t>ESCAVADEIRA HIDRÁULICA SOBRE ESTEIRAS, CAÇAMBA 0,80 M3, PESO OPERACIONAL 17 T, POTENCIA BRUTA 111 HP - CHP DIURNO. AF_06/2014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</si>
</sst>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%"/>
    <numFmt numFmtId="165" formatCode="&quot;R$&quot;\ #,##0.00"/>
  </numFmts>
  <fonts count="3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2"/>
    </font>
    <font>
      <sz val="11"/>
      <name val="Arial"/>
      <family val="1"/>
    </font>
    <font>
      <sz val="8"/>
      <name val="Arial"/>
      <family val="1"/>
    </font>
    <font>
      <sz val="11"/>
      <color theme="1"/>
      <name val="Arial"/>
      <family val="2"/>
    </font>
    <font>
      <u/>
      <sz val="11"/>
      <color theme="10"/>
      <name val="Arial"/>
      <family val="1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u/>
      <sz val="11"/>
      <color theme="1"/>
      <name val="Arial"/>
      <family val="2"/>
    </font>
    <font>
      <sz val="10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DFF0D8"/>
      </patternFill>
    </fill>
    <fill>
      <patternFill patternType="solid">
        <fgColor rgb="FFD8ECF6"/>
      </patternFill>
    </fill>
    <fill>
      <patternFill patternType="solid">
        <fgColor theme="8" tint="-0.249977111117893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DFF0D8"/>
      </patternFill>
    </fill>
  </fills>
  <borders count="2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theme="0" tint="-0.249977111117893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theme="0" tint="-0.249977111117893"/>
      </top>
      <bottom style="thin">
        <color rgb="FFCCCCCC"/>
      </bottom>
      <diagonal/>
    </border>
    <border>
      <left style="thin">
        <color theme="0" tint="-0.249977111117893"/>
      </left>
      <right/>
      <top/>
      <bottom/>
      <diagonal/>
    </border>
    <border>
      <left/>
      <right/>
      <top style="thin">
        <color theme="0" tint="-0.249977111117893"/>
      </top>
      <bottom/>
      <diagonal/>
    </border>
    <border>
      <left/>
      <right/>
      <top style="medium">
        <color rgb="FFDDDDDD"/>
      </top>
      <bottom/>
      <diagonal/>
    </border>
  </borders>
  <cellStyleXfs count="5">
    <xf numFmtId="0" fontId="0" fillId="0" borderId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22">
    <xf numFmtId="0" fontId="0" fillId="0" borderId="0" xfId="0"/>
    <xf numFmtId="0" fontId="2" fillId="2" borderId="1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right" vertical="top" wrapText="1"/>
    </xf>
    <xf numFmtId="0" fontId="5" fillId="5" borderId="4" xfId="0" applyFont="1" applyFill="1" applyBorder="1" applyAlignment="1">
      <alignment horizontal="left" vertical="top" wrapText="1"/>
    </xf>
    <xf numFmtId="0" fontId="6" fillId="6" borderId="5" xfId="0" applyFont="1" applyFill="1" applyBorder="1" applyAlignment="1">
      <alignment horizontal="center" vertical="top" wrapText="1"/>
    </xf>
    <xf numFmtId="0" fontId="7" fillId="7" borderId="6" xfId="0" applyFont="1" applyFill="1" applyBorder="1" applyAlignment="1">
      <alignment horizontal="right" vertical="top" wrapText="1"/>
    </xf>
    <xf numFmtId="4" fontId="8" fillId="8" borderId="7" xfId="0" applyNumberFormat="1" applyFont="1" applyFill="1" applyBorder="1" applyAlignment="1">
      <alignment horizontal="right" vertical="top" wrapText="1"/>
    </xf>
    <xf numFmtId="164" fontId="9" fillId="9" borderId="8" xfId="0" applyNumberFormat="1" applyFont="1" applyFill="1" applyBorder="1" applyAlignment="1">
      <alignment horizontal="right" vertical="top" wrapText="1"/>
    </xf>
    <xf numFmtId="0" fontId="11" fillId="10" borderId="9" xfId="0" applyFont="1" applyFill="1" applyBorder="1" applyAlignment="1">
      <alignment horizontal="left" vertical="top" wrapText="1"/>
    </xf>
    <xf numFmtId="0" fontId="12" fillId="11" borderId="10" xfId="0" applyFont="1" applyFill="1" applyBorder="1" applyAlignment="1">
      <alignment horizontal="center" vertical="top" wrapText="1"/>
    </xf>
    <xf numFmtId="0" fontId="13" fillId="12" borderId="11" xfId="0" applyFont="1" applyFill="1" applyBorder="1" applyAlignment="1">
      <alignment horizontal="right" vertical="top" wrapText="1"/>
    </xf>
    <xf numFmtId="4" fontId="14" fillId="13" borderId="12" xfId="0" applyNumberFormat="1" applyFont="1" applyFill="1" applyBorder="1" applyAlignment="1">
      <alignment horizontal="right" vertical="top" wrapText="1"/>
    </xf>
    <xf numFmtId="164" fontId="15" fillId="14" borderId="13" xfId="0" applyNumberFormat="1" applyFont="1" applyFill="1" applyBorder="1" applyAlignment="1">
      <alignment horizontal="right" vertical="top" wrapText="1"/>
    </xf>
    <xf numFmtId="0" fontId="17" fillId="16" borderId="0" xfId="0" applyFont="1" applyFill="1" applyAlignment="1">
      <alignment horizontal="right" vertical="top" wrapText="1"/>
    </xf>
    <xf numFmtId="0" fontId="19" fillId="18" borderId="0" xfId="0" applyFont="1" applyFill="1" applyAlignment="1">
      <alignment horizontal="left" vertical="top" wrapText="1"/>
    </xf>
    <xf numFmtId="0" fontId="20" fillId="19" borderId="0" xfId="0" applyFont="1" applyFill="1" applyAlignment="1">
      <alignment horizontal="center" vertical="top" wrapText="1"/>
    </xf>
    <xf numFmtId="0" fontId="1" fillId="20" borderId="0" xfId="0" applyFont="1" applyFill="1" applyAlignment="1">
      <alignment horizontal="left" vertical="top" wrapText="1"/>
    </xf>
    <xf numFmtId="0" fontId="10" fillId="20" borderId="0" xfId="0" applyFont="1" applyFill="1" applyAlignment="1">
      <alignment horizontal="left" vertical="top" wrapText="1"/>
    </xf>
    <xf numFmtId="0" fontId="1" fillId="20" borderId="0" xfId="0" applyFont="1" applyFill="1" applyAlignment="1">
      <alignment horizontal="center" vertical="top" wrapText="1"/>
    </xf>
    <xf numFmtId="0" fontId="11" fillId="11" borderId="10" xfId="0" applyFont="1" applyFill="1" applyBorder="1" applyAlignment="1">
      <alignment horizontal="center" vertical="top" wrapText="1"/>
    </xf>
    <xf numFmtId="0" fontId="11" fillId="10" borderId="13" xfId="0" applyFont="1" applyFill="1" applyBorder="1" applyAlignment="1">
      <alignment horizontal="left" vertical="top" wrapText="1"/>
    </xf>
    <xf numFmtId="0" fontId="13" fillId="12" borderId="13" xfId="0" applyFont="1" applyFill="1" applyBorder="1" applyAlignment="1">
      <alignment horizontal="right" vertical="top" wrapText="1"/>
    </xf>
    <xf numFmtId="4" fontId="14" fillId="13" borderId="13" xfId="0" applyNumberFormat="1" applyFont="1" applyFill="1" applyBorder="1" applyAlignment="1">
      <alignment horizontal="right" vertical="top" wrapText="1"/>
    </xf>
    <xf numFmtId="0" fontId="11" fillId="11" borderId="13" xfId="0" applyFont="1" applyFill="1" applyBorder="1" applyAlignment="1">
      <alignment horizontal="center" vertical="top" wrapText="1"/>
    </xf>
    <xf numFmtId="4" fontId="11" fillId="13" borderId="13" xfId="0" applyNumberFormat="1" applyFont="1" applyFill="1" applyBorder="1" applyAlignment="1">
      <alignment horizontal="right" vertical="top" wrapText="1"/>
    </xf>
    <xf numFmtId="4" fontId="0" fillId="0" borderId="0" xfId="0" applyNumberFormat="1"/>
    <xf numFmtId="0" fontId="5" fillId="9" borderId="13" xfId="0" applyFont="1" applyFill="1" applyBorder="1" applyAlignment="1">
      <alignment horizontal="left" vertical="top" wrapText="1"/>
    </xf>
    <xf numFmtId="0" fontId="5" fillId="9" borderId="13" xfId="0" applyFont="1" applyFill="1" applyBorder="1" applyAlignment="1">
      <alignment horizontal="center" vertical="top" wrapText="1"/>
    </xf>
    <xf numFmtId="0" fontId="5" fillId="9" borderId="13" xfId="0" applyFont="1" applyFill="1" applyBorder="1" applyAlignment="1">
      <alignment horizontal="right" vertical="top" wrapText="1"/>
    </xf>
    <xf numFmtId="4" fontId="5" fillId="9" borderId="13" xfId="0" applyNumberFormat="1" applyFont="1" applyFill="1" applyBorder="1" applyAlignment="1">
      <alignment horizontal="right" vertical="top" wrapText="1"/>
    </xf>
    <xf numFmtId="164" fontId="5" fillId="9" borderId="13" xfId="0" applyNumberFormat="1" applyFont="1" applyFill="1" applyBorder="1" applyAlignment="1">
      <alignment horizontal="right" vertical="top" wrapText="1"/>
    </xf>
    <xf numFmtId="0" fontId="11" fillId="14" borderId="13" xfId="0" applyFont="1" applyFill="1" applyBorder="1" applyAlignment="1">
      <alignment horizontal="left" vertical="top" wrapText="1"/>
    </xf>
    <xf numFmtId="0" fontId="11" fillId="14" borderId="13" xfId="0" applyFont="1" applyFill="1" applyBorder="1" applyAlignment="1">
      <alignment horizontal="center" vertical="top" wrapText="1"/>
    </xf>
    <xf numFmtId="0" fontId="11" fillId="14" borderId="13" xfId="0" applyFont="1" applyFill="1" applyBorder="1" applyAlignment="1">
      <alignment horizontal="right" vertical="top" wrapText="1"/>
    </xf>
    <xf numFmtId="4" fontId="11" fillId="14" borderId="13" xfId="0" applyNumberFormat="1" applyFont="1" applyFill="1" applyBorder="1" applyAlignment="1">
      <alignment horizontal="right" vertical="top" wrapText="1"/>
    </xf>
    <xf numFmtId="164" fontId="11" fillId="14" borderId="13" xfId="0" applyNumberFormat="1" applyFont="1" applyFill="1" applyBorder="1" applyAlignment="1">
      <alignment horizontal="right" vertical="top" wrapText="1"/>
    </xf>
    <xf numFmtId="164" fontId="5" fillId="9" borderId="8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164" fontId="15" fillId="14" borderId="16" xfId="0" applyNumberFormat="1" applyFont="1" applyFill="1" applyBorder="1" applyAlignment="1">
      <alignment horizontal="right" vertical="top" wrapText="1"/>
    </xf>
    <xf numFmtId="0" fontId="10" fillId="19" borderId="0" xfId="0" applyFont="1" applyFill="1" applyAlignment="1">
      <alignment horizontal="right" vertical="top" wrapText="1"/>
    </xf>
    <xf numFmtId="0" fontId="10" fillId="19" borderId="0" xfId="0" applyFont="1" applyFill="1" applyAlignment="1">
      <alignment horizontal="left" vertical="top" wrapText="1"/>
    </xf>
    <xf numFmtId="0" fontId="19" fillId="19" borderId="0" xfId="0" applyFont="1" applyFill="1" applyAlignment="1">
      <alignment horizontal="left" vertical="top" wrapText="1"/>
    </xf>
    <xf numFmtId="0" fontId="1" fillId="19" borderId="13" xfId="0" applyFont="1" applyFill="1" applyBorder="1" applyAlignment="1">
      <alignment horizontal="right" vertical="top" wrapText="1"/>
    </xf>
    <xf numFmtId="0" fontId="1" fillId="19" borderId="13" xfId="0" applyFont="1" applyFill="1" applyBorder="1" applyAlignment="1">
      <alignment horizontal="left" vertical="top" wrapText="1"/>
    </xf>
    <xf numFmtId="0" fontId="1" fillId="20" borderId="0" xfId="0" applyFont="1" applyFill="1" applyAlignment="1">
      <alignment vertical="top" wrapText="1"/>
    </xf>
    <xf numFmtId="0" fontId="19" fillId="19" borderId="0" xfId="0" applyFont="1" applyFill="1" applyAlignment="1">
      <alignment horizontal="center" vertical="top" wrapText="1"/>
    </xf>
    <xf numFmtId="10" fontId="10" fillId="19" borderId="0" xfId="3" applyNumberFormat="1" applyFont="1" applyFill="1" applyAlignment="1">
      <alignment horizontal="right" vertical="top" wrapText="1"/>
    </xf>
    <xf numFmtId="0" fontId="11" fillId="9" borderId="13" xfId="0" applyFont="1" applyFill="1" applyBorder="1" applyAlignment="1">
      <alignment horizontal="right" vertical="top" wrapText="1"/>
    </xf>
    <xf numFmtId="0" fontId="0" fillId="0" borderId="0" xfId="0" applyAlignment="1">
      <alignment horizontal="center" vertical="center"/>
    </xf>
    <xf numFmtId="10" fontId="1" fillId="22" borderId="13" xfId="3" applyNumberFormat="1" applyFont="1" applyFill="1" applyBorder="1" applyAlignment="1">
      <alignment horizontal="center" vertical="top" wrapText="1"/>
    </xf>
    <xf numFmtId="10" fontId="1" fillId="22" borderId="13" xfId="3" applyNumberFormat="1" applyFont="1" applyFill="1" applyBorder="1" applyAlignment="1">
      <alignment horizontal="center" vertical="center" wrapText="1"/>
    </xf>
    <xf numFmtId="0" fontId="1" fillId="22" borderId="13" xfId="3" applyNumberFormat="1" applyFont="1" applyFill="1" applyBorder="1" applyAlignment="1">
      <alignment horizontal="center" vertical="top" wrapText="1"/>
    </xf>
    <xf numFmtId="10" fontId="11" fillId="23" borderId="13" xfId="3" applyNumberFormat="1" applyFont="1" applyFill="1" applyBorder="1" applyAlignment="1">
      <alignment horizontal="center" vertical="center" wrapText="1"/>
    </xf>
    <xf numFmtId="10" fontId="27" fillId="23" borderId="13" xfId="3" applyNumberFormat="1" applyFont="1" applyFill="1" applyBorder="1" applyAlignment="1">
      <alignment horizontal="center" vertical="center" wrapText="1"/>
    </xf>
    <xf numFmtId="0" fontId="27" fillId="23" borderId="13" xfId="3" applyNumberFormat="1" applyFont="1" applyFill="1" applyBorder="1" applyAlignment="1">
      <alignment horizontal="center" vertical="center" wrapText="1"/>
    </xf>
    <xf numFmtId="0" fontId="5" fillId="24" borderId="13" xfId="0" applyFont="1" applyFill="1" applyBorder="1" applyAlignment="1">
      <alignment horizontal="center" vertical="center" wrapText="1"/>
    </xf>
    <xf numFmtId="0" fontId="5" fillId="9" borderId="0" xfId="0" applyFont="1" applyFill="1" applyAlignment="1">
      <alignment horizontal="right" vertical="top" wrapText="1"/>
    </xf>
    <xf numFmtId="0" fontId="11" fillId="9" borderId="0" xfId="0" applyFont="1" applyFill="1" applyAlignment="1">
      <alignment horizontal="right" vertical="top" wrapText="1"/>
    </xf>
    <xf numFmtId="0" fontId="5" fillId="9" borderId="0" xfId="0" applyFont="1" applyFill="1" applyAlignment="1">
      <alignment horizontal="left" vertical="top" wrapText="1"/>
    </xf>
    <xf numFmtId="4" fontId="5" fillId="9" borderId="0" xfId="0" applyNumberFormat="1" applyFont="1" applyFill="1" applyAlignment="1">
      <alignment horizontal="right" vertical="top" wrapText="1"/>
    </xf>
    <xf numFmtId="4" fontId="10" fillId="19" borderId="0" xfId="0" applyNumberFormat="1" applyFont="1" applyFill="1" applyAlignment="1">
      <alignment horizontal="left" vertical="top" wrapText="1"/>
    </xf>
    <xf numFmtId="9" fontId="11" fillId="9" borderId="18" xfId="0" applyNumberFormat="1" applyFont="1" applyFill="1" applyBorder="1" applyAlignment="1">
      <alignment horizontal="right" vertical="top" wrapText="1"/>
    </xf>
    <xf numFmtId="44" fontId="11" fillId="9" borderId="18" xfId="2" applyFont="1" applyFill="1" applyBorder="1" applyAlignment="1">
      <alignment horizontal="right" vertical="top" wrapText="1"/>
    </xf>
    <xf numFmtId="9" fontId="11" fillId="9" borderId="0" xfId="0" applyNumberFormat="1" applyFont="1" applyFill="1" applyAlignment="1">
      <alignment horizontal="right" vertical="top" wrapText="1"/>
    </xf>
    <xf numFmtId="44" fontId="10" fillId="19" borderId="0" xfId="0" applyNumberFormat="1" applyFont="1" applyFill="1" applyAlignment="1">
      <alignment horizontal="right" vertical="top" wrapText="1"/>
    </xf>
    <xf numFmtId="0" fontId="1" fillId="19" borderId="20" xfId="0" applyFont="1" applyFill="1" applyBorder="1" applyAlignment="1">
      <alignment horizontal="right" vertical="top" wrapText="1"/>
    </xf>
    <xf numFmtId="0" fontId="5" fillId="9" borderId="21" xfId="0" applyFont="1" applyFill="1" applyBorder="1" applyAlignment="1">
      <alignment horizontal="right" vertical="top" wrapText="1"/>
    </xf>
    <xf numFmtId="0" fontId="1" fillId="19" borderId="23" xfId="0" applyFont="1" applyFill="1" applyBorder="1" applyAlignment="1">
      <alignment horizontal="right" vertical="top" wrapText="1"/>
    </xf>
    <xf numFmtId="0" fontId="0" fillId="0" borderId="22" xfId="0" applyBorder="1"/>
    <xf numFmtId="44" fontId="0" fillId="0" borderId="0" xfId="0" applyNumberFormat="1"/>
    <xf numFmtId="0" fontId="1" fillId="0" borderId="0" xfId="0" applyFont="1"/>
    <xf numFmtId="44" fontId="10" fillId="25" borderId="0" xfId="2" applyFont="1" applyFill="1" applyAlignment="1">
      <alignment horizontal="left" vertical="top" wrapText="1"/>
    </xf>
    <xf numFmtId="10" fontId="10" fillId="25" borderId="0" xfId="3" applyNumberFormat="1" applyFont="1" applyFill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10" fontId="1" fillId="0" borderId="0" xfId="0" applyNumberFormat="1" applyFont="1" applyAlignment="1">
      <alignment vertical="center" wrapText="1"/>
    </xf>
    <xf numFmtId="165" fontId="18" fillId="17" borderId="0" xfId="1" applyNumberFormat="1" applyFont="1" applyFill="1" applyAlignment="1">
      <alignment vertical="top" wrapText="1"/>
    </xf>
    <xf numFmtId="0" fontId="28" fillId="27" borderId="24" xfId="0" applyFont="1" applyFill="1" applyBorder="1" applyAlignment="1">
      <alignment horizontal="left" vertical="top" wrapText="1"/>
    </xf>
    <xf numFmtId="0" fontId="29" fillId="27" borderId="24" xfId="4" applyFont="1" applyFill="1" applyBorder="1" applyAlignment="1">
      <alignment horizontal="left" vertical="top" wrapText="1"/>
    </xf>
    <xf numFmtId="0" fontId="28" fillId="27" borderId="24" xfId="0" applyFont="1" applyFill="1" applyBorder="1" applyAlignment="1">
      <alignment horizontal="center" vertical="top" wrapText="1"/>
    </xf>
    <xf numFmtId="0" fontId="28" fillId="27" borderId="24" xfId="0" applyFont="1" applyFill="1" applyBorder="1" applyAlignment="1">
      <alignment horizontal="right" vertical="top" wrapText="1"/>
    </xf>
    <xf numFmtId="0" fontId="28" fillId="26" borderId="24" xfId="0" applyFont="1" applyFill="1" applyBorder="1" applyAlignment="1">
      <alignment horizontal="left" vertical="top" wrapText="1"/>
    </xf>
    <xf numFmtId="0" fontId="28" fillId="26" borderId="24" xfId="0" applyFont="1" applyFill="1" applyBorder="1" applyAlignment="1">
      <alignment horizontal="center" vertical="top" wrapText="1"/>
    </xf>
    <xf numFmtId="0" fontId="28" fillId="26" borderId="24" xfId="0" applyFont="1" applyFill="1" applyBorder="1" applyAlignment="1">
      <alignment horizontal="right" vertical="top" wrapText="1"/>
    </xf>
    <xf numFmtId="0" fontId="30" fillId="28" borderId="11" xfId="0" applyFont="1" applyFill="1" applyBorder="1" applyAlignment="1">
      <alignment horizontal="right" vertical="top" wrapText="1"/>
    </xf>
    <xf numFmtId="4" fontId="7" fillId="7" borderId="6" xfId="0" applyNumberFormat="1" applyFont="1" applyFill="1" applyBorder="1" applyAlignment="1">
      <alignment horizontal="right" vertical="top" wrapText="1"/>
    </xf>
    <xf numFmtId="0" fontId="24" fillId="27" borderId="0" xfId="0" applyFont="1" applyFill="1"/>
    <xf numFmtId="4" fontId="28" fillId="27" borderId="24" xfId="0" applyNumberFormat="1" applyFont="1" applyFill="1" applyBorder="1" applyAlignment="1">
      <alignment horizontal="right" vertical="top" wrapText="1"/>
    </xf>
    <xf numFmtId="44" fontId="0" fillId="0" borderId="0" xfId="2" applyFont="1"/>
    <xf numFmtId="0" fontId="20" fillId="19" borderId="0" xfId="0" applyFont="1" applyFill="1" applyAlignment="1">
      <alignment vertical="top" wrapText="1"/>
    </xf>
    <xf numFmtId="0" fontId="0" fillId="0" borderId="0" xfId="0" applyAlignment="1">
      <alignment horizontal="center" vertical="center" wrapText="1"/>
    </xf>
    <xf numFmtId="0" fontId="5" fillId="24" borderId="16" xfId="0" applyFont="1" applyFill="1" applyBorder="1" applyAlignment="1">
      <alignment horizontal="center" vertical="center" wrapText="1"/>
    </xf>
    <xf numFmtId="0" fontId="5" fillId="24" borderId="19" xfId="0" applyFont="1" applyFill="1" applyBorder="1" applyAlignment="1">
      <alignment horizontal="center" vertical="center" wrapText="1"/>
    </xf>
    <xf numFmtId="0" fontId="1" fillId="20" borderId="17" xfId="0" applyFont="1" applyFill="1" applyBorder="1" applyAlignment="1">
      <alignment horizontal="center" wrapText="1"/>
    </xf>
    <xf numFmtId="0" fontId="1" fillId="20" borderId="0" xfId="0" applyFont="1" applyFill="1" applyAlignment="1">
      <alignment horizontal="center" vertical="top" wrapText="1"/>
    </xf>
    <xf numFmtId="0" fontId="1" fillId="20" borderId="0" xfId="0" applyFont="1" applyFill="1" applyAlignment="1">
      <alignment horizontal="left" vertical="top" wrapText="1"/>
    </xf>
    <xf numFmtId="0" fontId="10" fillId="20" borderId="0" xfId="0" applyFont="1" applyFill="1" applyAlignment="1">
      <alignment horizontal="left" vertical="center" wrapText="1"/>
    </xf>
    <xf numFmtId="0" fontId="0" fillId="0" borderId="0" xfId="0" applyAlignment="1">
      <alignment horizontal="center"/>
    </xf>
    <xf numFmtId="0" fontId="17" fillId="16" borderId="0" xfId="0" applyFont="1" applyFill="1" applyAlignment="1">
      <alignment horizontal="right" vertical="top" wrapText="1"/>
    </xf>
    <xf numFmtId="0" fontId="16" fillId="15" borderId="0" xfId="0" applyFont="1" applyFill="1" applyAlignment="1">
      <alignment horizontal="left" vertical="top" wrapText="1"/>
    </xf>
    <xf numFmtId="165" fontId="18" fillId="17" borderId="0" xfId="2" applyNumberFormat="1" applyFont="1" applyFill="1" applyAlignment="1">
      <alignment horizontal="right" vertical="top" wrapText="1"/>
    </xf>
    <xf numFmtId="165" fontId="17" fillId="16" borderId="0" xfId="2" applyNumberFormat="1" applyFont="1" applyFill="1" applyAlignment="1">
      <alignment horizontal="right" vertical="top" wrapText="1"/>
    </xf>
    <xf numFmtId="10" fontId="1" fillId="20" borderId="0" xfId="0" applyNumberFormat="1" applyFont="1" applyFill="1" applyAlignment="1">
      <alignment horizontal="center" vertical="top" wrapText="1"/>
    </xf>
    <xf numFmtId="0" fontId="1" fillId="20" borderId="0" xfId="0" applyFont="1" applyFill="1" applyAlignment="1">
      <alignment horizontal="center" wrapText="1"/>
    </xf>
    <xf numFmtId="0" fontId="0" fillId="0" borderId="0" xfId="0"/>
    <xf numFmtId="165" fontId="18" fillId="17" borderId="0" xfId="1" applyNumberFormat="1" applyFont="1" applyFill="1" applyAlignment="1">
      <alignment horizontal="right" vertical="top" wrapText="1"/>
    </xf>
    <xf numFmtId="0" fontId="10" fillId="19" borderId="0" xfId="0" applyFont="1" applyFill="1" applyAlignment="1">
      <alignment horizontal="left" vertical="top" wrapText="1"/>
    </xf>
    <xf numFmtId="0" fontId="1" fillId="20" borderId="0" xfId="0" applyFont="1" applyFill="1" applyAlignment="1">
      <alignment horizontal="right" vertical="top" wrapText="1"/>
    </xf>
    <xf numFmtId="0" fontId="21" fillId="0" borderId="14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21" fillId="21" borderId="15" xfId="0" applyFont="1" applyFill="1" applyBorder="1" applyAlignment="1">
      <alignment horizontal="center" wrapText="1"/>
    </xf>
    <xf numFmtId="0" fontId="0" fillId="21" borderId="15" xfId="0" applyFill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21" fillId="0" borderId="15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21" fillId="0" borderId="15" xfId="0" applyFont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10" fillId="19" borderId="0" xfId="0" applyFont="1" applyFill="1" applyAlignment="1">
      <alignment horizontal="right" vertical="top" wrapText="1"/>
    </xf>
    <xf numFmtId="4" fontId="10" fillId="19" borderId="0" xfId="0" applyNumberFormat="1" applyFont="1" applyFill="1" applyAlignment="1">
      <alignment horizontal="right" vertical="top" wrapText="1"/>
    </xf>
    <xf numFmtId="0" fontId="1" fillId="19" borderId="13" xfId="0" applyFont="1" applyFill="1" applyBorder="1" applyAlignment="1">
      <alignment horizontal="left" vertical="top" wrapText="1"/>
    </xf>
  </cellXfs>
  <cellStyles count="5">
    <cellStyle name="Hiperlink" xfId="4" builtinId="8"/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66675</xdr:rowOff>
    </xdr:from>
    <xdr:to>
      <xdr:col>1</xdr:col>
      <xdr:colOff>65616</xdr:colOff>
      <xdr:row>2</xdr:row>
      <xdr:rowOff>19050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C9A0AC4-AA31-EF8A-1A8F-CC15013EC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66675"/>
          <a:ext cx="1151466" cy="1219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2872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530678</xdr:colOff>
      <xdr:row>2</xdr:row>
      <xdr:rowOff>103256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111A10F-3241-91B4-43B9-74B14DF32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92678" cy="13687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113393</xdr:colOff>
      <xdr:row>0</xdr:row>
      <xdr:rowOff>45357</xdr:rowOff>
    </xdr:from>
    <xdr:to>
      <xdr:col>1</xdr:col>
      <xdr:colOff>923131</xdr:colOff>
      <xdr:row>0</xdr:row>
      <xdr:rowOff>902727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8D8C1DE-E727-E15A-7F12-A488B41D5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2857" y="45357"/>
          <a:ext cx="809738" cy="8573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251810</xdr:colOff>
      <xdr:row>0</xdr:row>
      <xdr:rowOff>65690</xdr:rowOff>
    </xdr:from>
    <xdr:to>
      <xdr:col>1</xdr:col>
      <xdr:colOff>569309</xdr:colOff>
      <xdr:row>1</xdr:row>
      <xdr:rowOff>260826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ACC8300-39D9-DFE6-621F-B4AD30883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810" y="65690"/>
          <a:ext cx="1083878" cy="114763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464038</xdr:colOff>
      <xdr:row>0</xdr:row>
      <xdr:rowOff>36635</xdr:rowOff>
    </xdr:from>
    <xdr:to>
      <xdr:col>2</xdr:col>
      <xdr:colOff>170961</xdr:colOff>
      <xdr:row>2</xdr:row>
      <xdr:rowOff>59621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6AFD7B5-57DF-0508-93AD-B2954B352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4038" y="36635"/>
          <a:ext cx="1221154" cy="129298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.orcafascio.com/banco/sinapi/composicoes/698c737c340f1b550735b6a4?estado_sinapi=PI" TargetMode="External"/><Relationship Id="rId21" Type="http://schemas.openxmlformats.org/officeDocument/2006/relationships/hyperlink" Target="https://app.orcafascio.com/banco/sinapi/composicoes/698c738a340f1b550735d187?estado_sinapi=PI" TargetMode="External"/><Relationship Id="rId42" Type="http://schemas.openxmlformats.org/officeDocument/2006/relationships/hyperlink" Target="https://app.orcafascio.com/banco/sinapi/composicoes/698c737c340f1b550735b6a4?estado_sinapi=PI" TargetMode="External"/><Relationship Id="rId47" Type="http://schemas.openxmlformats.org/officeDocument/2006/relationships/hyperlink" Target="https://app.orcafascio.com/banco/sinapi/composicoes/698c738b340f1b550735d2e8?estado_sinapi=PI" TargetMode="External"/><Relationship Id="rId63" Type="http://schemas.openxmlformats.org/officeDocument/2006/relationships/hyperlink" Target="https://app.orcafascio.com/banco/sinapi/composicoes/698c738b340f1b550735d2e8?estado_sinapi=PI" TargetMode="External"/><Relationship Id="rId68" Type="http://schemas.openxmlformats.org/officeDocument/2006/relationships/printerSettings" Target="../printerSettings/printerSettings2.bin"/><Relationship Id="rId7" Type="http://schemas.openxmlformats.org/officeDocument/2006/relationships/hyperlink" Target="https://app.orcafascio.com/banco/sinapi/composicoes/698c738b340f1b550735d2e8?estado_sinapi=PI" TargetMode="External"/><Relationship Id="rId2" Type="http://schemas.openxmlformats.org/officeDocument/2006/relationships/hyperlink" Target="https://app.orcafascio.com/banco/sinapi/composicoes/698c738d340f1b550735d635?estado_sinapi=PI" TargetMode="External"/><Relationship Id="rId16" Type="http://schemas.openxmlformats.org/officeDocument/2006/relationships/hyperlink" Target="https://app.orcafascio.com/banco/sinapi/composicoes/698c738b340f1b550735d2bb?estado_sinapi=PI" TargetMode="External"/><Relationship Id="rId29" Type="http://schemas.openxmlformats.org/officeDocument/2006/relationships/hyperlink" Target="https://app.orcafascio.com/banco/sinapi/composicoes/698c738a340f1b550735d187?estado_sinapi=PI" TargetMode="External"/><Relationship Id="rId11" Type="http://schemas.openxmlformats.org/officeDocument/2006/relationships/hyperlink" Target="https://app.orcafascio.com/banco/sinapi/composicoes/698c738e340f1b550735d7ec?estado_sinapi=PI" TargetMode="External"/><Relationship Id="rId24" Type="http://schemas.openxmlformats.org/officeDocument/2006/relationships/hyperlink" Target="https://app.orcafascio.com/banco/sinapi/composicoes/698c738a340f1b550735d187?estado_sinapi=PI" TargetMode="External"/><Relationship Id="rId32" Type="http://schemas.openxmlformats.org/officeDocument/2006/relationships/hyperlink" Target="https://app.orcafascio.com/banco/sinapi/composicoes/698c738a340f1b550735d187?estado_sinapi=PI" TargetMode="External"/><Relationship Id="rId37" Type="http://schemas.openxmlformats.org/officeDocument/2006/relationships/hyperlink" Target="https://app.orcafascio.com/banco/sinapi/composicoes/698c7385340f1b550735c69e?estado_sinapi=PI" TargetMode="External"/><Relationship Id="rId40" Type="http://schemas.openxmlformats.org/officeDocument/2006/relationships/hyperlink" Target="https://app.orcafascio.com/banco/sinapi/composicoes/698c738b340f1b550735d2bb?estado_sinapi=PI" TargetMode="External"/><Relationship Id="rId45" Type="http://schemas.openxmlformats.org/officeDocument/2006/relationships/hyperlink" Target="https://app.orcafascio.com/banco/sinapi/composicoes/698c737c340f1b550735b6a4?estado_sinapi=PI" TargetMode="External"/><Relationship Id="rId53" Type="http://schemas.openxmlformats.org/officeDocument/2006/relationships/hyperlink" Target="https://app.orcafascio.com/banco/sinapi/composicoes/698c738b340f1b550735d281?estado_sinapi=PI" TargetMode="External"/><Relationship Id="rId58" Type="http://schemas.openxmlformats.org/officeDocument/2006/relationships/hyperlink" Target="https://app.orcafascio.com/banco/sinapi/composicoes/698c738b340f1b550735d2e8?estado_sinapi=PI" TargetMode="External"/><Relationship Id="rId66" Type="http://schemas.openxmlformats.org/officeDocument/2006/relationships/hyperlink" Target="https://app.orcafascio.com/banco/sinapi/composicoes/698c737f340f1b550735bc65?estado_sinapi=PI" TargetMode="External"/><Relationship Id="rId5" Type="http://schemas.openxmlformats.org/officeDocument/2006/relationships/hyperlink" Target="https://app.orcafascio.com/banco/sinapi/composicoes/698c738b340f1b550735d2e8?estado_sinapi=PI" TargetMode="External"/><Relationship Id="rId61" Type="http://schemas.openxmlformats.org/officeDocument/2006/relationships/hyperlink" Target="https://app.orcafascio.com/banco/sinapi/composicoes/698c738b340f1b550735d266?estado_sinapi=PI" TargetMode="External"/><Relationship Id="rId19" Type="http://schemas.openxmlformats.org/officeDocument/2006/relationships/hyperlink" Target="https://app.orcafascio.com/banco/sinapi/composicoes/698c738a340f1b550735d199?estado_sinapi=PI" TargetMode="External"/><Relationship Id="rId14" Type="http://schemas.openxmlformats.org/officeDocument/2006/relationships/hyperlink" Target="https://app.orcafascio.com/banco/sinapi/composicoes/698c737f340f1b550735bbe1?estado_sinapi=PI" TargetMode="External"/><Relationship Id="rId22" Type="http://schemas.openxmlformats.org/officeDocument/2006/relationships/hyperlink" Target="https://app.orcafascio.com/banco/sinapi/composicoes/698c738a340f1b550735d199?estado_sinapi=PI" TargetMode="External"/><Relationship Id="rId27" Type="http://schemas.openxmlformats.org/officeDocument/2006/relationships/hyperlink" Target="https://app.orcafascio.com/banco/sinapi/composicoes/698c738b340f1b550735d2db?estado_sinapi=PI" TargetMode="External"/><Relationship Id="rId30" Type="http://schemas.openxmlformats.org/officeDocument/2006/relationships/hyperlink" Target="https://app.orcafascio.com/banco/sinapi/composicoes/698c738a340f1b550735d199?estado_sinapi=PI" TargetMode="External"/><Relationship Id="rId35" Type="http://schemas.openxmlformats.org/officeDocument/2006/relationships/hyperlink" Target="https://app.orcafascio.com/banco/sinapi/composicoes/698c738b340f1b550735d1bf?estado_sinapi=PI" TargetMode="External"/><Relationship Id="rId43" Type="http://schemas.openxmlformats.org/officeDocument/2006/relationships/hyperlink" Target="https://app.orcafascio.com/banco/sinapi/composicoes/698c738b340f1b550735d2db?estado_sinapi=PI" TargetMode="External"/><Relationship Id="rId48" Type="http://schemas.openxmlformats.org/officeDocument/2006/relationships/hyperlink" Target="https://app.orcafascio.com/banco/sinapi/composicoes/698c738b340f1b550735d2dd?estado_sinapi=PI" TargetMode="External"/><Relationship Id="rId56" Type="http://schemas.openxmlformats.org/officeDocument/2006/relationships/hyperlink" Target="https://app.orcafascio.com/banco/sinapi/composicoes/698c737c340f1b550735b68e?estado_sinapi=PI" TargetMode="External"/><Relationship Id="rId64" Type="http://schemas.openxmlformats.org/officeDocument/2006/relationships/hyperlink" Target="https://app.orcafascio.com/banco/sinapi/composicoes/698c737f340f1b550735bc01?estado_sinapi=PI" TargetMode="External"/><Relationship Id="rId69" Type="http://schemas.openxmlformats.org/officeDocument/2006/relationships/drawing" Target="../drawings/drawing3.xml"/><Relationship Id="rId8" Type="http://schemas.openxmlformats.org/officeDocument/2006/relationships/hyperlink" Target="https://app.orcafascio.com/banco/sinapi/composicoes/698c738e340f1b550735d7ec?estado_sinapi=PI" TargetMode="External"/><Relationship Id="rId51" Type="http://schemas.openxmlformats.org/officeDocument/2006/relationships/hyperlink" Target="https://app.orcafascio.com/banco/sinapi/composicoes/698c738b340f1b550735d2e8?estado_sinapi=PI" TargetMode="External"/><Relationship Id="rId3" Type="http://schemas.openxmlformats.org/officeDocument/2006/relationships/hyperlink" Target="https://app.orcafascio.com/banco/sinapi/composicoes/698c738b340f1b550735d2e8?estado_sinapi=PI" TargetMode="External"/><Relationship Id="rId12" Type="http://schemas.openxmlformats.org/officeDocument/2006/relationships/hyperlink" Target="https://app.orcafascio.com/banco/sinapi/composicoes/698c738b340f1b550735d2db?estado_sinapi=PI" TargetMode="External"/><Relationship Id="rId17" Type="http://schemas.openxmlformats.org/officeDocument/2006/relationships/hyperlink" Target="https://app.orcafascio.com/banco/sinapi/composicoes/698c738b340f1b550735d2e8?estado_sinapi=PI" TargetMode="External"/><Relationship Id="rId25" Type="http://schemas.openxmlformats.org/officeDocument/2006/relationships/hyperlink" Target="https://app.orcafascio.com/banco/sinapi/composicoes/698c738a340f1b550735d199?estado_sinapi=PI" TargetMode="External"/><Relationship Id="rId33" Type="http://schemas.openxmlformats.org/officeDocument/2006/relationships/hyperlink" Target="https://app.orcafascio.com/banco/sinapi/composicoes/698c738a340f1b550735d199?estado_sinapi=PI" TargetMode="External"/><Relationship Id="rId38" Type="http://schemas.openxmlformats.org/officeDocument/2006/relationships/hyperlink" Target="https://app.orcafascio.com/banco/sinapi/composicoes/698c737f340f1b550735bbe3?estado_sinapi=PI" TargetMode="External"/><Relationship Id="rId46" Type="http://schemas.openxmlformats.org/officeDocument/2006/relationships/hyperlink" Target="https://app.orcafascio.com/banco/sinapi/composicoes/698c738b340f1b550735d2db?estado_sinapi=PI" TargetMode="External"/><Relationship Id="rId59" Type="http://schemas.openxmlformats.org/officeDocument/2006/relationships/hyperlink" Target="https://app.orcafascio.com/banco/sinapi/composicoes/698c738b340f1b550735d29b?estado_sinapi=PI" TargetMode="External"/><Relationship Id="rId67" Type="http://schemas.openxmlformats.org/officeDocument/2006/relationships/hyperlink" Target="https://app.orcafascio.com/banco/sinapi/composicoes/698c737f340f1b550735bc66?estado_sinapi=PI" TargetMode="External"/><Relationship Id="rId20" Type="http://schemas.openxmlformats.org/officeDocument/2006/relationships/hyperlink" Target="https://app.orcafascio.com/banco/sinapi/composicoes/698c737c340f1b550735b755?estado_sinapi=PI" TargetMode="External"/><Relationship Id="rId41" Type="http://schemas.openxmlformats.org/officeDocument/2006/relationships/hyperlink" Target="https://app.orcafascio.com/banco/sinapi/composicoes/698c738b340f1b550735d2e8?estado_sinapi=PI" TargetMode="External"/><Relationship Id="rId54" Type="http://schemas.openxmlformats.org/officeDocument/2006/relationships/hyperlink" Target="https://app.orcafascio.com/banco/sinapi/composicoes/698c7380340f1b550735bca1?estado_sinapi=PI" TargetMode="External"/><Relationship Id="rId62" Type="http://schemas.openxmlformats.org/officeDocument/2006/relationships/hyperlink" Target="https://app.orcafascio.com/banco/sinapi/composicoes/698c738b340f1b550735d295?estado_sinapi=PI" TargetMode="External"/><Relationship Id="rId1" Type="http://schemas.openxmlformats.org/officeDocument/2006/relationships/hyperlink" Target="https://app.orcafascio.com/banco/sinapi/composicoes/698c738b340f1b550735d1bf?estado_sinapi=PI" TargetMode="External"/><Relationship Id="rId6" Type="http://schemas.openxmlformats.org/officeDocument/2006/relationships/hyperlink" Target="https://app.orcafascio.com/banco/sinapi/composicoes/698c738b340f1b550735d2db?estado_sinapi=PI" TargetMode="External"/><Relationship Id="rId15" Type="http://schemas.openxmlformats.org/officeDocument/2006/relationships/hyperlink" Target="https://app.orcafascio.com/banco/sinapi/composicoes/698c737f340f1b550735bbe2?estado_sinapi=PI" TargetMode="External"/><Relationship Id="rId23" Type="http://schemas.openxmlformats.org/officeDocument/2006/relationships/hyperlink" Target="https://app.orcafascio.com/banco/sinapi/composicoes/698c737c340f1b550735b75c?estado_sinapi=PI" TargetMode="External"/><Relationship Id="rId28" Type="http://schemas.openxmlformats.org/officeDocument/2006/relationships/hyperlink" Target="https://app.orcafascio.com/banco/sinapi/composicoes/698c738b340f1b550735d2e8?estado_sinapi=PI" TargetMode="External"/><Relationship Id="rId36" Type="http://schemas.openxmlformats.org/officeDocument/2006/relationships/hyperlink" Target="https://app.orcafascio.com/banco/sinapi/composicoes/698c7385340f1b550735c694?estado_sinapi=PI" TargetMode="External"/><Relationship Id="rId49" Type="http://schemas.openxmlformats.org/officeDocument/2006/relationships/hyperlink" Target="https://app.orcafascio.com/banco/sinapi/composicoes/698c738b340f1b550735d2e8?estado_sinapi=PI" TargetMode="External"/><Relationship Id="rId57" Type="http://schemas.openxmlformats.org/officeDocument/2006/relationships/hyperlink" Target="https://app.orcafascio.com/banco/sinapi/composicoes/698c738b340f1b550735d2db?estado_sinapi=PI" TargetMode="External"/><Relationship Id="rId10" Type="http://schemas.openxmlformats.org/officeDocument/2006/relationships/hyperlink" Target="https://app.orcafascio.com/banco/sinapi/composicoes/698c738b340f1b550735d2e8?estado_sinapi=PI" TargetMode="External"/><Relationship Id="rId31" Type="http://schemas.openxmlformats.org/officeDocument/2006/relationships/hyperlink" Target="https://app.orcafascio.com/banco/sinapi/composicoes/698c737c340f1b550735b75c?estado_sinapi=PI" TargetMode="External"/><Relationship Id="rId44" Type="http://schemas.openxmlformats.org/officeDocument/2006/relationships/hyperlink" Target="https://app.orcafascio.com/banco/sinapi/composicoes/698c738b340f1b550735d2e8?estado_sinapi=PI" TargetMode="External"/><Relationship Id="rId52" Type="http://schemas.openxmlformats.org/officeDocument/2006/relationships/hyperlink" Target="https://app.orcafascio.com/banco/sinapi/composicoes/698c738a340f1b550735d1a5?estado_sinapi=PI" TargetMode="External"/><Relationship Id="rId60" Type="http://schemas.openxmlformats.org/officeDocument/2006/relationships/hyperlink" Target="https://app.orcafascio.com/banco/sinapi/composicoes/698c738b340f1b550735d2e8?estado_sinapi=PI" TargetMode="External"/><Relationship Id="rId65" Type="http://schemas.openxmlformats.org/officeDocument/2006/relationships/hyperlink" Target="https://app.orcafascio.com/banco/sinapi/composicoes/698c737f340f1b550735bc02?estado_sinapi=PI" TargetMode="External"/><Relationship Id="rId4" Type="http://schemas.openxmlformats.org/officeDocument/2006/relationships/hyperlink" Target="https://app.orcafascio.com/banco/sinapi/composicoes/698c738b340f1b550735d2db?estado_sinapi=PI" TargetMode="External"/><Relationship Id="rId9" Type="http://schemas.openxmlformats.org/officeDocument/2006/relationships/hyperlink" Target="https://app.orcafascio.com/banco/sinapi/composicoes/698c738b340f1b550735d2db?estado_sinapi=PI" TargetMode="External"/><Relationship Id="rId13" Type="http://schemas.openxmlformats.org/officeDocument/2006/relationships/hyperlink" Target="https://app.orcafascio.com/banco/sinapi/composicoes/698c738b340f1b550735d2e8?estado_sinapi=PI" TargetMode="External"/><Relationship Id="rId18" Type="http://schemas.openxmlformats.org/officeDocument/2006/relationships/hyperlink" Target="https://app.orcafascio.com/banco/sinapi/composicoes/698c738a340f1b550735d187?estado_sinapi=PI" TargetMode="External"/><Relationship Id="rId39" Type="http://schemas.openxmlformats.org/officeDocument/2006/relationships/hyperlink" Target="https://app.orcafascio.com/banco/sinapi/composicoes/698c737f340f1b550735bbe4?estado_sinapi=PI" TargetMode="External"/><Relationship Id="rId34" Type="http://schemas.openxmlformats.org/officeDocument/2006/relationships/hyperlink" Target="https://app.orcafascio.com/banco/sinapi/composicoes/698c738a340f1b550735d189?estado_sinapi=PI" TargetMode="External"/><Relationship Id="rId50" Type="http://schemas.openxmlformats.org/officeDocument/2006/relationships/hyperlink" Target="https://app.orcafascio.com/banco/sinapi/composicoes/698c738b340f1b550735d2dd?estado_sinapi=PI" TargetMode="External"/><Relationship Id="rId55" Type="http://schemas.openxmlformats.org/officeDocument/2006/relationships/hyperlink" Target="https://app.orcafascio.com/banco/sinapi/composicoes/698c7380340f1b550735bca2?estado_sinapi=PI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DCD97-F0C4-4DE6-A584-16ACB6966B8F}">
  <sheetPr>
    <pageSetUpPr fitToPage="1"/>
  </sheetPr>
  <dimension ref="A1:J180"/>
  <sheetViews>
    <sheetView showOutlineSymbols="0" showWhiteSpace="0" workbookViewId="0">
      <selection activeCell="H1" sqref="H1"/>
    </sheetView>
  </sheetViews>
  <sheetFormatPr defaultRowHeight="14.25" x14ac:dyDescent="0.2"/>
  <cols>
    <col min="1" max="1" width="16.25" customWidth="1"/>
    <col min="2" max="2" width="23.25" customWidth="1"/>
    <col min="3" max="3" width="17.625" customWidth="1"/>
    <col min="4" max="4" width="23.125" customWidth="1"/>
    <col min="5" max="6" width="22.75" customWidth="1"/>
    <col min="7" max="8" width="12" bestFit="1" customWidth="1"/>
    <col min="9" max="9" width="13" bestFit="1" customWidth="1"/>
    <col min="10" max="10" width="14" bestFit="1" customWidth="1"/>
  </cols>
  <sheetData>
    <row r="1" spans="1:10" ht="75.95" customHeight="1" x14ac:dyDescent="0.2">
      <c r="A1" s="17"/>
      <c r="B1" s="95" t="s">
        <v>52</v>
      </c>
      <c r="C1" s="95"/>
      <c r="D1" s="45" t="s">
        <v>55</v>
      </c>
      <c r="E1" s="19" t="s">
        <v>142</v>
      </c>
      <c r="F1" s="96" t="s">
        <v>53</v>
      </c>
      <c r="H1" s="45"/>
      <c r="J1" s="45"/>
    </row>
    <row r="2" spans="1:10" ht="24" customHeight="1" x14ac:dyDescent="0.2">
      <c r="A2" s="18"/>
      <c r="B2" s="97" t="s">
        <v>56</v>
      </c>
      <c r="C2" s="97"/>
      <c r="D2" s="97"/>
      <c r="E2" s="97"/>
      <c r="F2" s="96"/>
      <c r="G2" s="45"/>
      <c r="H2" s="45"/>
      <c r="I2" s="45"/>
      <c r="J2" s="45"/>
    </row>
    <row r="3" spans="1:10" ht="13.9" customHeight="1" x14ac:dyDescent="0.25">
      <c r="A3" s="94" t="s">
        <v>173</v>
      </c>
      <c r="B3" s="94"/>
      <c r="C3" s="94"/>
      <c r="D3" s="94"/>
      <c r="E3" s="94"/>
      <c r="F3" s="94"/>
    </row>
    <row r="4" spans="1:10" ht="24" customHeight="1" x14ac:dyDescent="0.2">
      <c r="A4" s="56" t="s">
        <v>0</v>
      </c>
      <c r="B4" s="56" t="s">
        <v>172</v>
      </c>
      <c r="C4" s="56" t="s">
        <v>171</v>
      </c>
      <c r="D4" s="56" t="s">
        <v>170</v>
      </c>
      <c r="E4" s="92" t="s">
        <v>169</v>
      </c>
      <c r="F4" s="93"/>
    </row>
    <row r="5" spans="1:10" ht="24" customHeight="1" x14ac:dyDescent="0.2">
      <c r="A5" s="56"/>
      <c r="B5" s="56"/>
      <c r="C5" s="56"/>
      <c r="D5" s="56"/>
      <c r="E5" s="56" t="s">
        <v>168</v>
      </c>
      <c r="F5" s="56" t="s">
        <v>167</v>
      </c>
    </row>
    <row r="6" spans="1:10" ht="13.9" customHeight="1" x14ac:dyDescent="0.2">
      <c r="A6" s="55">
        <v>1</v>
      </c>
      <c r="B6" s="54" t="s">
        <v>166</v>
      </c>
      <c r="C6" s="53"/>
      <c r="D6" s="53">
        <v>0.04</v>
      </c>
      <c r="E6" s="53">
        <v>0.03</v>
      </c>
      <c r="F6" s="53">
        <v>5.5E-2</v>
      </c>
    </row>
    <row r="7" spans="1:10" ht="13.9" customHeight="1" x14ac:dyDescent="0.2">
      <c r="A7" s="55"/>
      <c r="B7" s="54"/>
      <c r="C7" s="53"/>
      <c r="D7" s="53"/>
      <c r="E7" s="53"/>
      <c r="F7" s="53"/>
    </row>
    <row r="8" spans="1:10" ht="13.9" customHeight="1" x14ac:dyDescent="0.2">
      <c r="A8" s="55">
        <v>2</v>
      </c>
      <c r="B8" s="54" t="s">
        <v>165</v>
      </c>
      <c r="C8" s="53">
        <f>SUM(C9:C12)</f>
        <v>6.1499999999999999E-2</v>
      </c>
      <c r="D8" s="53"/>
      <c r="E8" s="53"/>
      <c r="F8" s="53"/>
    </row>
    <row r="9" spans="1:10" ht="13.9" customHeight="1" x14ac:dyDescent="0.2">
      <c r="A9" s="55" t="s">
        <v>73</v>
      </c>
      <c r="B9" s="54" t="s">
        <v>164</v>
      </c>
      <c r="C9" s="53">
        <v>2.5000000000000001E-2</v>
      </c>
      <c r="D9" s="53"/>
      <c r="E9" s="53"/>
      <c r="F9" s="53"/>
    </row>
    <row r="10" spans="1:10" ht="13.9" customHeight="1" x14ac:dyDescent="0.2">
      <c r="A10" s="55" t="s">
        <v>74</v>
      </c>
      <c r="B10" s="54" t="s">
        <v>163</v>
      </c>
      <c r="C10" s="53">
        <v>6.4999999999999997E-3</v>
      </c>
      <c r="D10" s="53"/>
      <c r="E10" s="53"/>
      <c r="F10" s="53"/>
    </row>
    <row r="11" spans="1:10" ht="13.9" customHeight="1" x14ac:dyDescent="0.2">
      <c r="A11" s="55" t="s">
        <v>162</v>
      </c>
      <c r="B11" s="54" t="s">
        <v>161</v>
      </c>
      <c r="C11" s="53">
        <v>0.03</v>
      </c>
      <c r="D11" s="53"/>
      <c r="E11" s="53"/>
      <c r="F11" s="53"/>
    </row>
    <row r="12" spans="1:10" ht="13.9" customHeight="1" x14ac:dyDescent="0.2">
      <c r="A12" s="55" t="s">
        <v>160</v>
      </c>
      <c r="B12" s="54" t="s">
        <v>159</v>
      </c>
      <c r="C12" s="53">
        <v>0</v>
      </c>
      <c r="D12" s="53"/>
      <c r="E12" s="53">
        <v>2.5000000000000001E-2</v>
      </c>
      <c r="F12" s="53">
        <v>4.4999999999999998E-2</v>
      </c>
    </row>
    <row r="13" spans="1:10" ht="13.9" customHeight="1" x14ac:dyDescent="0.2">
      <c r="A13" s="55"/>
      <c r="B13" s="54"/>
      <c r="C13" s="53"/>
      <c r="D13" s="53"/>
      <c r="E13" s="53"/>
      <c r="F13" s="53"/>
    </row>
    <row r="14" spans="1:10" ht="13.9" customHeight="1" x14ac:dyDescent="0.2">
      <c r="A14" s="55">
        <v>3</v>
      </c>
      <c r="B14" s="54" t="s">
        <v>158</v>
      </c>
      <c r="C14" s="53"/>
      <c r="D14" s="53">
        <v>0.01</v>
      </c>
      <c r="E14" s="53">
        <v>9.7000000000000003E-3</v>
      </c>
      <c r="F14" s="53">
        <v>1.2699999999999999E-2</v>
      </c>
    </row>
    <row r="15" spans="1:10" ht="13.9" customHeight="1" x14ac:dyDescent="0.2">
      <c r="A15" s="55"/>
      <c r="B15" s="54"/>
      <c r="C15" s="53"/>
      <c r="D15" s="53"/>
      <c r="E15" s="53"/>
      <c r="F15" s="53"/>
    </row>
    <row r="16" spans="1:10" ht="13.9" customHeight="1" x14ac:dyDescent="0.2">
      <c r="A16" s="55">
        <v>4</v>
      </c>
      <c r="B16" s="54" t="s">
        <v>157</v>
      </c>
      <c r="C16" s="53"/>
      <c r="D16" s="53">
        <v>9.7999999999999997E-3</v>
      </c>
      <c r="E16" s="53">
        <v>8.0000000000000002E-3</v>
      </c>
      <c r="F16" s="53">
        <v>0.01</v>
      </c>
    </row>
    <row r="17" spans="1:6" ht="13.9" customHeight="1" x14ac:dyDescent="0.2">
      <c r="A17" s="55"/>
      <c r="B17" s="54"/>
      <c r="C17" s="53"/>
      <c r="D17" s="53"/>
      <c r="E17" s="53"/>
      <c r="F17" s="53"/>
    </row>
    <row r="18" spans="1:6" ht="13.9" customHeight="1" x14ac:dyDescent="0.2">
      <c r="A18" s="55">
        <v>5</v>
      </c>
      <c r="B18" s="54" t="s">
        <v>156</v>
      </c>
      <c r="C18" s="53"/>
      <c r="D18" s="53">
        <v>8.0000000000000002E-3</v>
      </c>
      <c r="E18" s="53">
        <v>5.8999999999999999E-3</v>
      </c>
      <c r="F18" s="53">
        <v>1.3899999999999999E-2</v>
      </c>
    </row>
    <row r="19" spans="1:6" ht="13.9" customHeight="1" x14ac:dyDescent="0.2">
      <c r="A19" s="55"/>
      <c r="B19" s="54"/>
      <c r="C19" s="53"/>
      <c r="D19" s="53"/>
      <c r="E19" s="53"/>
      <c r="F19" s="53"/>
    </row>
    <row r="20" spans="1:6" ht="13.9" customHeight="1" x14ac:dyDescent="0.2">
      <c r="A20" s="55">
        <v>6</v>
      </c>
      <c r="B20" s="54" t="s">
        <v>155</v>
      </c>
      <c r="C20" s="53"/>
      <c r="D20" s="53">
        <v>6.3E-2</v>
      </c>
      <c r="E20" s="53">
        <v>6.1600000000000002E-2</v>
      </c>
      <c r="F20" s="53">
        <v>8.9599999999999999E-2</v>
      </c>
    </row>
    <row r="21" spans="1:6" ht="13.9" customHeight="1" x14ac:dyDescent="0.2">
      <c r="A21" s="55"/>
      <c r="B21" s="54"/>
      <c r="C21" s="53"/>
      <c r="D21" s="53"/>
      <c r="E21" s="53"/>
      <c r="F21" s="53"/>
    </row>
    <row r="22" spans="1:6" ht="24" customHeight="1" x14ac:dyDescent="0.2">
      <c r="A22" s="52"/>
      <c r="B22" s="51" t="s">
        <v>154</v>
      </c>
      <c r="C22" s="51"/>
      <c r="D22" s="51">
        <f>(((1+D6+D14+D16)*(1+D18)*(1+D20))/((1-C8)))-1</f>
        <v>0.20999460756526389</v>
      </c>
      <c r="E22" s="50"/>
      <c r="F22" s="50"/>
    </row>
    <row r="23" spans="1:6" ht="25.9" customHeight="1" x14ac:dyDescent="0.2">
      <c r="A23" s="49"/>
      <c r="B23" s="49"/>
      <c r="C23" s="49"/>
      <c r="D23" s="49"/>
      <c r="E23" s="49"/>
      <c r="F23" s="49"/>
    </row>
    <row r="24" spans="1:6" ht="15" customHeight="1" x14ac:dyDescent="0.2">
      <c r="A24" s="91"/>
      <c r="B24" s="91"/>
      <c r="C24" s="91"/>
      <c r="D24" s="91"/>
      <c r="E24" s="91"/>
      <c r="F24" s="91"/>
    </row>
    <row r="25" spans="1:6" ht="15" customHeight="1" x14ac:dyDescent="0.2">
      <c r="A25" s="91"/>
      <c r="B25" s="91"/>
      <c r="C25" s="91"/>
      <c r="D25" s="91"/>
      <c r="E25" s="91"/>
      <c r="F25" s="91"/>
    </row>
    <row r="26" spans="1:6" ht="49.9" customHeight="1" x14ac:dyDescent="0.2"/>
    <row r="27" spans="1:6" ht="1.1499999999999999" customHeight="1" x14ac:dyDescent="0.2"/>
    <row r="28" spans="1:6" ht="18" customHeight="1" x14ac:dyDescent="0.2"/>
    <row r="29" spans="1:6" ht="39" customHeight="1" x14ac:dyDescent="0.2"/>
    <row r="30" spans="1:6" ht="24" customHeight="1" x14ac:dyDescent="0.2"/>
    <row r="31" spans="1:6" ht="39" customHeight="1" x14ac:dyDescent="0.2"/>
    <row r="32" spans="1:6" ht="25.9" customHeight="1" x14ac:dyDescent="0.2"/>
    <row r="35" ht="49.9" customHeight="1" x14ac:dyDescent="0.2"/>
    <row r="36" ht="1.1499999999999999" customHeight="1" x14ac:dyDescent="0.2"/>
    <row r="37" ht="18" customHeight="1" x14ac:dyDescent="0.2"/>
    <row r="38" ht="25.9" customHeight="1" x14ac:dyDescent="0.2"/>
    <row r="39" ht="24" customHeight="1" x14ac:dyDescent="0.2"/>
    <row r="42" ht="49.9" customHeight="1" x14ac:dyDescent="0.2"/>
    <row r="43" ht="1.1499999999999999" customHeight="1" x14ac:dyDescent="0.2"/>
    <row r="44" ht="24" customHeight="1" x14ac:dyDescent="0.2"/>
    <row r="45" ht="18" customHeight="1" x14ac:dyDescent="0.2"/>
    <row r="46" ht="25.9" customHeight="1" x14ac:dyDescent="0.2"/>
    <row r="47" ht="24" customHeight="1" x14ac:dyDescent="0.2"/>
    <row r="50" ht="49.9" customHeight="1" x14ac:dyDescent="0.2"/>
    <row r="51" ht="1.1499999999999999" customHeight="1" x14ac:dyDescent="0.2"/>
    <row r="52" ht="18" customHeight="1" x14ac:dyDescent="0.2"/>
    <row r="53" ht="25.9" customHeight="1" x14ac:dyDescent="0.2"/>
    <row r="54" ht="24" customHeight="1" x14ac:dyDescent="0.2"/>
    <row r="55" ht="24" customHeight="1" x14ac:dyDescent="0.2"/>
    <row r="56" ht="39" customHeight="1" x14ac:dyDescent="0.2"/>
    <row r="57" ht="39" customHeight="1" x14ac:dyDescent="0.2"/>
    <row r="60" ht="49.9" customHeight="1" x14ac:dyDescent="0.2"/>
    <row r="61" ht="1.1499999999999999" customHeight="1" x14ac:dyDescent="0.2"/>
    <row r="62" ht="24" customHeight="1" x14ac:dyDescent="0.2"/>
    <row r="63" ht="18" customHeight="1" x14ac:dyDescent="0.2"/>
    <row r="64" ht="25.9" customHeight="1" x14ac:dyDescent="0.2"/>
    <row r="65" ht="24" customHeight="1" x14ac:dyDescent="0.2"/>
    <row r="66" ht="24" customHeight="1" x14ac:dyDescent="0.2"/>
    <row r="67" ht="24" customHeight="1" x14ac:dyDescent="0.2"/>
    <row r="68" ht="39" customHeight="1" x14ac:dyDescent="0.2"/>
    <row r="69" ht="39" customHeight="1" x14ac:dyDescent="0.2"/>
    <row r="70" ht="39" customHeight="1" x14ac:dyDescent="0.2"/>
    <row r="71" ht="25.9" customHeight="1" x14ac:dyDescent="0.2"/>
    <row r="74" ht="49.9" customHeight="1" x14ac:dyDescent="0.2"/>
    <row r="75" ht="1.1499999999999999" customHeight="1" x14ac:dyDescent="0.2"/>
    <row r="76" ht="18" customHeight="1" x14ac:dyDescent="0.2"/>
    <row r="77" ht="39" customHeight="1" x14ac:dyDescent="0.2"/>
    <row r="78" ht="24" customHeight="1" x14ac:dyDescent="0.2"/>
    <row r="79" ht="25.9" customHeight="1" x14ac:dyDescent="0.2"/>
    <row r="80" ht="52.15" customHeight="1" x14ac:dyDescent="0.2"/>
    <row r="81" ht="52.15" customHeight="1" x14ac:dyDescent="0.2"/>
    <row r="82" ht="25.9" customHeight="1" x14ac:dyDescent="0.2"/>
    <row r="83" ht="24" customHeight="1" x14ac:dyDescent="0.2"/>
    <row r="84" ht="25.9" customHeight="1" x14ac:dyDescent="0.2"/>
    <row r="87" ht="49.9" customHeight="1" x14ac:dyDescent="0.2"/>
    <row r="88" ht="1.1499999999999999" customHeight="1" x14ac:dyDescent="0.2"/>
    <row r="89" ht="18" customHeight="1" x14ac:dyDescent="0.2"/>
    <row r="90" ht="39" customHeight="1" x14ac:dyDescent="0.2"/>
    <row r="91" ht="25.9" customHeight="1" x14ac:dyDescent="0.2"/>
    <row r="92" ht="24" customHeight="1" x14ac:dyDescent="0.2"/>
    <row r="93" ht="25.9" customHeight="1" x14ac:dyDescent="0.2"/>
    <row r="94" ht="25.9" customHeight="1" x14ac:dyDescent="0.2"/>
    <row r="95" ht="25.9" customHeight="1" x14ac:dyDescent="0.2"/>
    <row r="96" ht="24" customHeight="1" x14ac:dyDescent="0.2"/>
    <row r="97" ht="39" customHeight="1" x14ac:dyDescent="0.2"/>
    <row r="100" ht="49.9" customHeight="1" x14ac:dyDescent="0.2"/>
    <row r="101" ht="1.1499999999999999" customHeight="1" x14ac:dyDescent="0.2"/>
    <row r="102" ht="18" customHeight="1" x14ac:dyDescent="0.2"/>
    <row r="103" ht="25.9" customHeight="1" x14ac:dyDescent="0.2"/>
    <row r="104" ht="24" customHeight="1" x14ac:dyDescent="0.2"/>
    <row r="105" ht="24" customHeight="1" x14ac:dyDescent="0.2"/>
    <row r="106" ht="39" customHeight="1" x14ac:dyDescent="0.2"/>
    <row r="109" ht="49.9" customHeight="1" x14ac:dyDescent="0.2"/>
    <row r="110" ht="1.1499999999999999" customHeight="1" x14ac:dyDescent="0.2"/>
    <row r="111" ht="24" customHeight="1" x14ac:dyDescent="0.2"/>
    <row r="112" ht="18" customHeight="1" x14ac:dyDescent="0.2"/>
    <row r="113" ht="39" customHeight="1" x14ac:dyDescent="0.2"/>
    <row r="114" ht="64.900000000000006" customHeight="1" x14ac:dyDescent="0.2"/>
    <row r="115" ht="24" customHeight="1" x14ac:dyDescent="0.2"/>
    <row r="116" ht="39" customHeight="1" x14ac:dyDescent="0.2"/>
    <row r="117" ht="24" customHeight="1" x14ac:dyDescent="0.2"/>
    <row r="118" ht="25.9" customHeight="1" x14ac:dyDescent="0.2"/>
    <row r="119" ht="24" customHeight="1" x14ac:dyDescent="0.2"/>
    <row r="120" ht="25.9" customHeight="1" x14ac:dyDescent="0.2"/>
    <row r="123" ht="49.9" customHeight="1" x14ac:dyDescent="0.2"/>
    <row r="124" ht="1.1499999999999999" customHeight="1" x14ac:dyDescent="0.2"/>
    <row r="125" ht="18" customHeight="1" x14ac:dyDescent="0.2"/>
    <row r="126" ht="39" customHeight="1" x14ac:dyDescent="0.2"/>
    <row r="127" ht="25.9" customHeight="1" x14ac:dyDescent="0.2"/>
    <row r="128" ht="25.9" customHeight="1" x14ac:dyDescent="0.2"/>
    <row r="129" ht="39" customHeight="1" x14ac:dyDescent="0.2"/>
    <row r="130" ht="24" customHeight="1" x14ac:dyDescent="0.2"/>
    <row r="131" ht="24" customHeight="1" x14ac:dyDescent="0.2"/>
    <row r="132" ht="25.9" customHeight="1" x14ac:dyDescent="0.2"/>
    <row r="135" ht="49.9" customHeight="1" x14ac:dyDescent="0.2"/>
    <row r="136" ht="1.1499999999999999" customHeight="1" x14ac:dyDescent="0.2"/>
    <row r="137" ht="18" customHeight="1" x14ac:dyDescent="0.2"/>
    <row r="138" ht="25.9" customHeight="1" x14ac:dyDescent="0.2"/>
    <row r="139" ht="24" customHeight="1" x14ac:dyDescent="0.2"/>
    <row r="140" ht="24" customHeight="1" x14ac:dyDescent="0.2"/>
    <row r="141" ht="25.9" customHeight="1" x14ac:dyDescent="0.2"/>
    <row r="142" ht="24" customHeight="1" x14ac:dyDescent="0.2"/>
    <row r="143" ht="24" customHeight="1" x14ac:dyDescent="0.2"/>
    <row r="144" ht="24" customHeight="1" x14ac:dyDescent="0.2"/>
    <row r="145" ht="24" customHeight="1" x14ac:dyDescent="0.2"/>
    <row r="146" ht="24" customHeight="1" x14ac:dyDescent="0.2"/>
    <row r="147" ht="24" customHeight="1" x14ac:dyDescent="0.2"/>
    <row r="148" ht="24" customHeight="1" x14ac:dyDescent="0.2"/>
    <row r="149" ht="24" customHeight="1" x14ac:dyDescent="0.2"/>
    <row r="150" ht="25.9" customHeight="1" x14ac:dyDescent="0.2"/>
    <row r="151" ht="24" customHeight="1" x14ac:dyDescent="0.2"/>
    <row r="152" ht="24" customHeight="1" x14ac:dyDescent="0.2"/>
    <row r="153" ht="24" customHeight="1" x14ac:dyDescent="0.2"/>
    <row r="154" ht="25.9" customHeight="1" x14ac:dyDescent="0.2"/>
    <row r="157" ht="49.9" customHeight="1" x14ac:dyDescent="0.2"/>
    <row r="158" ht="1.1499999999999999" customHeight="1" x14ac:dyDescent="0.2"/>
    <row r="159" ht="24" customHeight="1" x14ac:dyDescent="0.2"/>
    <row r="160" ht="18" customHeight="1" x14ac:dyDescent="0.2"/>
    <row r="161" ht="24" customHeight="1" x14ac:dyDescent="0.2"/>
    <row r="162" ht="24" customHeight="1" x14ac:dyDescent="0.2"/>
    <row r="165" ht="49.9" customHeight="1" x14ac:dyDescent="0.2"/>
    <row r="166" ht="1.1499999999999999" customHeight="1" x14ac:dyDescent="0.2"/>
    <row r="167" ht="18" customHeight="1" x14ac:dyDescent="0.2"/>
    <row r="168" ht="24" customHeight="1" x14ac:dyDescent="0.2"/>
    <row r="169" ht="24" customHeight="1" x14ac:dyDescent="0.2"/>
    <row r="170" ht="24" customHeight="1" x14ac:dyDescent="0.2"/>
    <row r="173" ht="49.9" customHeight="1" x14ac:dyDescent="0.2"/>
    <row r="174" ht="1.1499999999999999" customHeight="1" x14ac:dyDescent="0.2"/>
    <row r="179" ht="60" customHeight="1" x14ac:dyDescent="0.2"/>
    <row r="180" ht="70.150000000000006" customHeight="1" x14ac:dyDescent="0.2"/>
  </sheetData>
  <mergeCells count="6">
    <mergeCell ref="A24:F25"/>
    <mergeCell ref="E4:F4"/>
    <mergeCell ref="A3:F3"/>
    <mergeCell ref="B1:C1"/>
    <mergeCell ref="F1:F2"/>
    <mergeCell ref="B2:E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9"/>
  <sheetViews>
    <sheetView showWhiteSpace="0" zoomScale="70" zoomScaleNormal="70" workbookViewId="0">
      <selection activeCell="C2" sqref="C2:F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9.375" bestFit="1" customWidth="1"/>
    <col min="6" max="10" width="13" bestFit="1" customWidth="1"/>
  </cols>
  <sheetData>
    <row r="1" spans="1:21" ht="75" customHeight="1" x14ac:dyDescent="0.2">
      <c r="A1" s="17"/>
      <c r="B1" s="17"/>
      <c r="C1" s="95" t="s">
        <v>52</v>
      </c>
      <c r="D1" s="95"/>
      <c r="E1" s="96" t="s">
        <v>55</v>
      </c>
      <c r="F1" s="96"/>
      <c r="G1" s="103" t="s">
        <v>57</v>
      </c>
      <c r="H1" s="95"/>
      <c r="I1" s="96" t="s">
        <v>53</v>
      </c>
      <c r="J1" s="96"/>
    </row>
    <row r="2" spans="1:21" ht="24.95" customHeight="1" x14ac:dyDescent="0.2">
      <c r="A2" s="18"/>
      <c r="B2" s="18"/>
      <c r="C2" s="97" t="s">
        <v>56</v>
      </c>
      <c r="D2" s="97"/>
      <c r="E2" s="97"/>
      <c r="F2" s="97"/>
      <c r="G2" s="95"/>
      <c r="H2" s="95"/>
      <c r="I2" s="96"/>
      <c r="J2" s="96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</row>
    <row r="3" spans="1:21" ht="15" customHeight="1" x14ac:dyDescent="0.25">
      <c r="A3" s="104" t="s">
        <v>54</v>
      </c>
      <c r="B3" s="105"/>
      <c r="C3" s="105"/>
      <c r="D3" s="105"/>
      <c r="E3" s="105"/>
      <c r="F3" s="105"/>
      <c r="G3" s="105"/>
      <c r="H3" s="105"/>
      <c r="I3" s="105"/>
      <c r="J3" s="105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</row>
    <row r="4" spans="1:21" ht="30" customHeight="1" x14ac:dyDescent="0.2">
      <c r="A4" s="1" t="s">
        <v>0</v>
      </c>
      <c r="B4" s="3" t="s">
        <v>1</v>
      </c>
      <c r="C4" s="1" t="s">
        <v>2</v>
      </c>
      <c r="D4" s="1" t="s">
        <v>3</v>
      </c>
      <c r="E4" s="2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</row>
    <row r="5" spans="1:21" ht="24" customHeight="1" x14ac:dyDescent="0.2">
      <c r="A5" s="4">
        <v>1</v>
      </c>
      <c r="B5" s="4" t="s">
        <v>10</v>
      </c>
      <c r="C5" s="4"/>
      <c r="D5" s="4" t="s">
        <v>11</v>
      </c>
      <c r="E5" s="5"/>
      <c r="F5" s="6">
        <v>1</v>
      </c>
      <c r="G5" s="6" t="s">
        <v>12</v>
      </c>
      <c r="H5" s="7"/>
      <c r="I5" s="7">
        <f>SUM(I6:I7)</f>
        <v>22453.23</v>
      </c>
      <c r="J5" s="8">
        <v>9.2499999999999999E-2</v>
      </c>
      <c r="K5" s="38"/>
    </row>
    <row r="6" spans="1:21" ht="39" customHeight="1" x14ac:dyDescent="0.2">
      <c r="A6" s="9" t="s">
        <v>13</v>
      </c>
      <c r="B6" s="9" t="s">
        <v>14</v>
      </c>
      <c r="C6" s="9" t="s">
        <v>15</v>
      </c>
      <c r="D6" s="9" t="s">
        <v>16</v>
      </c>
      <c r="E6" s="10" t="s">
        <v>17</v>
      </c>
      <c r="F6" s="11">
        <v>6</v>
      </c>
      <c r="G6" s="12">
        <v>464.73</v>
      </c>
      <c r="H6" s="12">
        <v>562.32000000000005</v>
      </c>
      <c r="I6" s="12">
        <f>G6*F6</f>
        <v>2788.38</v>
      </c>
      <c r="J6" s="39">
        <v>1.15E-2</v>
      </c>
    </row>
    <row r="7" spans="1:21" ht="24" customHeight="1" x14ac:dyDescent="0.2">
      <c r="A7" s="9" t="s">
        <v>18</v>
      </c>
      <c r="B7" s="9" t="s">
        <v>19</v>
      </c>
      <c r="C7" s="9" t="s">
        <v>20</v>
      </c>
      <c r="D7" s="9" t="s">
        <v>21</v>
      </c>
      <c r="E7" s="20" t="s">
        <v>106</v>
      </c>
      <c r="F7" s="11">
        <v>8</v>
      </c>
      <c r="G7" s="12">
        <v>19664.849999999999</v>
      </c>
      <c r="H7" s="12">
        <v>23794.47</v>
      </c>
      <c r="I7" s="12">
        <f>G7</f>
        <v>19664.849999999999</v>
      </c>
      <c r="J7" s="13">
        <v>8.1000000000000003E-2</v>
      </c>
    </row>
    <row r="8" spans="1:21" ht="24" customHeight="1" x14ac:dyDescent="0.2">
      <c r="A8" s="4" t="s">
        <v>22</v>
      </c>
      <c r="B8" s="4" t="s">
        <v>10</v>
      </c>
      <c r="C8" s="4"/>
      <c r="D8" s="4" t="s">
        <v>23</v>
      </c>
      <c r="E8" s="5"/>
      <c r="F8" s="6">
        <v>1</v>
      </c>
      <c r="G8" s="6" t="s">
        <v>12</v>
      </c>
      <c r="H8" s="7"/>
      <c r="I8" s="7">
        <f>SUM(I9:I10)</f>
        <v>7018.4887999999992</v>
      </c>
      <c r="J8" s="8">
        <v>2.8899999999999999E-2</v>
      </c>
    </row>
    <row r="9" spans="1:21" ht="25.5" x14ac:dyDescent="0.2">
      <c r="A9" s="9" t="s">
        <v>73</v>
      </c>
      <c r="B9" s="9">
        <v>96522</v>
      </c>
      <c r="C9" s="9" t="s">
        <v>15</v>
      </c>
      <c r="D9" s="9" t="s">
        <v>58</v>
      </c>
      <c r="E9" s="10" t="s">
        <v>24</v>
      </c>
      <c r="F9" s="11">
        <v>23.03</v>
      </c>
      <c r="G9" s="12">
        <v>146.56</v>
      </c>
      <c r="H9" s="12">
        <v>177.34</v>
      </c>
      <c r="I9" s="12">
        <f>G9*F9</f>
        <v>3375.2768000000001</v>
      </c>
      <c r="J9" s="39">
        <v>1.3899999999999999E-2</v>
      </c>
    </row>
    <row r="10" spans="1:21" ht="26.1" customHeight="1" x14ac:dyDescent="0.2">
      <c r="A10" s="9" t="s">
        <v>74</v>
      </c>
      <c r="B10" s="9">
        <v>96526</v>
      </c>
      <c r="C10" s="9" t="s">
        <v>15</v>
      </c>
      <c r="D10" s="9" t="s">
        <v>59</v>
      </c>
      <c r="E10" s="20" t="s">
        <v>24</v>
      </c>
      <c r="F10" s="11">
        <v>17.399999999999999</v>
      </c>
      <c r="G10" s="12">
        <v>209.38</v>
      </c>
      <c r="H10" s="12">
        <v>253.35</v>
      </c>
      <c r="I10" s="12">
        <f>G10*F10</f>
        <v>3643.2119999999995</v>
      </c>
      <c r="J10" s="39">
        <v>1.4999999999999999E-2</v>
      </c>
    </row>
    <row r="11" spans="1:21" ht="24" customHeight="1" x14ac:dyDescent="0.2">
      <c r="A11" s="4" t="s">
        <v>25</v>
      </c>
      <c r="B11" s="4" t="s">
        <v>10</v>
      </c>
      <c r="C11" s="4"/>
      <c r="D11" s="4" t="s">
        <v>26</v>
      </c>
      <c r="E11" s="5"/>
      <c r="F11" s="6">
        <v>1</v>
      </c>
      <c r="G11" s="6" t="s">
        <v>12</v>
      </c>
      <c r="H11" s="7"/>
      <c r="I11" s="7">
        <f>SUM(I12:I18)</f>
        <v>42227.170000000006</v>
      </c>
      <c r="J11" s="8">
        <v>0.17399999999999999</v>
      </c>
    </row>
    <row r="12" spans="1:21" ht="39" customHeight="1" x14ac:dyDescent="0.2">
      <c r="A12" s="9" t="s">
        <v>27</v>
      </c>
      <c r="B12" s="9">
        <v>96619</v>
      </c>
      <c r="C12" s="9" t="s">
        <v>15</v>
      </c>
      <c r="D12" s="9" t="s">
        <v>60</v>
      </c>
      <c r="E12" s="10" t="s">
        <v>17</v>
      </c>
      <c r="F12" s="11">
        <v>46.06</v>
      </c>
      <c r="G12" s="12">
        <v>49.59</v>
      </c>
      <c r="H12" s="12">
        <v>60</v>
      </c>
      <c r="I12" s="12">
        <f t="shared" ref="I12:I18" si="0">G12*F12</f>
        <v>2284.1154000000001</v>
      </c>
      <c r="J12" s="39">
        <v>9.4000000000000004E-3</v>
      </c>
    </row>
    <row r="13" spans="1:21" ht="39" customHeight="1" x14ac:dyDescent="0.2">
      <c r="A13" s="9" t="s">
        <v>67</v>
      </c>
      <c r="B13" s="9">
        <v>95241</v>
      </c>
      <c r="C13" s="9" t="s">
        <v>15</v>
      </c>
      <c r="D13" s="9" t="s">
        <v>61</v>
      </c>
      <c r="E13" s="10" t="s">
        <v>17</v>
      </c>
      <c r="F13" s="11">
        <v>17.399999999999999</v>
      </c>
      <c r="G13" s="12">
        <v>46.54</v>
      </c>
      <c r="H13" s="12">
        <v>56.31</v>
      </c>
      <c r="I13" s="12">
        <f t="shared" si="0"/>
        <v>809.79599999999994</v>
      </c>
      <c r="J13" s="39">
        <v>3.3E-3</v>
      </c>
    </row>
    <row r="14" spans="1:21" ht="39" customHeight="1" x14ac:dyDescent="0.2">
      <c r="A14" s="9" t="s">
        <v>68</v>
      </c>
      <c r="B14" s="9">
        <v>94964</v>
      </c>
      <c r="C14" s="9" t="s">
        <v>15</v>
      </c>
      <c r="D14" s="9" t="s">
        <v>63</v>
      </c>
      <c r="E14" s="20" t="s">
        <v>62</v>
      </c>
      <c r="F14" s="11">
        <v>33.47</v>
      </c>
      <c r="G14" s="12">
        <v>667.38</v>
      </c>
      <c r="H14" s="12">
        <v>807.52</v>
      </c>
      <c r="I14" s="12">
        <f t="shared" si="0"/>
        <v>22337.208599999998</v>
      </c>
      <c r="J14" s="39">
        <v>9.1999999999999998E-2</v>
      </c>
    </row>
    <row r="15" spans="1:21" ht="39" customHeight="1" x14ac:dyDescent="0.2">
      <c r="A15" s="9" t="s">
        <v>69</v>
      </c>
      <c r="B15" s="21">
        <v>104919</v>
      </c>
      <c r="C15" s="9" t="s">
        <v>15</v>
      </c>
      <c r="D15" s="21" t="s">
        <v>65</v>
      </c>
      <c r="E15" s="24" t="s">
        <v>31</v>
      </c>
      <c r="F15" s="22">
        <v>718</v>
      </c>
      <c r="G15" s="23">
        <v>11.94</v>
      </c>
      <c r="H15" s="23">
        <v>14.45</v>
      </c>
      <c r="I15" s="23">
        <f t="shared" si="0"/>
        <v>8572.92</v>
      </c>
      <c r="J15" s="39">
        <v>3.5299999999999998E-2</v>
      </c>
    </row>
    <row r="16" spans="1:21" ht="39" customHeight="1" x14ac:dyDescent="0.2">
      <c r="A16" s="9" t="s">
        <v>70</v>
      </c>
      <c r="B16" s="21">
        <v>104918</v>
      </c>
      <c r="C16" s="9" t="s">
        <v>15</v>
      </c>
      <c r="D16" s="21" t="s">
        <v>66</v>
      </c>
      <c r="E16" s="24" t="s">
        <v>31</v>
      </c>
      <c r="F16" s="22">
        <v>190</v>
      </c>
      <c r="G16" s="23">
        <v>13.46</v>
      </c>
      <c r="H16" s="23">
        <v>16.29</v>
      </c>
      <c r="I16" s="23">
        <f t="shared" si="0"/>
        <v>2557.4</v>
      </c>
      <c r="J16" s="39">
        <v>1.0500000000000001E-2</v>
      </c>
    </row>
    <row r="17" spans="1:10" ht="39" customHeight="1" x14ac:dyDescent="0.2">
      <c r="A17" s="9" t="s">
        <v>71</v>
      </c>
      <c r="B17" s="21">
        <v>92799</v>
      </c>
      <c r="C17" s="9" t="s">
        <v>15</v>
      </c>
      <c r="D17" s="21" t="s">
        <v>75</v>
      </c>
      <c r="E17" s="24" t="s">
        <v>31</v>
      </c>
      <c r="F17" s="22">
        <v>181</v>
      </c>
      <c r="G17" s="23">
        <v>10.33</v>
      </c>
      <c r="H17" s="23">
        <v>12.5</v>
      </c>
      <c r="I17" s="23">
        <f t="shared" si="0"/>
        <v>1869.73</v>
      </c>
      <c r="J17" s="39">
        <v>7.7000000000000002E-3</v>
      </c>
    </row>
    <row r="18" spans="1:10" ht="51.95" customHeight="1" x14ac:dyDescent="0.2">
      <c r="A18" s="9" t="s">
        <v>72</v>
      </c>
      <c r="B18" s="9">
        <v>103334</v>
      </c>
      <c r="C18" s="9" t="s">
        <v>15</v>
      </c>
      <c r="D18" s="9" t="s">
        <v>28</v>
      </c>
      <c r="E18" s="10" t="s">
        <v>17</v>
      </c>
      <c r="F18" s="11">
        <v>25</v>
      </c>
      <c r="G18" s="12">
        <v>151.84</v>
      </c>
      <c r="H18" s="12">
        <v>183.73</v>
      </c>
      <c r="I18" s="12">
        <f t="shared" si="0"/>
        <v>3796</v>
      </c>
      <c r="J18" s="39">
        <v>1.5599999999999999E-2</v>
      </c>
    </row>
    <row r="19" spans="1:10" ht="24" customHeight="1" x14ac:dyDescent="0.2">
      <c r="A19" s="4" t="s">
        <v>29</v>
      </c>
      <c r="B19" s="4" t="s">
        <v>10</v>
      </c>
      <c r="C19" s="4"/>
      <c r="D19" s="4" t="s">
        <v>30</v>
      </c>
      <c r="E19" s="5"/>
      <c r="F19" s="6">
        <v>1</v>
      </c>
      <c r="G19" s="6" t="s">
        <v>12</v>
      </c>
      <c r="H19" s="7"/>
      <c r="I19" s="7">
        <f>SUM(I20:I23)</f>
        <v>41626.799999999996</v>
      </c>
      <c r="J19" s="8">
        <v>0.17150000000000001</v>
      </c>
    </row>
    <row r="20" spans="1:10" ht="39" customHeight="1" x14ac:dyDescent="0.2">
      <c r="A20" s="9" t="s">
        <v>176</v>
      </c>
      <c r="B20" s="21">
        <v>92761</v>
      </c>
      <c r="C20" s="9" t="s">
        <v>15</v>
      </c>
      <c r="D20" s="21" t="s">
        <v>76</v>
      </c>
      <c r="E20" s="24" t="s">
        <v>31</v>
      </c>
      <c r="F20" s="22">
        <v>925</v>
      </c>
      <c r="G20" s="23">
        <v>11.57</v>
      </c>
      <c r="H20" s="23">
        <v>14</v>
      </c>
      <c r="I20" s="23">
        <f>G20*F20</f>
        <v>10702.25</v>
      </c>
      <c r="J20" s="39">
        <v>4.41E-2</v>
      </c>
    </row>
    <row r="21" spans="1:10" ht="39" customHeight="1" x14ac:dyDescent="0.2">
      <c r="A21" s="9" t="s">
        <v>177</v>
      </c>
      <c r="B21" s="21">
        <v>92799</v>
      </c>
      <c r="C21" s="9" t="s">
        <v>15</v>
      </c>
      <c r="D21" s="21" t="s">
        <v>75</v>
      </c>
      <c r="E21" s="24" t="s">
        <v>31</v>
      </c>
      <c r="F21" s="22">
        <v>266</v>
      </c>
      <c r="G21" s="23">
        <v>10.33</v>
      </c>
      <c r="H21" s="25">
        <v>12.5</v>
      </c>
      <c r="I21" s="23">
        <f>G21*F21</f>
        <v>2747.78</v>
      </c>
      <c r="J21" s="39">
        <v>1.1299999999999999E-2</v>
      </c>
    </row>
    <row r="22" spans="1:10" ht="51.95" customHeight="1" x14ac:dyDescent="0.2">
      <c r="A22" s="9" t="s">
        <v>32</v>
      </c>
      <c r="B22" s="9" t="s">
        <v>33</v>
      </c>
      <c r="C22" s="9" t="s">
        <v>15</v>
      </c>
      <c r="D22" s="9" t="s">
        <v>34</v>
      </c>
      <c r="E22" s="10" t="s">
        <v>17</v>
      </c>
      <c r="F22" s="11">
        <v>25</v>
      </c>
      <c r="G22" s="12">
        <v>71.75</v>
      </c>
      <c r="H22" s="12">
        <v>86.82</v>
      </c>
      <c r="I22" s="12">
        <f>G22*F22</f>
        <v>1793.75</v>
      </c>
      <c r="J22" s="39">
        <v>7.4000000000000003E-3</v>
      </c>
    </row>
    <row r="23" spans="1:10" ht="39" customHeight="1" x14ac:dyDescent="0.2">
      <c r="A23" s="9" t="s">
        <v>35</v>
      </c>
      <c r="B23" s="9" t="s">
        <v>36</v>
      </c>
      <c r="C23" s="9" t="s">
        <v>15</v>
      </c>
      <c r="D23" s="9" t="s">
        <v>37</v>
      </c>
      <c r="E23" s="10" t="s">
        <v>24</v>
      </c>
      <c r="F23" s="11">
        <v>38</v>
      </c>
      <c r="G23" s="12">
        <v>694.29</v>
      </c>
      <c r="H23" s="12">
        <v>840.09</v>
      </c>
      <c r="I23" s="12">
        <f>G23*F23</f>
        <v>26383.019999999997</v>
      </c>
      <c r="J23" s="39">
        <v>0.1087</v>
      </c>
    </row>
    <row r="24" spans="1:10" ht="24" customHeight="1" x14ac:dyDescent="0.2">
      <c r="A24" s="4" t="s">
        <v>38</v>
      </c>
      <c r="B24" s="4" t="s">
        <v>10</v>
      </c>
      <c r="C24" s="4"/>
      <c r="D24" s="4" t="s">
        <v>39</v>
      </c>
      <c r="E24" s="5"/>
      <c r="F24" s="6">
        <v>1</v>
      </c>
      <c r="G24" s="6" t="s">
        <v>12</v>
      </c>
      <c r="H24" s="7"/>
      <c r="I24" s="7">
        <f>SUM(I25:I26)</f>
        <v>71598.81</v>
      </c>
      <c r="J24" s="37">
        <v>0.29499999999999998</v>
      </c>
    </row>
    <row r="25" spans="1:10" ht="51.95" customHeight="1" x14ac:dyDescent="0.2">
      <c r="A25" s="9" t="s">
        <v>40</v>
      </c>
      <c r="B25" s="9">
        <v>103356</v>
      </c>
      <c r="C25" s="9" t="s">
        <v>15</v>
      </c>
      <c r="D25" s="9" t="s">
        <v>64</v>
      </c>
      <c r="E25" s="10" t="s">
        <v>17</v>
      </c>
      <c r="F25" s="11">
        <v>405.5</v>
      </c>
      <c r="G25" s="12">
        <v>65.98</v>
      </c>
      <c r="H25" s="12">
        <v>79.83</v>
      </c>
      <c r="I25" s="12">
        <f>G25*F25</f>
        <v>26754.890000000003</v>
      </c>
      <c r="J25" s="39">
        <v>0.11020000000000001</v>
      </c>
    </row>
    <row r="26" spans="1:10" ht="51.95" customHeight="1" x14ac:dyDescent="0.2">
      <c r="A26" s="9" t="s">
        <v>178</v>
      </c>
      <c r="B26" s="9">
        <v>877792</v>
      </c>
      <c r="C26" s="9" t="s">
        <v>15</v>
      </c>
      <c r="D26" s="9" t="s">
        <v>131</v>
      </c>
      <c r="E26" s="10" t="s">
        <v>17</v>
      </c>
      <c r="F26" s="11">
        <v>1048</v>
      </c>
      <c r="G26" s="12">
        <v>42.79</v>
      </c>
      <c r="H26" s="12">
        <v>51.77</v>
      </c>
      <c r="I26" s="12">
        <f>G26*F26</f>
        <v>44843.92</v>
      </c>
      <c r="J26" s="39">
        <v>0.18479999999999999</v>
      </c>
    </row>
    <row r="27" spans="1:10" x14ac:dyDescent="0.2">
      <c r="A27" s="4" t="s">
        <v>41</v>
      </c>
      <c r="B27" s="4" t="s">
        <v>10</v>
      </c>
      <c r="C27" s="4"/>
      <c r="D27" s="4" t="s">
        <v>42</v>
      </c>
      <c r="E27" s="5"/>
      <c r="F27" s="6">
        <v>1</v>
      </c>
      <c r="G27" s="6" t="s">
        <v>12</v>
      </c>
      <c r="H27" s="7"/>
      <c r="I27" s="7">
        <f>SUM(I28:I29)</f>
        <v>20718.96</v>
      </c>
      <c r="J27" s="8">
        <v>8.5400000000000004E-2</v>
      </c>
    </row>
    <row r="28" spans="1:10" ht="25.5" x14ac:dyDescent="0.2">
      <c r="A28" s="9" t="s">
        <v>43</v>
      </c>
      <c r="B28" s="9" t="s">
        <v>44</v>
      </c>
      <c r="C28" s="9" t="s">
        <v>15</v>
      </c>
      <c r="D28" s="9" t="s">
        <v>45</v>
      </c>
      <c r="E28" s="10" t="s">
        <v>17</v>
      </c>
      <c r="F28" s="11">
        <v>1048</v>
      </c>
      <c r="G28" s="12">
        <v>4.03</v>
      </c>
      <c r="H28" s="12">
        <v>4.91</v>
      </c>
      <c r="I28" s="12">
        <f>F28*G28</f>
        <v>4223.4400000000005</v>
      </c>
      <c r="J28" s="39">
        <v>1.7399999999999999E-2</v>
      </c>
    </row>
    <row r="29" spans="1:10" ht="25.5" x14ac:dyDescent="0.2">
      <c r="A29" s="9" t="s">
        <v>46</v>
      </c>
      <c r="B29" s="9" t="s">
        <v>47</v>
      </c>
      <c r="C29" s="9" t="s">
        <v>15</v>
      </c>
      <c r="D29" s="9" t="s">
        <v>48</v>
      </c>
      <c r="E29" s="10" t="s">
        <v>17</v>
      </c>
      <c r="F29" s="11">
        <v>1048</v>
      </c>
      <c r="G29" s="12">
        <v>15.74</v>
      </c>
      <c r="H29" s="12">
        <v>17.760000000000002</v>
      </c>
      <c r="I29" s="12">
        <f>F29*G29</f>
        <v>16495.52</v>
      </c>
      <c r="J29" s="39">
        <v>6.8000000000000005E-2</v>
      </c>
    </row>
    <row r="30" spans="1:10" ht="24" customHeight="1" x14ac:dyDescent="0.2">
      <c r="A30" s="27" t="s">
        <v>81</v>
      </c>
      <c r="B30" s="27" t="s">
        <v>10</v>
      </c>
      <c r="C30" s="27"/>
      <c r="D30" s="27" t="s">
        <v>82</v>
      </c>
      <c r="E30" s="28"/>
      <c r="F30" s="29">
        <v>1</v>
      </c>
      <c r="G30" s="29" t="s">
        <v>12</v>
      </c>
      <c r="H30" s="30"/>
      <c r="I30" s="30">
        <f>SUM(I31:I34)</f>
        <v>16610.919999999998</v>
      </c>
      <c r="J30" s="31">
        <v>6.8400000000000002E-2</v>
      </c>
    </row>
    <row r="31" spans="1:10" ht="26.1" customHeight="1" x14ac:dyDescent="0.2">
      <c r="A31" s="32" t="s">
        <v>83</v>
      </c>
      <c r="B31" s="32" t="s">
        <v>84</v>
      </c>
      <c r="C31" s="32" t="s">
        <v>15</v>
      </c>
      <c r="D31" s="32" t="s">
        <v>85</v>
      </c>
      <c r="E31" s="33" t="s">
        <v>86</v>
      </c>
      <c r="F31" s="34">
        <v>4</v>
      </c>
      <c r="G31" s="35">
        <v>2457.66</v>
      </c>
      <c r="H31" s="35">
        <v>2973.77</v>
      </c>
      <c r="I31" s="35">
        <f>G31*F31</f>
        <v>9830.64</v>
      </c>
      <c r="J31" s="36">
        <v>4.0500000000000001E-2</v>
      </c>
    </row>
    <row r="32" spans="1:10" ht="26.1" customHeight="1" x14ac:dyDescent="0.2">
      <c r="A32" s="32" t="s">
        <v>87</v>
      </c>
      <c r="B32" s="32" t="s">
        <v>88</v>
      </c>
      <c r="C32" s="32" t="s">
        <v>89</v>
      </c>
      <c r="D32" s="32" t="s">
        <v>90</v>
      </c>
      <c r="E32" s="33" t="s">
        <v>91</v>
      </c>
      <c r="F32" s="34">
        <v>4</v>
      </c>
      <c r="G32" s="35">
        <v>294.16000000000003</v>
      </c>
      <c r="H32" s="35">
        <v>355.93</v>
      </c>
      <c r="I32" s="35">
        <f t="shared" ref="I32:I34" si="1">G32*F32</f>
        <v>1176.6400000000001</v>
      </c>
      <c r="J32" s="36">
        <v>4.7999999999999996E-3</v>
      </c>
    </row>
    <row r="33" spans="1:12" ht="26.1" customHeight="1" x14ac:dyDescent="0.2">
      <c r="A33" s="32" t="s">
        <v>92</v>
      </c>
      <c r="B33" s="32" t="s">
        <v>93</v>
      </c>
      <c r="C33" s="32" t="s">
        <v>89</v>
      </c>
      <c r="D33" s="32" t="s">
        <v>94</v>
      </c>
      <c r="E33" s="33" t="s">
        <v>86</v>
      </c>
      <c r="F33" s="34">
        <v>4</v>
      </c>
      <c r="G33" s="35">
        <v>237.39</v>
      </c>
      <c r="H33" s="35">
        <v>287.24</v>
      </c>
      <c r="I33" s="35">
        <f t="shared" si="1"/>
        <v>949.56</v>
      </c>
      <c r="J33" s="36">
        <v>3.8999999999999998E-3</v>
      </c>
    </row>
    <row r="34" spans="1:12" ht="26.1" customHeight="1" x14ac:dyDescent="0.2">
      <c r="A34" s="32" t="s">
        <v>95</v>
      </c>
      <c r="B34" s="32" t="s">
        <v>96</v>
      </c>
      <c r="C34" s="32" t="s">
        <v>15</v>
      </c>
      <c r="D34" s="32" t="s">
        <v>97</v>
      </c>
      <c r="E34" s="33" t="s">
        <v>86</v>
      </c>
      <c r="F34" s="34">
        <v>8</v>
      </c>
      <c r="G34" s="35">
        <v>581.76</v>
      </c>
      <c r="H34" s="35">
        <v>703.93</v>
      </c>
      <c r="I34" s="35">
        <f t="shared" si="1"/>
        <v>4654.08</v>
      </c>
      <c r="J34" s="36">
        <v>1.9199999999999998E-2</v>
      </c>
    </row>
    <row r="35" spans="1:12" ht="24" customHeight="1" x14ac:dyDescent="0.2">
      <c r="A35" s="4">
        <v>8</v>
      </c>
      <c r="B35" s="4" t="s">
        <v>10</v>
      </c>
      <c r="C35" s="4"/>
      <c r="D35" s="4" t="s">
        <v>77</v>
      </c>
      <c r="E35" s="5"/>
      <c r="F35" s="6">
        <v>1</v>
      </c>
      <c r="G35" s="6" t="s">
        <v>12</v>
      </c>
      <c r="H35" s="7"/>
      <c r="I35" s="30">
        <f>SUM(I36:I39)</f>
        <v>11995.484200000001</v>
      </c>
      <c r="J35" s="8">
        <v>4.9399999999999999E-2</v>
      </c>
    </row>
    <row r="36" spans="1:12" ht="26.1" customHeight="1" x14ac:dyDescent="0.2">
      <c r="A36" s="9" t="s">
        <v>107</v>
      </c>
      <c r="B36" s="9">
        <v>100701</v>
      </c>
      <c r="C36" s="9" t="s">
        <v>15</v>
      </c>
      <c r="D36" s="9" t="s">
        <v>78</v>
      </c>
      <c r="E36" s="10" t="s">
        <v>17</v>
      </c>
      <c r="F36" s="11">
        <v>16.2</v>
      </c>
      <c r="G36" s="12">
        <v>441.64</v>
      </c>
      <c r="H36" s="12">
        <v>534.38</v>
      </c>
      <c r="I36" s="12">
        <f>G36*F36</f>
        <v>7154.5679999999993</v>
      </c>
      <c r="J36" s="39">
        <v>2.9499999999999998E-2</v>
      </c>
    </row>
    <row r="37" spans="1:12" ht="26.1" customHeight="1" x14ac:dyDescent="0.2">
      <c r="A37" s="21" t="s">
        <v>108</v>
      </c>
      <c r="B37" s="21">
        <v>98685</v>
      </c>
      <c r="C37" s="21" t="s">
        <v>15</v>
      </c>
      <c r="D37" s="21" t="s">
        <v>103</v>
      </c>
      <c r="E37" s="24" t="s">
        <v>80</v>
      </c>
      <c r="F37" s="22">
        <v>52</v>
      </c>
      <c r="G37" s="23">
        <v>82.92</v>
      </c>
      <c r="H37" s="23">
        <v>100.33</v>
      </c>
      <c r="I37" s="23">
        <f>G37*F37</f>
        <v>4311.84</v>
      </c>
      <c r="J37" s="39">
        <v>1.78E-2</v>
      </c>
    </row>
    <row r="38" spans="1:12" ht="26.1" customHeight="1" x14ac:dyDescent="0.2">
      <c r="A38" s="21" t="s">
        <v>109</v>
      </c>
      <c r="B38" s="21">
        <v>88315</v>
      </c>
      <c r="C38" s="21" t="s">
        <v>15</v>
      </c>
      <c r="D38" s="21" t="s">
        <v>104</v>
      </c>
      <c r="E38" s="24" t="s">
        <v>105</v>
      </c>
      <c r="F38" s="22">
        <v>8</v>
      </c>
      <c r="G38" s="23">
        <v>27.63</v>
      </c>
      <c r="H38" s="23">
        <v>33.43</v>
      </c>
      <c r="I38" s="23">
        <f>G38*F38</f>
        <v>221.04</v>
      </c>
      <c r="J38" s="13">
        <v>8.9999999999999998E-4</v>
      </c>
    </row>
    <row r="39" spans="1:12" ht="26.1" customHeight="1" x14ac:dyDescent="0.2">
      <c r="A39" s="9" t="s">
        <v>110</v>
      </c>
      <c r="B39" s="9">
        <v>40535</v>
      </c>
      <c r="C39" s="9" t="s">
        <v>15</v>
      </c>
      <c r="D39" s="9" t="s">
        <v>102</v>
      </c>
      <c r="E39" s="20" t="s">
        <v>31</v>
      </c>
      <c r="F39" s="11">
        <v>35.57</v>
      </c>
      <c r="G39" s="12">
        <v>8.66</v>
      </c>
      <c r="H39" s="12">
        <v>10.48</v>
      </c>
      <c r="I39" s="12">
        <f>G39*F39</f>
        <v>308.03620000000001</v>
      </c>
      <c r="J39" s="39">
        <v>1.2999999999999999E-3</v>
      </c>
    </row>
    <row r="40" spans="1:12" ht="26.1" customHeight="1" x14ac:dyDescent="0.2">
      <c r="A40" s="27">
        <v>9</v>
      </c>
      <c r="B40" s="27" t="s">
        <v>10</v>
      </c>
      <c r="C40" s="27"/>
      <c r="D40" s="27" t="s">
        <v>98</v>
      </c>
      <c r="E40" s="28"/>
      <c r="F40" s="29">
        <v>1</v>
      </c>
      <c r="G40" s="29" t="s">
        <v>12</v>
      </c>
      <c r="H40" s="30"/>
      <c r="I40" s="30">
        <f>SUM(I41:I42)</f>
        <v>8475.84</v>
      </c>
      <c r="J40" s="31">
        <v>3.49E-2</v>
      </c>
    </row>
    <row r="41" spans="1:12" ht="26.1" customHeight="1" x14ac:dyDescent="0.2">
      <c r="A41" s="32" t="s">
        <v>111</v>
      </c>
      <c r="B41" s="32">
        <v>98519</v>
      </c>
      <c r="C41" s="32" t="s">
        <v>15</v>
      </c>
      <c r="D41" s="32" t="s">
        <v>101</v>
      </c>
      <c r="E41" s="33" t="s">
        <v>17</v>
      </c>
      <c r="F41" s="34">
        <v>648</v>
      </c>
      <c r="G41" s="35">
        <v>3.78</v>
      </c>
      <c r="H41" s="35">
        <v>4.57</v>
      </c>
      <c r="I41" s="35">
        <f>F41*G41</f>
        <v>2449.44</v>
      </c>
      <c r="J41" s="36">
        <v>1.01E-2</v>
      </c>
      <c r="K41" s="38"/>
    </row>
    <row r="42" spans="1:12" ht="26.1" customHeight="1" x14ac:dyDescent="0.2">
      <c r="A42" s="32" t="s">
        <v>112</v>
      </c>
      <c r="B42" s="32" t="s">
        <v>99</v>
      </c>
      <c r="C42" s="32" t="s">
        <v>15</v>
      </c>
      <c r="D42" s="32" t="s">
        <v>100</v>
      </c>
      <c r="E42" s="33" t="s">
        <v>24</v>
      </c>
      <c r="F42" s="34">
        <v>648</v>
      </c>
      <c r="G42" s="35">
        <v>9.3000000000000007</v>
      </c>
      <c r="H42" s="35">
        <v>11.25</v>
      </c>
      <c r="I42" s="35">
        <f>F42*G42</f>
        <v>6026.4000000000005</v>
      </c>
      <c r="J42" s="36">
        <v>2.4799999999999999E-2</v>
      </c>
      <c r="K42" s="38">
        <f>SUM(J40,J35,J30,J27,J24,J19,J11,J8,J5)</f>
        <v>1</v>
      </c>
    </row>
    <row r="43" spans="1:12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L43" s="38"/>
    </row>
    <row r="44" spans="1:12" x14ac:dyDescent="0.2">
      <c r="A44" s="99"/>
      <c r="B44" s="99"/>
      <c r="C44" s="99"/>
      <c r="D44" s="15"/>
      <c r="E44" s="14"/>
      <c r="F44" s="100" t="s">
        <v>49</v>
      </c>
      <c r="G44" s="100"/>
      <c r="H44" s="106">
        <f>SUM(I40,I35,I30,I27,I24,I19,I11,I8,I5)</f>
        <v>242725.70300000001</v>
      </c>
      <c r="I44" s="106"/>
      <c r="J44" s="106"/>
    </row>
    <row r="45" spans="1:12" x14ac:dyDescent="0.2">
      <c r="A45" s="99"/>
      <c r="B45" s="99"/>
      <c r="C45" s="99"/>
      <c r="D45" s="15"/>
      <c r="E45" s="14"/>
      <c r="F45" s="100" t="s">
        <v>50</v>
      </c>
      <c r="G45" s="99"/>
      <c r="H45" s="101">
        <f>H46-H44</f>
        <v>50972.397629999992</v>
      </c>
      <c r="I45" s="102"/>
      <c r="J45" s="102"/>
    </row>
    <row r="46" spans="1:12" x14ac:dyDescent="0.2">
      <c r="A46" s="99"/>
      <c r="B46" s="99"/>
      <c r="C46" s="99"/>
      <c r="D46" s="15"/>
      <c r="E46" s="14"/>
      <c r="F46" s="100" t="s">
        <v>51</v>
      </c>
      <c r="G46" s="99"/>
      <c r="H46" s="101">
        <f>H44*1.21</f>
        <v>293698.10063</v>
      </c>
      <c r="I46" s="102"/>
      <c r="J46" s="102"/>
    </row>
    <row r="49" spans="5:10" x14ac:dyDescent="0.2">
      <c r="J49" s="26"/>
    </row>
    <row r="51" spans="5:10" ht="15" x14ac:dyDescent="0.2">
      <c r="E51" s="74"/>
      <c r="F51" s="74"/>
    </row>
    <row r="52" spans="5:10" ht="15" x14ac:dyDescent="0.2">
      <c r="E52" s="75"/>
      <c r="F52" s="76"/>
    </row>
    <row r="53" spans="5:10" ht="15" x14ac:dyDescent="0.2">
      <c r="E53" s="75"/>
      <c r="F53" s="76"/>
    </row>
    <row r="54" spans="5:10" ht="15" x14ac:dyDescent="0.2">
      <c r="E54" s="75"/>
      <c r="F54" s="76"/>
    </row>
    <row r="55" spans="5:10" ht="15" x14ac:dyDescent="0.2">
      <c r="E55" s="75"/>
      <c r="F55" s="76"/>
    </row>
    <row r="56" spans="5:10" ht="15" x14ac:dyDescent="0.2">
      <c r="E56" s="75"/>
      <c r="F56" s="76"/>
    </row>
    <row r="57" spans="5:10" ht="15" x14ac:dyDescent="0.2">
      <c r="E57" s="75"/>
      <c r="F57" s="76"/>
    </row>
    <row r="58" spans="5:10" ht="15" x14ac:dyDescent="0.2">
      <c r="E58" s="75"/>
      <c r="F58" s="76"/>
    </row>
    <row r="59" spans="5:10" ht="15" x14ac:dyDescent="0.2">
      <c r="E59" s="75"/>
      <c r="F59" s="76"/>
    </row>
  </sheetData>
  <mergeCells count="17">
    <mergeCell ref="C1:D1"/>
    <mergeCell ref="G1:H2"/>
    <mergeCell ref="I1:J2"/>
    <mergeCell ref="C2:F2"/>
    <mergeCell ref="A3:J3"/>
    <mergeCell ref="E1:F1"/>
    <mergeCell ref="K2:U2"/>
    <mergeCell ref="K3:U3"/>
    <mergeCell ref="A46:C46"/>
    <mergeCell ref="F46:G46"/>
    <mergeCell ref="H46:J46"/>
    <mergeCell ref="A44:C44"/>
    <mergeCell ref="F44:G44"/>
    <mergeCell ref="H44:J44"/>
    <mergeCell ref="A45:C45"/>
    <mergeCell ref="F45:G45"/>
    <mergeCell ref="H45:J45"/>
  </mergeCells>
  <phoneticPr fontId="23" type="noConversion"/>
  <pageMargins left="0.5" right="0.5" top="1" bottom="1" header="0.5" footer="0.5"/>
  <pageSetup paperSize="9" scale="71" fitToHeight="0" orientation="landscape" r:id="rId1"/>
  <headerFooter>
    <oddHeader>&amp;L &amp;CPREFEITURA MUNICIPAL DE ACAUÃ PI
CPF:  &amp;R</oddHeader>
    <oddFooter>&amp;L &amp;C 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AFEA0-8F07-4B9B-95A2-0AB8D89E5DB2}">
  <sheetPr>
    <pageSetUpPr fitToPage="1"/>
  </sheetPr>
  <dimension ref="A1:R169"/>
  <sheetViews>
    <sheetView showWhiteSpace="0" zoomScale="70" zoomScaleNormal="7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9.375" bestFit="1" customWidth="1"/>
    <col min="6" max="6" width="13" bestFit="1" customWidth="1"/>
    <col min="7" max="7" width="15.125" bestFit="1" customWidth="1"/>
  </cols>
  <sheetData>
    <row r="1" spans="1:18" ht="75" customHeight="1" x14ac:dyDescent="0.2">
      <c r="A1" s="17"/>
      <c r="B1" s="17"/>
      <c r="C1" s="95" t="s">
        <v>52</v>
      </c>
      <c r="D1" s="95"/>
      <c r="E1" s="96" t="s">
        <v>55</v>
      </c>
      <c r="F1" s="96"/>
      <c r="G1" s="103" t="s">
        <v>57</v>
      </c>
    </row>
    <row r="2" spans="1:18" ht="24.95" customHeight="1" x14ac:dyDescent="0.2">
      <c r="A2" s="18"/>
      <c r="B2" s="18"/>
      <c r="C2" s="97" t="s">
        <v>56</v>
      </c>
      <c r="D2" s="97"/>
      <c r="E2" s="97"/>
      <c r="F2" s="97"/>
      <c r="G2" s="95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</row>
    <row r="3" spans="1:18" ht="15" customHeight="1" x14ac:dyDescent="0.25">
      <c r="A3" s="104" t="s">
        <v>191</v>
      </c>
      <c r="B3" s="105"/>
      <c r="C3" s="105"/>
      <c r="D3" s="105"/>
      <c r="E3" s="105"/>
      <c r="F3" s="105"/>
      <c r="G3" s="105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</row>
    <row r="4" spans="1:18" ht="30" customHeight="1" x14ac:dyDescent="0.2">
      <c r="A4" s="1" t="s">
        <v>0</v>
      </c>
      <c r="B4" s="3" t="s">
        <v>1</v>
      </c>
      <c r="C4" s="1" t="s">
        <v>2</v>
      </c>
      <c r="D4" s="1" t="s">
        <v>3</v>
      </c>
      <c r="E4" s="2" t="s">
        <v>4</v>
      </c>
      <c r="F4" s="3" t="s">
        <v>5</v>
      </c>
      <c r="G4" s="3" t="s">
        <v>6</v>
      </c>
    </row>
    <row r="5" spans="1:18" ht="24" customHeight="1" x14ac:dyDescent="0.2">
      <c r="A5" s="4">
        <v>1</v>
      </c>
      <c r="B5" s="4" t="s">
        <v>10</v>
      </c>
      <c r="C5" s="4"/>
      <c r="D5" s="4" t="s">
        <v>11</v>
      </c>
      <c r="E5" s="5"/>
      <c r="F5" s="6">
        <v>1</v>
      </c>
      <c r="G5" s="86">
        <f>SUM(G6,G14)</f>
        <v>20129.579999999998</v>
      </c>
      <c r="H5" s="38"/>
    </row>
    <row r="6" spans="1:18" ht="39" customHeight="1" thickBot="1" x14ac:dyDescent="0.25">
      <c r="A6" s="9" t="s">
        <v>13</v>
      </c>
      <c r="B6" s="9" t="s">
        <v>14</v>
      </c>
      <c r="C6" s="9" t="s">
        <v>15</v>
      </c>
      <c r="D6" s="9" t="s">
        <v>16</v>
      </c>
      <c r="E6" s="10" t="s">
        <v>17</v>
      </c>
      <c r="F6" s="11">
        <v>6</v>
      </c>
      <c r="G6" s="12">
        <v>464.73</v>
      </c>
    </row>
    <row r="7" spans="1:18" ht="39" customHeight="1" thickBot="1" x14ac:dyDescent="0.25">
      <c r="A7" s="78" t="s">
        <v>179</v>
      </c>
      <c r="B7" s="79">
        <v>88262</v>
      </c>
      <c r="C7" s="80" t="s">
        <v>181</v>
      </c>
      <c r="D7" s="78" t="s">
        <v>180</v>
      </c>
      <c r="E7" s="80" t="s">
        <v>105</v>
      </c>
      <c r="F7" s="81"/>
      <c r="G7" s="81">
        <v>10.119999999999999</v>
      </c>
    </row>
    <row r="8" spans="1:18" ht="24.75" thickBot="1" x14ac:dyDescent="0.25">
      <c r="A8" s="78" t="s">
        <v>179</v>
      </c>
      <c r="B8" s="79">
        <v>102234</v>
      </c>
      <c r="C8" s="80" t="s">
        <v>183</v>
      </c>
      <c r="D8" s="78" t="s">
        <v>182</v>
      </c>
      <c r="E8" s="80" t="s">
        <v>17</v>
      </c>
      <c r="F8" s="81"/>
      <c r="G8" s="81">
        <v>12.59</v>
      </c>
    </row>
    <row r="9" spans="1:18" ht="39" customHeight="1" thickBot="1" x14ac:dyDescent="0.25">
      <c r="A9" s="78" t="s">
        <v>179</v>
      </c>
      <c r="B9" s="79">
        <v>88316</v>
      </c>
      <c r="C9" s="80" t="s">
        <v>181</v>
      </c>
      <c r="D9" s="78" t="s">
        <v>184</v>
      </c>
      <c r="E9" s="80" t="s">
        <v>105</v>
      </c>
      <c r="F9" s="81"/>
      <c r="G9" s="81">
        <v>25.12</v>
      </c>
    </row>
    <row r="10" spans="1:18" ht="39" customHeight="1" thickBot="1" x14ac:dyDescent="0.25">
      <c r="A10" s="82" t="s">
        <v>185</v>
      </c>
      <c r="B10" s="82">
        <v>4813</v>
      </c>
      <c r="C10" s="83" t="s">
        <v>187</v>
      </c>
      <c r="D10" s="82" t="s">
        <v>186</v>
      </c>
      <c r="E10" s="83" t="s">
        <v>17</v>
      </c>
      <c r="F10" s="84"/>
      <c r="G10" s="84">
        <v>400</v>
      </c>
    </row>
    <row r="11" spans="1:18" ht="39" customHeight="1" thickBot="1" x14ac:dyDescent="0.25">
      <c r="A11" s="82" t="s">
        <v>185</v>
      </c>
      <c r="B11" s="82">
        <v>5065</v>
      </c>
      <c r="C11" s="83" t="s">
        <v>187</v>
      </c>
      <c r="D11" s="82" t="s">
        <v>188</v>
      </c>
      <c r="E11" s="83" t="s">
        <v>31</v>
      </c>
      <c r="F11" s="84"/>
      <c r="G11" s="84">
        <v>0.43</v>
      </c>
    </row>
    <row r="12" spans="1:18" ht="39" customHeight="1" thickBot="1" x14ac:dyDescent="0.25">
      <c r="A12" s="82" t="s">
        <v>185</v>
      </c>
      <c r="B12" s="82">
        <v>5069</v>
      </c>
      <c r="C12" s="83" t="s">
        <v>187</v>
      </c>
      <c r="D12" s="82" t="s">
        <v>189</v>
      </c>
      <c r="E12" s="83" t="s">
        <v>31</v>
      </c>
      <c r="F12" s="84"/>
      <c r="G12" s="84">
        <v>0.27</v>
      </c>
    </row>
    <row r="13" spans="1:18" ht="39" customHeight="1" x14ac:dyDescent="0.2">
      <c r="A13" s="82" t="s">
        <v>185</v>
      </c>
      <c r="B13" s="82">
        <v>4509</v>
      </c>
      <c r="C13" s="83" t="s">
        <v>187</v>
      </c>
      <c r="D13" s="82" t="s">
        <v>190</v>
      </c>
      <c r="E13" s="83" t="s">
        <v>80</v>
      </c>
      <c r="F13" s="84"/>
      <c r="G13" s="84">
        <v>16.2</v>
      </c>
    </row>
    <row r="14" spans="1:18" ht="24" customHeight="1" x14ac:dyDescent="0.2">
      <c r="A14" s="9" t="s">
        <v>18</v>
      </c>
      <c r="B14" s="9" t="s">
        <v>19</v>
      </c>
      <c r="C14" s="9" t="s">
        <v>20</v>
      </c>
      <c r="D14" s="9" t="s">
        <v>21</v>
      </c>
      <c r="E14" s="20" t="s">
        <v>106</v>
      </c>
      <c r="F14" s="11">
        <v>8</v>
      </c>
      <c r="G14" s="12">
        <v>19664.849999999999</v>
      </c>
    </row>
    <row r="15" spans="1:18" ht="24" customHeight="1" x14ac:dyDescent="0.2">
      <c r="A15" s="4" t="s">
        <v>22</v>
      </c>
      <c r="B15" s="4" t="s">
        <v>10</v>
      </c>
      <c r="C15" s="4"/>
      <c r="D15" s="4" t="s">
        <v>23</v>
      </c>
      <c r="E15" s="5"/>
      <c r="F15" s="6">
        <v>1</v>
      </c>
      <c r="G15" s="86">
        <f>SUM(G19,G16)</f>
        <v>355.94</v>
      </c>
    </row>
    <row r="16" spans="1:18" ht="26.25" thickBot="1" x14ac:dyDescent="0.25">
      <c r="A16" s="9" t="s">
        <v>73</v>
      </c>
      <c r="B16" s="9">
        <v>96522</v>
      </c>
      <c r="C16" s="9" t="s">
        <v>15</v>
      </c>
      <c r="D16" s="9" t="s">
        <v>58</v>
      </c>
      <c r="E16" s="10" t="s">
        <v>24</v>
      </c>
      <c r="F16" s="11">
        <v>23.03</v>
      </c>
      <c r="G16" s="12">
        <v>146.56</v>
      </c>
    </row>
    <row r="17" spans="1:7" ht="36.75" thickBot="1" x14ac:dyDescent="0.25">
      <c r="A17" s="78" t="s">
        <v>179</v>
      </c>
      <c r="B17" s="79">
        <v>88309</v>
      </c>
      <c r="C17" s="80" t="s">
        <v>181</v>
      </c>
      <c r="D17" s="78" t="s">
        <v>192</v>
      </c>
      <c r="E17" s="80" t="s">
        <v>105</v>
      </c>
      <c r="F17" s="81"/>
      <c r="G17" s="81">
        <v>46.82</v>
      </c>
    </row>
    <row r="18" spans="1:7" ht="36" x14ac:dyDescent="0.2">
      <c r="A18" s="78" t="s">
        <v>179</v>
      </c>
      <c r="B18" s="79">
        <v>88316</v>
      </c>
      <c r="C18" s="80" t="s">
        <v>181</v>
      </c>
      <c r="D18" s="78" t="s">
        <v>184</v>
      </c>
      <c r="E18" s="80" t="s">
        <v>105</v>
      </c>
      <c r="F18" s="81"/>
      <c r="G18" s="81">
        <v>99.74</v>
      </c>
    </row>
    <row r="19" spans="1:7" ht="26.1" customHeight="1" thickBot="1" x14ac:dyDescent="0.25">
      <c r="A19" s="9" t="s">
        <v>74</v>
      </c>
      <c r="B19" s="9">
        <v>96526</v>
      </c>
      <c r="C19" s="9" t="s">
        <v>15</v>
      </c>
      <c r="D19" s="9" t="s">
        <v>59</v>
      </c>
      <c r="E19" s="20" t="s">
        <v>24</v>
      </c>
      <c r="F19" s="11">
        <v>17.399999999999999</v>
      </c>
      <c r="G19" s="12">
        <v>209.38</v>
      </c>
    </row>
    <row r="20" spans="1:7" ht="26.1" customHeight="1" thickBot="1" x14ac:dyDescent="0.25">
      <c r="A20" s="78" t="s">
        <v>179</v>
      </c>
      <c r="B20" s="79">
        <v>88309</v>
      </c>
      <c r="C20" s="80" t="s">
        <v>181</v>
      </c>
      <c r="D20" s="78" t="s">
        <v>192</v>
      </c>
      <c r="E20" s="80" t="s">
        <v>105</v>
      </c>
      <c r="F20" s="85"/>
      <c r="G20" s="81">
        <v>75.16</v>
      </c>
    </row>
    <row r="21" spans="1:7" ht="26.1" customHeight="1" x14ac:dyDescent="0.2">
      <c r="A21" s="78" t="s">
        <v>179</v>
      </c>
      <c r="B21" s="79">
        <v>88316</v>
      </c>
      <c r="C21" s="80" t="s">
        <v>181</v>
      </c>
      <c r="D21" s="78" t="s">
        <v>184</v>
      </c>
      <c r="E21" s="80" t="s">
        <v>105</v>
      </c>
      <c r="F21" s="85"/>
      <c r="G21" s="81">
        <v>134.22</v>
      </c>
    </row>
    <row r="22" spans="1:7" ht="24" customHeight="1" x14ac:dyDescent="0.2">
      <c r="A22" s="4" t="s">
        <v>25</v>
      </c>
      <c r="B22" s="4" t="s">
        <v>10</v>
      </c>
      <c r="C22" s="4"/>
      <c r="D22" s="4" t="s">
        <v>26</v>
      </c>
      <c r="E22" s="5"/>
      <c r="F22" s="6">
        <v>1</v>
      </c>
      <c r="G22" s="6" t="s">
        <v>12</v>
      </c>
    </row>
    <row r="23" spans="1:7" ht="39" customHeight="1" thickBot="1" x14ac:dyDescent="0.25">
      <c r="A23" s="9" t="s">
        <v>27</v>
      </c>
      <c r="B23" s="9">
        <v>96619</v>
      </c>
      <c r="C23" s="9" t="s">
        <v>15</v>
      </c>
      <c r="D23" s="9" t="s">
        <v>60</v>
      </c>
      <c r="E23" s="10" t="s">
        <v>17</v>
      </c>
      <c r="F23" s="11">
        <v>46.06</v>
      </c>
      <c r="G23" s="12">
        <v>49.59</v>
      </c>
    </row>
    <row r="24" spans="1:7" ht="39" customHeight="1" thickBot="1" x14ac:dyDescent="0.25">
      <c r="A24" s="78" t="s">
        <v>179</v>
      </c>
      <c r="B24" s="79">
        <v>94968</v>
      </c>
      <c r="C24" s="80" t="s">
        <v>194</v>
      </c>
      <c r="D24" s="78" t="s">
        <v>193</v>
      </c>
      <c r="E24" s="80" t="s">
        <v>24</v>
      </c>
      <c r="F24" s="81">
        <v>37.729999999999997</v>
      </c>
      <c r="G24" s="81">
        <v>37.409999999999997</v>
      </c>
    </row>
    <row r="25" spans="1:7" ht="39" customHeight="1" thickBot="1" x14ac:dyDescent="0.25">
      <c r="A25" s="78" t="s">
        <v>179</v>
      </c>
      <c r="B25" s="79">
        <v>88309</v>
      </c>
      <c r="C25" s="80" t="s">
        <v>181</v>
      </c>
      <c r="D25" s="78" t="s">
        <v>192</v>
      </c>
      <c r="E25" s="80" t="s">
        <v>105</v>
      </c>
      <c r="F25" s="81">
        <v>9.99</v>
      </c>
      <c r="G25" s="81">
        <v>9.43</v>
      </c>
    </row>
    <row r="26" spans="1:7" ht="39" customHeight="1" x14ac:dyDescent="0.2">
      <c r="A26" s="78" t="s">
        <v>179</v>
      </c>
      <c r="B26" s="79">
        <v>88316</v>
      </c>
      <c r="C26" s="80" t="s">
        <v>181</v>
      </c>
      <c r="D26" s="78" t="s">
        <v>184</v>
      </c>
      <c r="E26" s="80" t="s">
        <v>105</v>
      </c>
      <c r="F26" s="81">
        <v>2.9</v>
      </c>
      <c r="G26" s="81">
        <v>2.75</v>
      </c>
    </row>
    <row r="27" spans="1:7" ht="39" customHeight="1" thickBot="1" x14ac:dyDescent="0.25">
      <c r="A27" s="9" t="s">
        <v>67</v>
      </c>
      <c r="B27" s="9">
        <v>95241</v>
      </c>
      <c r="C27" s="9" t="s">
        <v>15</v>
      </c>
      <c r="D27" s="9" t="s">
        <v>61</v>
      </c>
      <c r="E27" s="10" t="s">
        <v>17</v>
      </c>
      <c r="F27" s="11">
        <v>17.399999999999999</v>
      </c>
      <c r="G27" s="12">
        <v>46.54</v>
      </c>
    </row>
    <row r="28" spans="1:7" ht="39" customHeight="1" thickBot="1" x14ac:dyDescent="0.25">
      <c r="A28" s="78" t="s">
        <v>179</v>
      </c>
      <c r="B28" s="79">
        <v>94968</v>
      </c>
      <c r="C28" s="80" t="s">
        <v>194</v>
      </c>
      <c r="D28" s="78" t="s">
        <v>193</v>
      </c>
      <c r="E28" s="80" t="s">
        <v>24</v>
      </c>
      <c r="F28" s="81"/>
      <c r="G28" s="81">
        <v>37.409999999999997</v>
      </c>
    </row>
    <row r="29" spans="1:7" ht="39" customHeight="1" thickBot="1" x14ac:dyDescent="0.25">
      <c r="A29" s="78" t="s">
        <v>179</v>
      </c>
      <c r="B29" s="79">
        <v>88309</v>
      </c>
      <c r="C29" s="80" t="s">
        <v>181</v>
      </c>
      <c r="D29" s="78" t="s">
        <v>192</v>
      </c>
      <c r="E29" s="80" t="s">
        <v>105</v>
      </c>
      <c r="F29" s="81"/>
      <c r="G29" s="81">
        <v>7.07</v>
      </c>
    </row>
    <row r="30" spans="1:7" ht="39" customHeight="1" x14ac:dyDescent="0.2">
      <c r="A30" s="78" t="s">
        <v>179</v>
      </c>
      <c r="B30" s="79">
        <v>88316</v>
      </c>
      <c r="C30" s="80" t="s">
        <v>181</v>
      </c>
      <c r="D30" s="78" t="s">
        <v>184</v>
      </c>
      <c r="E30" s="80" t="s">
        <v>105</v>
      </c>
      <c r="F30" s="81"/>
      <c r="G30" s="81">
        <v>2.06</v>
      </c>
    </row>
    <row r="31" spans="1:7" ht="39" customHeight="1" thickBot="1" x14ac:dyDescent="0.25">
      <c r="A31" s="9" t="s">
        <v>68</v>
      </c>
      <c r="B31" s="9">
        <v>94964</v>
      </c>
      <c r="C31" s="9" t="s">
        <v>15</v>
      </c>
      <c r="D31" s="9" t="s">
        <v>63</v>
      </c>
      <c r="E31" s="20" t="s">
        <v>62</v>
      </c>
      <c r="F31" s="11">
        <v>33.47</v>
      </c>
      <c r="G31" s="12">
        <v>667.38</v>
      </c>
    </row>
    <row r="32" spans="1:7" ht="39" customHeight="1" thickBot="1" x14ac:dyDescent="0.25">
      <c r="A32" s="78" t="s">
        <v>179</v>
      </c>
      <c r="B32" s="79">
        <v>88831</v>
      </c>
      <c r="C32" s="80" t="s">
        <v>196</v>
      </c>
      <c r="D32" s="78" t="s">
        <v>195</v>
      </c>
      <c r="E32" s="80" t="s">
        <v>197</v>
      </c>
      <c r="F32" s="81"/>
      <c r="G32" s="81">
        <v>0.42</v>
      </c>
    </row>
    <row r="33" spans="1:7" ht="39" customHeight="1" thickBot="1" x14ac:dyDescent="0.25">
      <c r="A33" s="78" t="s">
        <v>179</v>
      </c>
      <c r="B33" s="79">
        <v>88830</v>
      </c>
      <c r="C33" s="80" t="s">
        <v>196</v>
      </c>
      <c r="D33" s="78" t="s">
        <v>198</v>
      </c>
      <c r="E33" s="80" t="s">
        <v>199</v>
      </c>
      <c r="F33" s="81"/>
      <c r="G33" s="81">
        <v>1.97</v>
      </c>
    </row>
    <row r="34" spans="1:7" ht="39" customHeight="1" thickBot="1" x14ac:dyDescent="0.25">
      <c r="A34" s="78" t="s">
        <v>179</v>
      </c>
      <c r="B34" s="79">
        <v>88377</v>
      </c>
      <c r="C34" s="80" t="s">
        <v>181</v>
      </c>
      <c r="D34" s="78" t="s">
        <v>200</v>
      </c>
      <c r="E34" s="80" t="s">
        <v>105</v>
      </c>
      <c r="F34" s="81"/>
      <c r="G34" s="81">
        <v>41.35</v>
      </c>
    </row>
    <row r="35" spans="1:7" ht="39" customHeight="1" thickBot="1" x14ac:dyDescent="0.25">
      <c r="A35" s="78" t="s">
        <v>179</v>
      </c>
      <c r="B35" s="79">
        <v>88316</v>
      </c>
      <c r="C35" s="80" t="s">
        <v>181</v>
      </c>
      <c r="D35" s="78" t="s">
        <v>184</v>
      </c>
      <c r="E35" s="80" t="s">
        <v>105</v>
      </c>
      <c r="F35" s="81"/>
      <c r="G35" s="81">
        <v>56.89</v>
      </c>
    </row>
    <row r="36" spans="1:7" ht="39" customHeight="1" thickBot="1" x14ac:dyDescent="0.25">
      <c r="A36" s="78" t="s">
        <v>185</v>
      </c>
      <c r="B36" s="78">
        <v>370</v>
      </c>
      <c r="C36" s="80" t="s">
        <v>187</v>
      </c>
      <c r="D36" s="78" t="s">
        <v>201</v>
      </c>
      <c r="E36" s="80" t="s">
        <v>24</v>
      </c>
      <c r="F36" s="81"/>
      <c r="G36" s="81">
        <v>71.8</v>
      </c>
    </row>
    <row r="37" spans="1:7" ht="39" customHeight="1" thickBot="1" x14ac:dyDescent="0.25">
      <c r="A37" s="78" t="s">
        <v>185</v>
      </c>
      <c r="B37" s="78">
        <v>1379</v>
      </c>
      <c r="C37" s="80" t="s">
        <v>187</v>
      </c>
      <c r="D37" s="78" t="s">
        <v>202</v>
      </c>
      <c r="E37" s="80" t="s">
        <v>31</v>
      </c>
      <c r="F37" s="81"/>
      <c r="G37" s="81">
        <v>348.81</v>
      </c>
    </row>
    <row r="38" spans="1:7" ht="39" customHeight="1" x14ac:dyDescent="0.2">
      <c r="A38" s="78" t="s">
        <v>185</v>
      </c>
      <c r="B38" s="78">
        <v>4721</v>
      </c>
      <c r="C38" s="80" t="s">
        <v>187</v>
      </c>
      <c r="D38" s="78" t="s">
        <v>203</v>
      </c>
      <c r="E38" s="80" t="s">
        <v>24</v>
      </c>
      <c r="F38" s="81"/>
      <c r="G38" s="81">
        <v>146.13999999999999</v>
      </c>
    </row>
    <row r="39" spans="1:7" ht="39" customHeight="1" thickBot="1" x14ac:dyDescent="0.25">
      <c r="A39" s="9" t="s">
        <v>69</v>
      </c>
      <c r="B39" s="21">
        <v>104919</v>
      </c>
      <c r="C39" s="9" t="s">
        <v>15</v>
      </c>
      <c r="D39" s="21" t="s">
        <v>65</v>
      </c>
      <c r="E39" s="24" t="s">
        <v>31</v>
      </c>
      <c r="F39" s="22">
        <v>718</v>
      </c>
      <c r="G39" s="23">
        <v>11.94</v>
      </c>
    </row>
    <row r="40" spans="1:7" ht="39" customHeight="1" thickBot="1" x14ac:dyDescent="0.25">
      <c r="A40" s="78" t="s">
        <v>179</v>
      </c>
      <c r="B40" s="79">
        <v>88238</v>
      </c>
      <c r="C40" s="80" t="s">
        <v>181</v>
      </c>
      <c r="D40" s="78" t="s">
        <v>204</v>
      </c>
      <c r="E40" s="80" t="s">
        <v>105</v>
      </c>
      <c r="F40" s="81"/>
      <c r="G40" s="81">
        <v>0.7</v>
      </c>
    </row>
    <row r="41" spans="1:7" ht="39" customHeight="1" thickBot="1" x14ac:dyDescent="0.25">
      <c r="A41" s="78" t="s">
        <v>179</v>
      </c>
      <c r="B41" s="79">
        <v>88245</v>
      </c>
      <c r="C41" s="80" t="s">
        <v>181</v>
      </c>
      <c r="D41" s="78" t="s">
        <v>205</v>
      </c>
      <c r="E41" s="80" t="s">
        <v>105</v>
      </c>
      <c r="F41" s="81"/>
      <c r="G41" s="81">
        <v>2.23</v>
      </c>
    </row>
    <row r="42" spans="1:7" ht="39" customHeight="1" thickBot="1" x14ac:dyDescent="0.25">
      <c r="A42" s="78" t="s">
        <v>179</v>
      </c>
      <c r="B42" s="79">
        <v>92803</v>
      </c>
      <c r="C42" s="80" t="s">
        <v>207</v>
      </c>
      <c r="D42" s="78" t="s">
        <v>206</v>
      </c>
      <c r="E42" s="80" t="s">
        <v>31</v>
      </c>
      <c r="F42" s="81"/>
      <c r="G42" s="81">
        <v>8.4</v>
      </c>
    </row>
    <row r="43" spans="1:7" ht="39" customHeight="1" thickBot="1" x14ac:dyDescent="0.25">
      <c r="A43" s="78" t="s">
        <v>185</v>
      </c>
      <c r="B43" s="78">
        <v>43132</v>
      </c>
      <c r="C43" s="80" t="s">
        <v>187</v>
      </c>
      <c r="D43" s="78" t="s">
        <v>208</v>
      </c>
      <c r="E43" s="80" t="s">
        <v>31</v>
      </c>
      <c r="F43" s="81"/>
      <c r="G43" s="81">
        <v>0.53</v>
      </c>
    </row>
    <row r="44" spans="1:7" ht="39" customHeight="1" x14ac:dyDescent="0.2">
      <c r="A44" s="78" t="s">
        <v>185</v>
      </c>
      <c r="B44" s="78">
        <v>39017</v>
      </c>
      <c r="C44" s="80" t="s">
        <v>187</v>
      </c>
      <c r="D44" s="78" t="s">
        <v>209</v>
      </c>
      <c r="E44" s="80" t="s">
        <v>86</v>
      </c>
      <c r="F44" s="81"/>
      <c r="G44" s="81">
        <v>0.08</v>
      </c>
    </row>
    <row r="45" spans="1:7" ht="39" customHeight="1" thickBot="1" x14ac:dyDescent="0.25">
      <c r="A45" s="9" t="s">
        <v>70</v>
      </c>
      <c r="B45" s="21">
        <v>104918</v>
      </c>
      <c r="C45" s="9" t="s">
        <v>15</v>
      </c>
      <c r="D45" s="21" t="s">
        <v>66</v>
      </c>
      <c r="E45" s="24" t="s">
        <v>31</v>
      </c>
      <c r="F45" s="22">
        <v>190</v>
      </c>
      <c r="G45" s="23">
        <v>13.46</v>
      </c>
    </row>
    <row r="46" spans="1:7" ht="39" customHeight="1" thickBot="1" x14ac:dyDescent="0.25">
      <c r="A46" s="78" t="s">
        <v>179</v>
      </c>
      <c r="B46" s="79">
        <v>88238</v>
      </c>
      <c r="C46" s="80" t="s">
        <v>181</v>
      </c>
      <c r="D46" s="78" t="s">
        <v>204</v>
      </c>
      <c r="E46" s="80" t="s">
        <v>105</v>
      </c>
      <c r="F46" s="87"/>
      <c r="G46" s="81">
        <v>0.89</v>
      </c>
    </row>
    <row r="47" spans="1:7" ht="39" customHeight="1" thickBot="1" x14ac:dyDescent="0.25">
      <c r="A47" s="78" t="s">
        <v>179</v>
      </c>
      <c r="B47" s="79">
        <v>88245</v>
      </c>
      <c r="C47" s="80" t="s">
        <v>181</v>
      </c>
      <c r="D47" s="78" t="s">
        <v>205</v>
      </c>
      <c r="E47" s="80" t="s">
        <v>105</v>
      </c>
      <c r="F47" s="87"/>
      <c r="G47" s="81">
        <v>2.81</v>
      </c>
    </row>
    <row r="48" spans="1:7" ht="39" customHeight="1" thickBot="1" x14ac:dyDescent="0.25">
      <c r="A48" s="78" t="s">
        <v>179</v>
      </c>
      <c r="B48" s="79">
        <v>92802</v>
      </c>
      <c r="C48" s="80" t="s">
        <v>207</v>
      </c>
      <c r="D48" s="78" t="s">
        <v>210</v>
      </c>
      <c r="E48" s="80" t="s">
        <v>31</v>
      </c>
      <c r="F48" s="87"/>
      <c r="G48" s="81">
        <v>9.1199999999999992</v>
      </c>
    </row>
    <row r="49" spans="1:7" ht="39" customHeight="1" thickBot="1" x14ac:dyDescent="0.25">
      <c r="A49" s="78" t="s">
        <v>185</v>
      </c>
      <c r="B49" s="78">
        <v>43132</v>
      </c>
      <c r="C49" s="80" t="s">
        <v>187</v>
      </c>
      <c r="D49" s="78" t="s">
        <v>208</v>
      </c>
      <c r="E49" s="80" t="s">
        <v>31</v>
      </c>
      <c r="F49" s="87"/>
      <c r="G49" s="81">
        <v>0.53</v>
      </c>
    </row>
    <row r="50" spans="1:7" ht="39" customHeight="1" x14ac:dyDescent="0.2">
      <c r="A50" s="78" t="s">
        <v>185</v>
      </c>
      <c r="B50" s="78">
        <v>39017</v>
      </c>
      <c r="C50" s="80" t="s">
        <v>187</v>
      </c>
      <c r="D50" s="78" t="s">
        <v>209</v>
      </c>
      <c r="E50" s="80" t="s">
        <v>86</v>
      </c>
      <c r="F50" s="87"/>
      <c r="G50" s="81">
        <v>0.11</v>
      </c>
    </row>
    <row r="51" spans="1:7" ht="39" customHeight="1" thickBot="1" x14ac:dyDescent="0.25">
      <c r="A51" s="9" t="s">
        <v>71</v>
      </c>
      <c r="B51" s="21">
        <v>92799</v>
      </c>
      <c r="C51" s="9" t="s">
        <v>15</v>
      </c>
      <c r="D51" s="21" t="s">
        <v>75</v>
      </c>
      <c r="E51" s="24" t="s">
        <v>31</v>
      </c>
      <c r="F51" s="22">
        <v>181</v>
      </c>
      <c r="G51" s="23">
        <v>10.33</v>
      </c>
    </row>
    <row r="52" spans="1:7" ht="39" customHeight="1" thickBot="1" x14ac:dyDescent="0.25">
      <c r="A52" s="78" t="s">
        <v>179</v>
      </c>
      <c r="B52" s="79">
        <v>88238</v>
      </c>
      <c r="C52" s="80" t="s">
        <v>181</v>
      </c>
      <c r="D52" s="78" t="s">
        <v>204</v>
      </c>
      <c r="E52" s="80" t="s">
        <v>105</v>
      </c>
      <c r="F52" s="81"/>
      <c r="G52" s="81">
        <v>0.34</v>
      </c>
    </row>
    <row r="53" spans="1:7" ht="39" customHeight="1" thickBot="1" x14ac:dyDescent="0.25">
      <c r="A53" s="78" t="s">
        <v>179</v>
      </c>
      <c r="B53" s="79">
        <v>88245</v>
      </c>
      <c r="C53" s="80" t="s">
        <v>181</v>
      </c>
      <c r="D53" s="78" t="s">
        <v>205</v>
      </c>
      <c r="E53" s="80" t="s">
        <v>105</v>
      </c>
      <c r="F53" s="81"/>
      <c r="G53" s="81">
        <v>2.57</v>
      </c>
    </row>
    <row r="54" spans="1:7" ht="39" customHeight="1" x14ac:dyDescent="0.2">
      <c r="A54" s="78" t="s">
        <v>185</v>
      </c>
      <c r="B54" s="78">
        <v>43059</v>
      </c>
      <c r="C54" s="80" t="s">
        <v>187</v>
      </c>
      <c r="D54" s="78" t="s">
        <v>211</v>
      </c>
      <c r="E54" s="80" t="s">
        <v>31</v>
      </c>
      <c r="F54" s="81"/>
      <c r="G54" s="81">
        <v>7.42</v>
      </c>
    </row>
    <row r="55" spans="1:7" ht="51.95" customHeight="1" thickBot="1" x14ac:dyDescent="0.25">
      <c r="A55" s="9" t="s">
        <v>72</v>
      </c>
      <c r="B55" s="9">
        <v>103334</v>
      </c>
      <c r="C55" s="9" t="s">
        <v>15</v>
      </c>
      <c r="D55" s="9" t="s">
        <v>28</v>
      </c>
      <c r="E55" s="10" t="s">
        <v>17</v>
      </c>
      <c r="F55" s="11">
        <v>25</v>
      </c>
      <c r="G55" s="12">
        <v>151.84</v>
      </c>
    </row>
    <row r="56" spans="1:7" ht="51.95" customHeight="1" thickBot="1" x14ac:dyDescent="0.25">
      <c r="A56" s="78" t="s">
        <v>179</v>
      </c>
      <c r="B56" s="79">
        <v>87292</v>
      </c>
      <c r="C56" s="80" t="s">
        <v>213</v>
      </c>
      <c r="D56" s="78" t="s">
        <v>212</v>
      </c>
      <c r="E56" s="80" t="s">
        <v>24</v>
      </c>
      <c r="F56" s="81"/>
      <c r="G56" s="81">
        <v>12.23</v>
      </c>
    </row>
    <row r="57" spans="1:7" ht="51.95" customHeight="1" thickBot="1" x14ac:dyDescent="0.25">
      <c r="A57" s="78" t="s">
        <v>179</v>
      </c>
      <c r="B57" s="79">
        <v>88309</v>
      </c>
      <c r="C57" s="80" t="s">
        <v>181</v>
      </c>
      <c r="D57" s="78" t="s">
        <v>192</v>
      </c>
      <c r="E57" s="80" t="s">
        <v>105</v>
      </c>
      <c r="F57" s="81"/>
      <c r="G57" s="81">
        <v>64.540000000000006</v>
      </c>
    </row>
    <row r="58" spans="1:7" ht="51.95" customHeight="1" thickBot="1" x14ac:dyDescent="0.25">
      <c r="A58" s="78" t="s">
        <v>179</v>
      </c>
      <c r="B58" s="79">
        <v>88316</v>
      </c>
      <c r="C58" s="80" t="s">
        <v>181</v>
      </c>
      <c r="D58" s="78" t="s">
        <v>184</v>
      </c>
      <c r="E58" s="80" t="s">
        <v>105</v>
      </c>
      <c r="F58" s="81"/>
      <c r="G58" s="81">
        <v>26.05</v>
      </c>
    </row>
    <row r="59" spans="1:7" ht="51.95" customHeight="1" thickBot="1" x14ac:dyDescent="0.25">
      <c r="A59" s="78" t="s">
        <v>185</v>
      </c>
      <c r="B59" s="78">
        <v>7267</v>
      </c>
      <c r="C59" s="80" t="s">
        <v>187</v>
      </c>
      <c r="D59" s="78" t="s">
        <v>214</v>
      </c>
      <c r="E59" s="80" t="s">
        <v>86</v>
      </c>
      <c r="F59" s="81"/>
      <c r="G59" s="81">
        <v>45.29</v>
      </c>
    </row>
    <row r="60" spans="1:7" ht="51.95" customHeight="1" thickBot="1" x14ac:dyDescent="0.25">
      <c r="A60" s="78" t="s">
        <v>185</v>
      </c>
      <c r="B60" s="78">
        <v>37395</v>
      </c>
      <c r="C60" s="80" t="s">
        <v>187</v>
      </c>
      <c r="D60" s="78" t="s">
        <v>215</v>
      </c>
      <c r="E60" s="80" t="s">
        <v>216</v>
      </c>
      <c r="F60" s="81"/>
      <c r="G60" s="81">
        <v>0.8</v>
      </c>
    </row>
    <row r="61" spans="1:7" ht="51.95" customHeight="1" x14ac:dyDescent="0.2">
      <c r="A61" s="78" t="s">
        <v>185</v>
      </c>
      <c r="B61" s="78">
        <v>34547</v>
      </c>
      <c r="C61" s="80" t="s">
        <v>187</v>
      </c>
      <c r="D61" s="78" t="s">
        <v>217</v>
      </c>
      <c r="E61" s="80" t="s">
        <v>80</v>
      </c>
      <c r="F61" s="81"/>
      <c r="G61" s="81">
        <v>2.93</v>
      </c>
    </row>
    <row r="62" spans="1:7" ht="24" customHeight="1" x14ac:dyDescent="0.2">
      <c r="A62" s="4" t="s">
        <v>29</v>
      </c>
      <c r="B62" s="4" t="s">
        <v>10</v>
      </c>
      <c r="C62" s="4"/>
      <c r="D62" s="4" t="s">
        <v>30</v>
      </c>
      <c r="E62" s="5"/>
      <c r="F62" s="6">
        <v>1</v>
      </c>
      <c r="G62" s="6" t="s">
        <v>12</v>
      </c>
    </row>
    <row r="63" spans="1:7" ht="39" customHeight="1" thickBot="1" x14ac:dyDescent="0.25">
      <c r="A63" s="9" t="s">
        <v>176</v>
      </c>
      <c r="B63" s="21">
        <v>92761</v>
      </c>
      <c r="C63" s="9" t="s">
        <v>15</v>
      </c>
      <c r="D63" s="21" t="s">
        <v>76</v>
      </c>
      <c r="E63" s="24" t="s">
        <v>31</v>
      </c>
      <c r="F63" s="22">
        <v>925</v>
      </c>
      <c r="G63" s="23">
        <v>11.57</v>
      </c>
    </row>
    <row r="64" spans="1:7" ht="39" customHeight="1" thickBot="1" x14ac:dyDescent="0.25">
      <c r="A64" s="78" t="s">
        <v>179</v>
      </c>
      <c r="B64" s="79">
        <v>88238</v>
      </c>
      <c r="C64" s="80" t="s">
        <v>181</v>
      </c>
      <c r="D64" s="78" t="s">
        <v>204</v>
      </c>
      <c r="E64" s="80" t="s">
        <v>105</v>
      </c>
      <c r="F64" s="81"/>
      <c r="G64" s="81">
        <v>0.21</v>
      </c>
    </row>
    <row r="65" spans="1:7" ht="39" customHeight="1" thickBot="1" x14ac:dyDescent="0.25">
      <c r="A65" s="78" t="s">
        <v>179</v>
      </c>
      <c r="B65" s="79">
        <v>88245</v>
      </c>
      <c r="C65" s="80" t="s">
        <v>181</v>
      </c>
      <c r="D65" s="78" t="s">
        <v>205</v>
      </c>
      <c r="E65" s="80" t="s">
        <v>105</v>
      </c>
      <c r="F65" s="81"/>
      <c r="G65" s="81">
        <v>1.55</v>
      </c>
    </row>
    <row r="66" spans="1:7" ht="39" customHeight="1" thickBot="1" x14ac:dyDescent="0.25">
      <c r="A66" s="78" t="s">
        <v>179</v>
      </c>
      <c r="B66" s="79">
        <v>92802</v>
      </c>
      <c r="C66" s="80" t="s">
        <v>207</v>
      </c>
      <c r="D66" s="78" t="s">
        <v>210</v>
      </c>
      <c r="E66" s="80" t="s">
        <v>31</v>
      </c>
      <c r="F66" s="81"/>
      <c r="G66" s="81">
        <v>9.1199999999999992</v>
      </c>
    </row>
    <row r="67" spans="1:7" ht="39" customHeight="1" thickBot="1" x14ac:dyDescent="0.25">
      <c r="A67" s="78" t="s">
        <v>185</v>
      </c>
      <c r="B67" s="78">
        <v>43132</v>
      </c>
      <c r="C67" s="80" t="s">
        <v>187</v>
      </c>
      <c r="D67" s="78" t="s">
        <v>208</v>
      </c>
      <c r="E67" s="80" t="s">
        <v>31</v>
      </c>
      <c r="F67" s="81"/>
      <c r="G67" s="81">
        <v>0.53</v>
      </c>
    </row>
    <row r="68" spans="1:7" ht="39" customHeight="1" x14ac:dyDescent="0.2">
      <c r="A68" s="78" t="s">
        <v>185</v>
      </c>
      <c r="B68" s="78">
        <v>39017</v>
      </c>
      <c r="C68" s="80" t="s">
        <v>187</v>
      </c>
      <c r="D68" s="78" t="s">
        <v>209</v>
      </c>
      <c r="E68" s="80" t="s">
        <v>86</v>
      </c>
      <c r="F68" s="81"/>
      <c r="G68" s="81">
        <v>0.16</v>
      </c>
    </row>
    <row r="69" spans="1:7" ht="39" customHeight="1" thickBot="1" x14ac:dyDescent="0.25">
      <c r="A69" s="9" t="s">
        <v>177</v>
      </c>
      <c r="B69" s="21">
        <v>92799</v>
      </c>
      <c r="C69" s="9" t="s">
        <v>15</v>
      </c>
      <c r="D69" s="21" t="s">
        <v>75</v>
      </c>
      <c r="E69" s="24" t="s">
        <v>31</v>
      </c>
      <c r="F69" s="22">
        <v>266</v>
      </c>
      <c r="G69" s="23">
        <v>10.33</v>
      </c>
    </row>
    <row r="70" spans="1:7" ht="39" customHeight="1" thickBot="1" x14ac:dyDescent="0.25">
      <c r="A70" s="78" t="s">
        <v>179</v>
      </c>
      <c r="B70" s="79">
        <v>88238</v>
      </c>
      <c r="C70" s="80" t="s">
        <v>181</v>
      </c>
      <c r="D70" s="78" t="s">
        <v>204</v>
      </c>
      <c r="E70" s="80" t="s">
        <v>105</v>
      </c>
      <c r="F70" s="81"/>
      <c r="G70" s="81">
        <v>0.34</v>
      </c>
    </row>
    <row r="71" spans="1:7" ht="39" customHeight="1" thickBot="1" x14ac:dyDescent="0.25">
      <c r="A71" s="78" t="s">
        <v>179</v>
      </c>
      <c r="B71" s="79">
        <v>88245</v>
      </c>
      <c r="C71" s="80" t="s">
        <v>181</v>
      </c>
      <c r="D71" s="78" t="s">
        <v>205</v>
      </c>
      <c r="E71" s="80" t="s">
        <v>105</v>
      </c>
      <c r="F71" s="81"/>
      <c r="G71" s="81">
        <v>2.57</v>
      </c>
    </row>
    <row r="72" spans="1:7" ht="39" customHeight="1" x14ac:dyDescent="0.2">
      <c r="A72" s="78" t="s">
        <v>185</v>
      </c>
      <c r="B72" s="78">
        <v>43059</v>
      </c>
      <c r="C72" s="80" t="s">
        <v>187</v>
      </c>
      <c r="D72" s="78" t="s">
        <v>211</v>
      </c>
      <c r="E72" s="80" t="s">
        <v>31</v>
      </c>
      <c r="F72" s="81"/>
      <c r="G72" s="81">
        <v>7.42</v>
      </c>
    </row>
    <row r="73" spans="1:7" ht="51.95" customHeight="1" thickBot="1" x14ac:dyDescent="0.25">
      <c r="A73" s="9" t="s">
        <v>32</v>
      </c>
      <c r="B73" s="9" t="s">
        <v>33</v>
      </c>
      <c r="C73" s="9" t="s">
        <v>15</v>
      </c>
      <c r="D73" s="9" t="s">
        <v>34</v>
      </c>
      <c r="E73" s="10" t="s">
        <v>17</v>
      </c>
      <c r="F73" s="11">
        <v>25</v>
      </c>
      <c r="G73" s="12">
        <v>71.75</v>
      </c>
    </row>
    <row r="74" spans="1:7" ht="51.95" customHeight="1" thickBot="1" x14ac:dyDescent="0.25">
      <c r="A74" s="78" t="s">
        <v>179</v>
      </c>
      <c r="B74" s="79">
        <v>88239</v>
      </c>
      <c r="C74" s="80" t="s">
        <v>181</v>
      </c>
      <c r="D74" s="78" t="s">
        <v>218</v>
      </c>
      <c r="E74" s="80" t="s">
        <v>105</v>
      </c>
      <c r="F74" s="81"/>
      <c r="G74" s="81">
        <v>2.44</v>
      </c>
    </row>
    <row r="75" spans="1:7" ht="51.95" customHeight="1" thickBot="1" x14ac:dyDescent="0.25">
      <c r="A75" s="78" t="s">
        <v>179</v>
      </c>
      <c r="B75" s="79">
        <v>88262</v>
      </c>
      <c r="C75" s="80" t="s">
        <v>181</v>
      </c>
      <c r="D75" s="78" t="s">
        <v>180</v>
      </c>
      <c r="E75" s="80" t="s">
        <v>105</v>
      </c>
      <c r="F75" s="81"/>
      <c r="G75" s="81">
        <v>16.18</v>
      </c>
    </row>
    <row r="76" spans="1:7" ht="51.95" customHeight="1" thickBot="1" x14ac:dyDescent="0.25">
      <c r="A76" s="78" t="s">
        <v>179</v>
      </c>
      <c r="B76" s="79">
        <v>92272</v>
      </c>
      <c r="C76" s="80" t="s">
        <v>220</v>
      </c>
      <c r="D76" s="78" t="s">
        <v>219</v>
      </c>
      <c r="E76" s="80" t="s">
        <v>80</v>
      </c>
      <c r="F76" s="81"/>
      <c r="G76" s="81">
        <v>28.31</v>
      </c>
    </row>
    <row r="77" spans="1:7" ht="51.95" customHeight="1" thickBot="1" x14ac:dyDescent="0.25">
      <c r="A77" s="78" t="s">
        <v>179</v>
      </c>
      <c r="B77" s="79">
        <v>92266</v>
      </c>
      <c r="C77" s="80" t="s">
        <v>220</v>
      </c>
      <c r="D77" s="78" t="s">
        <v>221</v>
      </c>
      <c r="E77" s="80" t="s">
        <v>17</v>
      </c>
      <c r="F77" s="81"/>
      <c r="G77" s="81">
        <v>18.93</v>
      </c>
    </row>
    <row r="78" spans="1:7" ht="51.95" customHeight="1" thickBot="1" x14ac:dyDescent="0.25">
      <c r="A78" s="78" t="s">
        <v>185</v>
      </c>
      <c r="B78" s="78">
        <v>2692</v>
      </c>
      <c r="C78" s="80" t="s">
        <v>187</v>
      </c>
      <c r="D78" s="78" t="s">
        <v>222</v>
      </c>
      <c r="E78" s="80" t="s">
        <v>223</v>
      </c>
      <c r="F78" s="81"/>
      <c r="G78" s="81">
        <v>0.03</v>
      </c>
    </row>
    <row r="79" spans="1:7" ht="51.95" customHeight="1" thickBot="1" x14ac:dyDescent="0.25">
      <c r="A79" s="78" t="s">
        <v>185</v>
      </c>
      <c r="B79" s="78">
        <v>40304</v>
      </c>
      <c r="C79" s="80" t="s">
        <v>187</v>
      </c>
      <c r="D79" s="78" t="s">
        <v>224</v>
      </c>
      <c r="E79" s="80" t="s">
        <v>31</v>
      </c>
      <c r="F79" s="81"/>
      <c r="G79" s="81">
        <v>1.23</v>
      </c>
    </row>
    <row r="80" spans="1:7" ht="51.95" customHeight="1" x14ac:dyDescent="0.2">
      <c r="A80" s="78" t="s">
        <v>185</v>
      </c>
      <c r="B80" s="78">
        <v>6193</v>
      </c>
      <c r="C80" s="80" t="s">
        <v>187</v>
      </c>
      <c r="D80" s="78" t="s">
        <v>225</v>
      </c>
      <c r="E80" s="80" t="s">
        <v>80</v>
      </c>
      <c r="F80" s="81"/>
      <c r="G80" s="81">
        <v>4.63</v>
      </c>
    </row>
    <row r="81" spans="1:7" ht="39" customHeight="1" thickBot="1" x14ac:dyDescent="0.25">
      <c r="A81" s="9" t="s">
        <v>35</v>
      </c>
      <c r="B81" s="9" t="s">
        <v>36</v>
      </c>
      <c r="C81" s="9" t="s">
        <v>15</v>
      </c>
      <c r="D81" s="9" t="s">
        <v>37</v>
      </c>
      <c r="E81" s="10" t="s">
        <v>24</v>
      </c>
      <c r="F81" s="11">
        <v>38</v>
      </c>
      <c r="G81" s="12">
        <v>694.29</v>
      </c>
    </row>
    <row r="82" spans="1:7" ht="39" customHeight="1" thickBot="1" x14ac:dyDescent="0.25">
      <c r="A82" s="78" t="s">
        <v>179</v>
      </c>
      <c r="B82" s="79">
        <v>89226</v>
      </c>
      <c r="C82" s="80" t="s">
        <v>196</v>
      </c>
      <c r="D82" s="78" t="s">
        <v>226</v>
      </c>
      <c r="E82" s="80" t="s">
        <v>197</v>
      </c>
      <c r="F82" s="81"/>
      <c r="G82" s="81">
        <v>1.33</v>
      </c>
    </row>
    <row r="83" spans="1:7" ht="39" customHeight="1" thickBot="1" x14ac:dyDescent="0.25">
      <c r="A83" s="78" t="s">
        <v>179</v>
      </c>
      <c r="B83" s="79">
        <v>89225</v>
      </c>
      <c r="C83" s="80" t="s">
        <v>196</v>
      </c>
      <c r="D83" s="78" t="s">
        <v>227</v>
      </c>
      <c r="E83" s="80" t="s">
        <v>199</v>
      </c>
      <c r="F83" s="81"/>
      <c r="G83" s="81">
        <v>4.43</v>
      </c>
    </row>
    <row r="84" spans="1:7" ht="39" customHeight="1" thickBot="1" x14ac:dyDescent="0.25">
      <c r="A84" s="78" t="s">
        <v>179</v>
      </c>
      <c r="B84" s="79">
        <v>88377</v>
      </c>
      <c r="C84" s="80" t="s">
        <v>181</v>
      </c>
      <c r="D84" s="78" t="s">
        <v>200</v>
      </c>
      <c r="E84" s="80" t="s">
        <v>105</v>
      </c>
      <c r="F84" s="81"/>
      <c r="G84" s="81">
        <v>32.21</v>
      </c>
    </row>
    <row r="85" spans="1:7" ht="39" customHeight="1" thickBot="1" x14ac:dyDescent="0.25">
      <c r="A85" s="78" t="s">
        <v>179</v>
      </c>
      <c r="B85" s="79">
        <v>88316</v>
      </c>
      <c r="C85" s="80" t="s">
        <v>181</v>
      </c>
      <c r="D85" s="78" t="s">
        <v>184</v>
      </c>
      <c r="E85" s="80" t="s">
        <v>105</v>
      </c>
      <c r="F85" s="81"/>
      <c r="G85" s="81">
        <v>44.45</v>
      </c>
    </row>
    <row r="86" spans="1:7" ht="39" customHeight="1" thickBot="1" x14ac:dyDescent="0.25">
      <c r="A86" s="78" t="s">
        <v>185</v>
      </c>
      <c r="B86" s="78">
        <v>370</v>
      </c>
      <c r="C86" s="80" t="s">
        <v>187</v>
      </c>
      <c r="D86" s="78" t="s">
        <v>201</v>
      </c>
      <c r="E86" s="80" t="s">
        <v>24</v>
      </c>
      <c r="F86" s="81"/>
      <c r="G86" s="81">
        <v>69.11</v>
      </c>
    </row>
    <row r="87" spans="1:7" ht="39" customHeight="1" thickBot="1" x14ac:dyDescent="0.25">
      <c r="A87" s="78" t="s">
        <v>185</v>
      </c>
      <c r="B87" s="78">
        <v>1379</v>
      </c>
      <c r="C87" s="80" t="s">
        <v>187</v>
      </c>
      <c r="D87" s="78" t="s">
        <v>202</v>
      </c>
      <c r="E87" s="80" t="s">
        <v>31</v>
      </c>
      <c r="F87" s="81"/>
      <c r="G87" s="81">
        <v>394.13</v>
      </c>
    </row>
    <row r="88" spans="1:7" ht="39" customHeight="1" x14ac:dyDescent="0.2">
      <c r="A88" s="78" t="s">
        <v>185</v>
      </c>
      <c r="B88" s="78">
        <v>4721</v>
      </c>
      <c r="C88" s="80" t="s">
        <v>187</v>
      </c>
      <c r="D88" s="78" t="s">
        <v>203</v>
      </c>
      <c r="E88" s="80" t="s">
        <v>24</v>
      </c>
      <c r="F88" s="81"/>
      <c r="G88" s="81">
        <v>148.63</v>
      </c>
    </row>
    <row r="89" spans="1:7" ht="24" customHeight="1" x14ac:dyDescent="0.2">
      <c r="A89" s="4" t="s">
        <v>38</v>
      </c>
      <c r="B89" s="4" t="s">
        <v>10</v>
      </c>
      <c r="C89" s="4"/>
      <c r="D89" s="4" t="s">
        <v>39</v>
      </c>
      <c r="E89" s="5"/>
      <c r="F89" s="6">
        <v>1</v>
      </c>
      <c r="G89" s="6" t="s">
        <v>12</v>
      </c>
    </row>
    <row r="90" spans="1:7" ht="51.95" customHeight="1" thickBot="1" x14ac:dyDescent="0.25">
      <c r="A90" s="9" t="s">
        <v>40</v>
      </c>
      <c r="B90" s="9">
        <v>103356</v>
      </c>
      <c r="C90" s="9" t="s">
        <v>15</v>
      </c>
      <c r="D90" s="9" t="s">
        <v>64</v>
      </c>
      <c r="E90" s="10" t="s">
        <v>17</v>
      </c>
      <c r="F90" s="11">
        <v>405.5</v>
      </c>
      <c r="G90" s="12">
        <v>65.98</v>
      </c>
    </row>
    <row r="91" spans="1:7" ht="51.95" customHeight="1" thickBot="1" x14ac:dyDescent="0.25">
      <c r="A91" s="78" t="s">
        <v>179</v>
      </c>
      <c r="B91" s="79">
        <v>87292</v>
      </c>
      <c r="C91" s="80" t="s">
        <v>213</v>
      </c>
      <c r="D91" s="78" t="s">
        <v>212</v>
      </c>
      <c r="E91" s="80" t="s">
        <v>24</v>
      </c>
      <c r="F91" s="81"/>
      <c r="G91" s="81">
        <v>5.14</v>
      </c>
    </row>
    <row r="92" spans="1:7" ht="51.95" customHeight="1" thickBot="1" x14ac:dyDescent="0.25">
      <c r="A92" s="78" t="s">
        <v>179</v>
      </c>
      <c r="B92" s="79">
        <v>88309</v>
      </c>
      <c r="C92" s="80" t="s">
        <v>181</v>
      </c>
      <c r="D92" s="78" t="s">
        <v>192</v>
      </c>
      <c r="E92" s="80" t="s">
        <v>105</v>
      </c>
      <c r="F92" s="81"/>
      <c r="G92" s="81">
        <v>21.42</v>
      </c>
    </row>
    <row r="93" spans="1:7" ht="51.95" customHeight="1" thickBot="1" x14ac:dyDescent="0.25">
      <c r="A93" s="78" t="s">
        <v>179</v>
      </c>
      <c r="B93" s="79">
        <v>88316</v>
      </c>
      <c r="C93" s="80" t="s">
        <v>181</v>
      </c>
      <c r="D93" s="78" t="s">
        <v>184</v>
      </c>
      <c r="E93" s="80" t="s">
        <v>105</v>
      </c>
      <c r="F93" s="81"/>
      <c r="G93" s="81">
        <v>8.64</v>
      </c>
    </row>
    <row r="94" spans="1:7" ht="51.95" customHeight="1" thickBot="1" x14ac:dyDescent="0.25">
      <c r="A94" s="78" t="s">
        <v>185</v>
      </c>
      <c r="B94" s="78">
        <v>7268</v>
      </c>
      <c r="C94" s="80" t="s">
        <v>187</v>
      </c>
      <c r="D94" s="78" t="s">
        <v>228</v>
      </c>
      <c r="E94" s="80" t="s">
        <v>86</v>
      </c>
      <c r="F94" s="81"/>
      <c r="G94" s="81">
        <v>29.62</v>
      </c>
    </row>
    <row r="95" spans="1:7" ht="51.95" customHeight="1" thickBot="1" x14ac:dyDescent="0.25">
      <c r="A95" s="78" t="s">
        <v>185</v>
      </c>
      <c r="B95" s="78">
        <v>37395</v>
      </c>
      <c r="C95" s="80" t="s">
        <v>187</v>
      </c>
      <c r="D95" s="78" t="s">
        <v>215</v>
      </c>
      <c r="E95" s="80" t="s">
        <v>216</v>
      </c>
      <c r="F95" s="81"/>
      <c r="G95" s="81">
        <v>0.2</v>
      </c>
    </row>
    <row r="96" spans="1:7" ht="51.95" customHeight="1" x14ac:dyDescent="0.2">
      <c r="A96" s="78" t="s">
        <v>185</v>
      </c>
      <c r="B96" s="78">
        <v>34557</v>
      </c>
      <c r="C96" s="80" t="s">
        <v>187</v>
      </c>
      <c r="D96" s="78" t="s">
        <v>229</v>
      </c>
      <c r="E96" s="80" t="s">
        <v>80</v>
      </c>
      <c r="F96" s="81"/>
      <c r="G96" s="81">
        <v>0.96</v>
      </c>
    </row>
    <row r="97" spans="1:7" ht="51.95" customHeight="1" thickBot="1" x14ac:dyDescent="0.25">
      <c r="A97" s="9" t="s">
        <v>178</v>
      </c>
      <c r="B97" s="9">
        <v>877792</v>
      </c>
      <c r="C97" s="9" t="s">
        <v>15</v>
      </c>
      <c r="D97" s="9" t="s">
        <v>131</v>
      </c>
      <c r="E97" s="10" t="s">
        <v>17</v>
      </c>
      <c r="F97" s="11">
        <v>1048</v>
      </c>
      <c r="G97" s="12">
        <v>42.79</v>
      </c>
    </row>
    <row r="98" spans="1:7" ht="51.95" customHeight="1" thickBot="1" x14ac:dyDescent="0.25">
      <c r="A98" s="78" t="s">
        <v>179</v>
      </c>
      <c r="B98" s="79">
        <v>87292</v>
      </c>
      <c r="C98" s="80" t="s">
        <v>213</v>
      </c>
      <c r="D98" s="78" t="s">
        <v>212</v>
      </c>
      <c r="E98" s="80" t="s">
        <v>24</v>
      </c>
      <c r="F98" s="81"/>
      <c r="G98" s="81">
        <v>19.579999999999998</v>
      </c>
    </row>
    <row r="99" spans="1:7" ht="51.95" customHeight="1" thickBot="1" x14ac:dyDescent="0.25">
      <c r="A99" s="78" t="s">
        <v>179</v>
      </c>
      <c r="B99" s="79">
        <v>88309</v>
      </c>
      <c r="C99" s="80" t="s">
        <v>181</v>
      </c>
      <c r="D99" s="78" t="s">
        <v>192</v>
      </c>
      <c r="E99" s="80" t="s">
        <v>105</v>
      </c>
      <c r="F99" s="81"/>
      <c r="G99" s="81">
        <v>11.37</v>
      </c>
    </row>
    <row r="100" spans="1:7" ht="51.95" customHeight="1" thickBot="1" x14ac:dyDescent="0.25">
      <c r="A100" s="78" t="s">
        <v>179</v>
      </c>
      <c r="B100" s="79">
        <v>88316</v>
      </c>
      <c r="C100" s="80" t="s">
        <v>181</v>
      </c>
      <c r="D100" s="78" t="s">
        <v>184</v>
      </c>
      <c r="E100" s="80" t="s">
        <v>105</v>
      </c>
      <c r="F100" s="81"/>
      <c r="G100" s="81">
        <v>9.18</v>
      </c>
    </row>
    <row r="101" spans="1:7" ht="51.95" customHeight="1" x14ac:dyDescent="0.2">
      <c r="A101" s="78" t="s">
        <v>185</v>
      </c>
      <c r="B101" s="78">
        <v>37411</v>
      </c>
      <c r="C101" s="80" t="s">
        <v>187</v>
      </c>
      <c r="D101" s="78" t="s">
        <v>230</v>
      </c>
      <c r="E101" s="80" t="s">
        <v>17</v>
      </c>
      <c r="F101" s="81"/>
      <c r="G101" s="81">
        <v>2.66</v>
      </c>
    </row>
    <row r="102" spans="1:7" x14ac:dyDescent="0.2">
      <c r="A102" s="4" t="s">
        <v>41</v>
      </c>
      <c r="B102" s="4" t="s">
        <v>10</v>
      </c>
      <c r="C102" s="4"/>
      <c r="D102" s="4" t="s">
        <v>42</v>
      </c>
      <c r="E102" s="5"/>
      <c r="F102" s="6">
        <v>1</v>
      </c>
      <c r="G102" s="6" t="s">
        <v>12</v>
      </c>
    </row>
    <row r="103" spans="1:7" ht="26.25" thickBot="1" x14ac:dyDescent="0.25">
      <c r="A103" s="9" t="s">
        <v>43</v>
      </c>
      <c r="B103" s="9" t="s">
        <v>44</v>
      </c>
      <c r="C103" s="9" t="s">
        <v>15</v>
      </c>
      <c r="D103" s="9" t="s">
        <v>45</v>
      </c>
      <c r="E103" s="10" t="s">
        <v>17</v>
      </c>
      <c r="F103" s="11">
        <v>1048</v>
      </c>
      <c r="G103" s="12">
        <v>4.03</v>
      </c>
    </row>
    <row r="104" spans="1:7" ht="36.75" thickBot="1" x14ac:dyDescent="0.25">
      <c r="A104" s="78" t="s">
        <v>179</v>
      </c>
      <c r="B104" s="79">
        <v>88310</v>
      </c>
      <c r="C104" s="80" t="s">
        <v>181</v>
      </c>
      <c r="D104" s="78" t="s">
        <v>231</v>
      </c>
      <c r="E104" s="80" t="s">
        <v>105</v>
      </c>
      <c r="F104" s="81"/>
      <c r="G104" s="81">
        <v>1.98</v>
      </c>
    </row>
    <row r="105" spans="1:7" ht="36.75" thickBot="1" x14ac:dyDescent="0.25">
      <c r="A105" s="78" t="s">
        <v>179</v>
      </c>
      <c r="B105" s="79">
        <v>88316</v>
      </c>
      <c r="C105" s="80" t="s">
        <v>181</v>
      </c>
      <c r="D105" s="78" t="s">
        <v>184</v>
      </c>
      <c r="E105" s="80" t="s">
        <v>105</v>
      </c>
      <c r="F105" s="81"/>
      <c r="G105" s="81">
        <v>0.49</v>
      </c>
    </row>
    <row r="106" spans="1:7" x14ac:dyDescent="0.2">
      <c r="A106" s="78" t="s">
        <v>185</v>
      </c>
      <c r="B106" s="78">
        <v>6085</v>
      </c>
      <c r="C106" s="80" t="s">
        <v>187</v>
      </c>
      <c r="D106" s="78" t="s">
        <v>232</v>
      </c>
      <c r="E106" s="80" t="s">
        <v>223</v>
      </c>
      <c r="F106" s="81"/>
      <c r="G106" s="81">
        <v>1.56</v>
      </c>
    </row>
    <row r="107" spans="1:7" ht="26.25" thickBot="1" x14ac:dyDescent="0.25">
      <c r="A107" s="9" t="s">
        <v>46</v>
      </c>
      <c r="B107" s="9" t="s">
        <v>47</v>
      </c>
      <c r="C107" s="9" t="s">
        <v>15</v>
      </c>
      <c r="D107" s="9" t="s">
        <v>48</v>
      </c>
      <c r="E107" s="10" t="s">
        <v>17</v>
      </c>
      <c r="F107" s="11">
        <v>1048</v>
      </c>
      <c r="G107" s="12">
        <v>15.74</v>
      </c>
    </row>
    <row r="108" spans="1:7" ht="36.75" thickBot="1" x14ac:dyDescent="0.25">
      <c r="A108" s="78" t="s">
        <v>179</v>
      </c>
      <c r="B108" s="79">
        <v>88310</v>
      </c>
      <c r="C108" s="80" t="s">
        <v>181</v>
      </c>
      <c r="D108" s="78" t="s">
        <v>231</v>
      </c>
      <c r="E108" s="80" t="s">
        <v>105</v>
      </c>
      <c r="F108" s="81"/>
      <c r="G108" s="81">
        <v>8.5500000000000007</v>
      </c>
    </row>
    <row r="109" spans="1:7" ht="36.75" thickBot="1" x14ac:dyDescent="0.25">
      <c r="A109" s="78" t="s">
        <v>179</v>
      </c>
      <c r="B109" s="79">
        <v>88316</v>
      </c>
      <c r="C109" s="80" t="s">
        <v>181</v>
      </c>
      <c r="D109" s="78" t="s">
        <v>184</v>
      </c>
      <c r="E109" s="80" t="s">
        <v>105</v>
      </c>
      <c r="F109" s="81"/>
      <c r="G109" s="81">
        <v>1.05</v>
      </c>
    </row>
    <row r="110" spans="1:7" x14ac:dyDescent="0.2">
      <c r="A110" s="78" t="s">
        <v>185</v>
      </c>
      <c r="B110" s="78">
        <v>7356</v>
      </c>
      <c r="C110" s="80" t="s">
        <v>187</v>
      </c>
      <c r="D110" s="78" t="s">
        <v>233</v>
      </c>
      <c r="E110" s="80" t="s">
        <v>223</v>
      </c>
      <c r="F110" s="81"/>
      <c r="G110" s="81">
        <v>6.14</v>
      </c>
    </row>
    <row r="111" spans="1:7" ht="24" customHeight="1" x14ac:dyDescent="0.2">
      <c r="A111" s="27" t="s">
        <v>81</v>
      </c>
      <c r="B111" s="27" t="s">
        <v>10</v>
      </c>
      <c r="C111" s="27"/>
      <c r="D111" s="27" t="s">
        <v>82</v>
      </c>
      <c r="E111" s="28"/>
      <c r="F111" s="29">
        <v>1</v>
      </c>
      <c r="G111" s="29" t="s">
        <v>12</v>
      </c>
    </row>
    <row r="112" spans="1:7" ht="26.1" customHeight="1" thickBot="1" x14ac:dyDescent="0.25">
      <c r="A112" s="32" t="s">
        <v>83</v>
      </c>
      <c r="B112" s="32" t="s">
        <v>84</v>
      </c>
      <c r="C112" s="32" t="s">
        <v>15</v>
      </c>
      <c r="D112" s="32" t="s">
        <v>85</v>
      </c>
      <c r="E112" s="33" t="s">
        <v>86</v>
      </c>
      <c r="F112" s="34">
        <v>4</v>
      </c>
      <c r="G112" s="35">
        <v>2457.66</v>
      </c>
    </row>
    <row r="113" spans="1:7" ht="26.1" customHeight="1" thickBot="1" x14ac:dyDescent="0.25">
      <c r="A113" s="78" t="s">
        <v>179</v>
      </c>
      <c r="B113" s="79">
        <v>88247</v>
      </c>
      <c r="C113" s="80" t="s">
        <v>181</v>
      </c>
      <c r="D113" s="78" t="s">
        <v>234</v>
      </c>
      <c r="E113" s="80" t="s">
        <v>105</v>
      </c>
      <c r="F113" s="81"/>
      <c r="G113" s="81">
        <v>14.3</v>
      </c>
    </row>
    <row r="114" spans="1:7" ht="26.1" customHeight="1" thickBot="1" x14ac:dyDescent="0.25">
      <c r="A114" s="78" t="s">
        <v>179</v>
      </c>
      <c r="B114" s="79">
        <v>88264</v>
      </c>
      <c r="C114" s="80" t="s">
        <v>181</v>
      </c>
      <c r="D114" s="78" t="s">
        <v>235</v>
      </c>
      <c r="E114" s="80" t="s">
        <v>105</v>
      </c>
      <c r="F114" s="81"/>
      <c r="G114" s="81">
        <v>77.790000000000006</v>
      </c>
    </row>
    <row r="115" spans="1:7" ht="26.1" customHeight="1" thickBot="1" x14ac:dyDescent="0.25">
      <c r="A115" s="78" t="s">
        <v>179</v>
      </c>
      <c r="B115" s="79">
        <v>5930</v>
      </c>
      <c r="C115" s="80" t="s">
        <v>196</v>
      </c>
      <c r="D115" s="78" t="s">
        <v>236</v>
      </c>
      <c r="E115" s="80" t="s">
        <v>197</v>
      </c>
      <c r="F115" s="81"/>
      <c r="G115" s="81">
        <v>70.599999999999994</v>
      </c>
    </row>
    <row r="116" spans="1:7" ht="26.1" customHeight="1" thickBot="1" x14ac:dyDescent="0.25">
      <c r="A116" s="78" t="s">
        <v>179</v>
      </c>
      <c r="B116" s="79">
        <v>5928</v>
      </c>
      <c r="C116" s="80" t="s">
        <v>196</v>
      </c>
      <c r="D116" s="78" t="s">
        <v>237</v>
      </c>
      <c r="E116" s="80" t="s">
        <v>199</v>
      </c>
      <c r="F116" s="81"/>
      <c r="G116" s="81">
        <v>50.33</v>
      </c>
    </row>
    <row r="117" spans="1:7" ht="26.1" customHeight="1" thickBot="1" x14ac:dyDescent="0.25">
      <c r="A117" s="78" t="s">
        <v>185</v>
      </c>
      <c r="B117" s="78">
        <v>863</v>
      </c>
      <c r="C117" s="80" t="s">
        <v>187</v>
      </c>
      <c r="D117" s="78" t="s">
        <v>238</v>
      </c>
      <c r="E117" s="80" t="s">
        <v>80</v>
      </c>
      <c r="F117" s="81"/>
      <c r="G117" s="81">
        <v>403.11</v>
      </c>
    </row>
    <row r="118" spans="1:7" ht="26.1" customHeight="1" x14ac:dyDescent="0.2">
      <c r="A118" s="78" t="s">
        <v>185</v>
      </c>
      <c r="B118" s="78">
        <v>14164</v>
      </c>
      <c r="C118" s="80" t="s">
        <v>187</v>
      </c>
      <c r="D118" s="78" t="s">
        <v>239</v>
      </c>
      <c r="E118" s="80" t="s">
        <v>86</v>
      </c>
      <c r="F118" s="88"/>
      <c r="G118" s="88">
        <v>1841.53</v>
      </c>
    </row>
    <row r="119" spans="1:7" ht="26.1" customHeight="1" x14ac:dyDescent="0.2">
      <c r="A119" s="32" t="s">
        <v>87</v>
      </c>
      <c r="B119" s="32" t="s">
        <v>88</v>
      </c>
      <c r="C119" s="32" t="s">
        <v>89</v>
      </c>
      <c r="D119" s="32" t="s">
        <v>90</v>
      </c>
      <c r="E119" s="33" t="s">
        <v>91</v>
      </c>
      <c r="F119" s="34">
        <v>4</v>
      </c>
      <c r="G119" s="35">
        <v>294.16000000000003</v>
      </c>
    </row>
    <row r="120" spans="1:7" ht="26.1" customHeight="1" x14ac:dyDescent="0.2">
      <c r="A120" s="32" t="s">
        <v>92</v>
      </c>
      <c r="B120" s="32" t="s">
        <v>93</v>
      </c>
      <c r="C120" s="32" t="s">
        <v>89</v>
      </c>
      <c r="D120" s="32" t="s">
        <v>94</v>
      </c>
      <c r="E120" s="33" t="s">
        <v>86</v>
      </c>
      <c r="F120" s="34">
        <v>4</v>
      </c>
      <c r="G120" s="35">
        <v>237.39</v>
      </c>
    </row>
    <row r="121" spans="1:7" ht="26.1" customHeight="1" x14ac:dyDescent="0.2">
      <c r="A121" s="32" t="s">
        <v>95</v>
      </c>
      <c r="B121" s="32" t="s">
        <v>96</v>
      </c>
      <c r="C121" s="32" t="s">
        <v>15</v>
      </c>
      <c r="D121" s="32" t="s">
        <v>97</v>
      </c>
      <c r="E121" s="33" t="s">
        <v>86</v>
      </c>
      <c r="F121" s="34">
        <v>8</v>
      </c>
      <c r="G121" s="35">
        <v>581.76</v>
      </c>
    </row>
    <row r="122" spans="1:7" ht="24" customHeight="1" x14ac:dyDescent="0.2">
      <c r="A122" s="4">
        <v>8</v>
      </c>
      <c r="B122" s="4" t="s">
        <v>10</v>
      </c>
      <c r="C122" s="4"/>
      <c r="D122" s="4" t="s">
        <v>77</v>
      </c>
      <c r="E122" s="5"/>
      <c r="F122" s="6">
        <v>1</v>
      </c>
      <c r="G122" s="6" t="s">
        <v>12</v>
      </c>
    </row>
    <row r="123" spans="1:7" ht="26.1" customHeight="1" thickBot="1" x14ac:dyDescent="0.25">
      <c r="A123" s="9" t="s">
        <v>107</v>
      </c>
      <c r="B123" s="9">
        <v>100701</v>
      </c>
      <c r="C123" s="9" t="s">
        <v>15</v>
      </c>
      <c r="D123" s="9" t="s">
        <v>78</v>
      </c>
      <c r="E123" s="10" t="s">
        <v>17</v>
      </c>
      <c r="F123" s="11">
        <v>16.2</v>
      </c>
      <c r="G123" s="12">
        <v>441.64</v>
      </c>
    </row>
    <row r="124" spans="1:7" ht="26.1" customHeight="1" thickBot="1" x14ac:dyDescent="0.25">
      <c r="A124" s="78" t="s">
        <v>179</v>
      </c>
      <c r="B124" s="79">
        <v>88627</v>
      </c>
      <c r="C124" s="80" t="s">
        <v>213</v>
      </c>
      <c r="D124" s="78" t="s">
        <v>240</v>
      </c>
      <c r="E124" s="80" t="s">
        <v>24</v>
      </c>
      <c r="F124" s="81"/>
      <c r="G124" s="81">
        <v>9.23</v>
      </c>
    </row>
    <row r="125" spans="1:7" ht="26.1" customHeight="1" thickBot="1" x14ac:dyDescent="0.25">
      <c r="A125" s="78" t="s">
        <v>179</v>
      </c>
      <c r="B125" s="79">
        <v>88309</v>
      </c>
      <c r="C125" s="80" t="s">
        <v>181</v>
      </c>
      <c r="D125" s="78" t="s">
        <v>192</v>
      </c>
      <c r="E125" s="80" t="s">
        <v>105</v>
      </c>
      <c r="F125" s="81"/>
      <c r="G125" s="81">
        <v>35.31</v>
      </c>
    </row>
    <row r="126" spans="1:7" ht="26.1" customHeight="1" thickBot="1" x14ac:dyDescent="0.25">
      <c r="A126" s="78" t="s">
        <v>179</v>
      </c>
      <c r="B126" s="79">
        <v>88316</v>
      </c>
      <c r="C126" s="80" t="s">
        <v>181</v>
      </c>
      <c r="D126" s="78" t="s">
        <v>184</v>
      </c>
      <c r="E126" s="80" t="s">
        <v>105</v>
      </c>
      <c r="F126" s="81"/>
      <c r="G126" s="81">
        <v>8.0500000000000007</v>
      </c>
    </row>
    <row r="127" spans="1:7" ht="26.1" customHeight="1" x14ac:dyDescent="0.2">
      <c r="A127" s="78" t="s">
        <v>185</v>
      </c>
      <c r="B127" s="78">
        <v>4930</v>
      </c>
      <c r="C127" s="80" t="s">
        <v>187</v>
      </c>
      <c r="D127" s="78" t="s">
        <v>241</v>
      </c>
      <c r="E127" s="80" t="s">
        <v>17</v>
      </c>
      <c r="F127" s="81"/>
      <c r="G127" s="81">
        <v>389.05</v>
      </c>
    </row>
    <row r="128" spans="1:7" ht="26.1" customHeight="1" thickBot="1" x14ac:dyDescent="0.25">
      <c r="A128" s="21" t="s">
        <v>108</v>
      </c>
      <c r="B128" s="21">
        <v>98685</v>
      </c>
      <c r="C128" s="21" t="s">
        <v>15</v>
      </c>
      <c r="D128" s="21" t="s">
        <v>103</v>
      </c>
      <c r="E128" s="24" t="s">
        <v>80</v>
      </c>
      <c r="F128" s="22">
        <v>52</v>
      </c>
      <c r="G128" s="23">
        <v>82.92</v>
      </c>
    </row>
    <row r="129" spans="1:7" ht="26.1" customHeight="1" thickBot="1" x14ac:dyDescent="0.25">
      <c r="A129" s="78" t="s">
        <v>179</v>
      </c>
      <c r="B129" s="79">
        <v>88274</v>
      </c>
      <c r="C129" s="80" t="s">
        <v>181</v>
      </c>
      <c r="D129" s="78" t="s">
        <v>242</v>
      </c>
      <c r="E129" s="80" t="s">
        <v>105</v>
      </c>
      <c r="F129" s="81"/>
      <c r="G129" s="81">
        <v>8.26</v>
      </c>
    </row>
    <row r="130" spans="1:7" ht="26.1" customHeight="1" thickBot="1" x14ac:dyDescent="0.25">
      <c r="A130" s="78" t="s">
        <v>179</v>
      </c>
      <c r="B130" s="79">
        <v>88316</v>
      </c>
      <c r="C130" s="80" t="s">
        <v>181</v>
      </c>
      <c r="D130" s="78" t="s">
        <v>184</v>
      </c>
      <c r="E130" s="80" t="s">
        <v>105</v>
      </c>
      <c r="F130" s="81"/>
      <c r="G130" s="81">
        <v>3.36</v>
      </c>
    </row>
    <row r="131" spans="1:7" ht="26.1" customHeight="1" thickBot="1" x14ac:dyDescent="0.25">
      <c r="A131" s="78" t="s">
        <v>185</v>
      </c>
      <c r="B131" s="78">
        <v>37595</v>
      </c>
      <c r="C131" s="80" t="s">
        <v>187</v>
      </c>
      <c r="D131" s="78" t="s">
        <v>243</v>
      </c>
      <c r="E131" s="80" t="s">
        <v>31</v>
      </c>
      <c r="F131" s="81"/>
      <c r="G131" s="81">
        <v>1.92</v>
      </c>
    </row>
    <row r="132" spans="1:7" ht="26.1" customHeight="1" thickBot="1" x14ac:dyDescent="0.25">
      <c r="A132" s="78" t="s">
        <v>185</v>
      </c>
      <c r="B132" s="78">
        <v>34357</v>
      </c>
      <c r="C132" s="80" t="s">
        <v>187</v>
      </c>
      <c r="D132" s="78" t="s">
        <v>244</v>
      </c>
      <c r="E132" s="80" t="s">
        <v>31</v>
      </c>
      <c r="F132" s="81"/>
      <c r="G132" s="81">
        <v>0.51</v>
      </c>
    </row>
    <row r="133" spans="1:7" ht="26.1" customHeight="1" x14ac:dyDescent="0.2">
      <c r="A133" s="78" t="s">
        <v>185</v>
      </c>
      <c r="B133" s="78">
        <v>20231</v>
      </c>
      <c r="C133" s="80" t="s">
        <v>187</v>
      </c>
      <c r="D133" s="78" t="s">
        <v>245</v>
      </c>
      <c r="E133" s="80" t="s">
        <v>80</v>
      </c>
      <c r="F133" s="81"/>
      <c r="G133" s="81">
        <v>68.87</v>
      </c>
    </row>
    <row r="134" spans="1:7" ht="26.1" customHeight="1" thickBot="1" x14ac:dyDescent="0.25">
      <c r="A134" s="21" t="s">
        <v>109</v>
      </c>
      <c r="B134" s="21">
        <v>88315</v>
      </c>
      <c r="C134" s="21" t="s">
        <v>15</v>
      </c>
      <c r="D134" s="21" t="s">
        <v>104</v>
      </c>
      <c r="E134" s="24" t="s">
        <v>105</v>
      </c>
      <c r="F134" s="22">
        <v>8</v>
      </c>
      <c r="G134" s="23">
        <v>27.63</v>
      </c>
    </row>
    <row r="135" spans="1:7" ht="26.1" customHeight="1" thickBot="1" x14ac:dyDescent="0.25">
      <c r="A135" s="78" t="s">
        <v>179</v>
      </c>
      <c r="B135" s="79">
        <v>95377</v>
      </c>
      <c r="C135" s="80" t="s">
        <v>181</v>
      </c>
      <c r="D135" s="78" t="s">
        <v>246</v>
      </c>
      <c r="E135" s="80" t="s">
        <v>105</v>
      </c>
      <c r="F135" s="81"/>
      <c r="G135" s="81">
        <v>0.23</v>
      </c>
    </row>
    <row r="136" spans="1:7" ht="26.1" customHeight="1" thickBot="1" x14ac:dyDescent="0.25">
      <c r="A136" s="78" t="s">
        <v>185</v>
      </c>
      <c r="B136" s="78">
        <v>37370</v>
      </c>
      <c r="C136" s="80" t="s">
        <v>248</v>
      </c>
      <c r="D136" s="78" t="s">
        <v>247</v>
      </c>
      <c r="E136" s="80" t="s">
        <v>105</v>
      </c>
      <c r="F136" s="81"/>
      <c r="G136" s="81">
        <v>2.4900000000000002</v>
      </c>
    </row>
    <row r="137" spans="1:7" ht="26.1" customHeight="1" thickBot="1" x14ac:dyDescent="0.25">
      <c r="A137" s="78" t="s">
        <v>185</v>
      </c>
      <c r="B137" s="78">
        <v>43489</v>
      </c>
      <c r="C137" s="80" t="s">
        <v>248</v>
      </c>
      <c r="D137" s="78" t="s">
        <v>249</v>
      </c>
      <c r="E137" s="80" t="s">
        <v>105</v>
      </c>
      <c r="F137" s="81"/>
      <c r="G137" s="81">
        <v>1.81</v>
      </c>
    </row>
    <row r="138" spans="1:7" ht="26.1" customHeight="1" thickBot="1" x14ac:dyDescent="0.25">
      <c r="A138" s="78" t="s">
        <v>185</v>
      </c>
      <c r="B138" s="78">
        <v>37372</v>
      </c>
      <c r="C138" s="80" t="s">
        <v>248</v>
      </c>
      <c r="D138" s="78" t="s">
        <v>250</v>
      </c>
      <c r="E138" s="80" t="s">
        <v>105</v>
      </c>
      <c r="F138" s="81"/>
      <c r="G138" s="81">
        <v>1.42</v>
      </c>
    </row>
    <row r="139" spans="1:7" ht="26.1" customHeight="1" thickBot="1" x14ac:dyDescent="0.25">
      <c r="A139" s="78" t="s">
        <v>185</v>
      </c>
      <c r="B139" s="78">
        <v>43465</v>
      </c>
      <c r="C139" s="80" t="s">
        <v>248</v>
      </c>
      <c r="D139" s="78" t="s">
        <v>251</v>
      </c>
      <c r="E139" s="80" t="s">
        <v>105</v>
      </c>
      <c r="F139" s="81"/>
      <c r="G139" s="81">
        <v>0.9</v>
      </c>
    </row>
    <row r="140" spans="1:7" ht="26.1" customHeight="1" thickBot="1" x14ac:dyDescent="0.25">
      <c r="A140" s="78" t="s">
        <v>185</v>
      </c>
      <c r="B140" s="78">
        <v>37373</v>
      </c>
      <c r="C140" s="80" t="s">
        <v>248</v>
      </c>
      <c r="D140" s="78" t="s">
        <v>252</v>
      </c>
      <c r="E140" s="80" t="s">
        <v>105</v>
      </c>
      <c r="F140" s="81"/>
      <c r="G140" s="81">
        <v>0.11</v>
      </c>
    </row>
    <row r="141" spans="1:7" ht="26.1" customHeight="1" thickBot="1" x14ac:dyDescent="0.25">
      <c r="A141" s="78" t="s">
        <v>185</v>
      </c>
      <c r="B141" s="78">
        <v>6110</v>
      </c>
      <c r="C141" s="80" t="s">
        <v>254</v>
      </c>
      <c r="D141" s="78" t="s">
        <v>253</v>
      </c>
      <c r="E141" s="80" t="s">
        <v>105</v>
      </c>
      <c r="F141" s="81"/>
      <c r="G141" s="81">
        <v>20.190000000000001</v>
      </c>
    </row>
    <row r="142" spans="1:7" ht="26.1" customHeight="1" x14ac:dyDescent="0.2">
      <c r="A142" s="78" t="s">
        <v>185</v>
      </c>
      <c r="B142" s="78">
        <v>37371</v>
      </c>
      <c r="C142" s="80" t="s">
        <v>248</v>
      </c>
      <c r="D142" s="78" t="s">
        <v>255</v>
      </c>
      <c r="E142" s="80" t="s">
        <v>105</v>
      </c>
      <c r="F142" s="81"/>
      <c r="G142" s="81">
        <v>0.48</v>
      </c>
    </row>
    <row r="143" spans="1:7" ht="26.1" customHeight="1" x14ac:dyDescent="0.2">
      <c r="A143" s="9" t="s">
        <v>110</v>
      </c>
      <c r="B143" s="9">
        <v>40535</v>
      </c>
      <c r="C143" s="9" t="s">
        <v>15</v>
      </c>
      <c r="D143" s="9" t="s">
        <v>102</v>
      </c>
      <c r="E143" s="20" t="s">
        <v>31</v>
      </c>
      <c r="F143" s="11">
        <v>35.57</v>
      </c>
      <c r="G143" s="12">
        <v>8.66</v>
      </c>
    </row>
    <row r="144" spans="1:7" ht="26.1" customHeight="1" x14ac:dyDescent="0.2">
      <c r="A144" s="27">
        <v>9</v>
      </c>
      <c r="B144" s="27" t="s">
        <v>10</v>
      </c>
      <c r="C144" s="27"/>
      <c r="D144" s="27" t="s">
        <v>98</v>
      </c>
      <c r="E144" s="28"/>
      <c r="F144" s="29">
        <v>1</v>
      </c>
      <c r="G144" s="29" t="s">
        <v>12</v>
      </c>
    </row>
    <row r="145" spans="1:10" ht="26.1" customHeight="1" thickBot="1" x14ac:dyDescent="0.25">
      <c r="A145" s="32" t="s">
        <v>111</v>
      </c>
      <c r="B145" s="32">
        <v>98519</v>
      </c>
      <c r="C145" s="32" t="s">
        <v>15</v>
      </c>
      <c r="D145" s="32" t="s">
        <v>101</v>
      </c>
      <c r="E145" s="33" t="s">
        <v>17</v>
      </c>
      <c r="F145" s="34">
        <v>648</v>
      </c>
      <c r="G145" s="35">
        <v>3.78</v>
      </c>
      <c r="H145" s="38"/>
    </row>
    <row r="146" spans="1:10" ht="26.1" customHeight="1" thickBot="1" x14ac:dyDescent="0.25">
      <c r="A146" s="78" t="s">
        <v>179</v>
      </c>
      <c r="B146" s="79">
        <v>88441</v>
      </c>
      <c r="C146" s="80" t="s">
        <v>181</v>
      </c>
      <c r="D146" s="78" t="s">
        <v>256</v>
      </c>
      <c r="E146" s="80" t="s">
        <v>105</v>
      </c>
      <c r="F146" s="81"/>
      <c r="G146" s="81">
        <v>0.64</v>
      </c>
    </row>
    <row r="147" spans="1:10" ht="26.1" customHeight="1" x14ac:dyDescent="0.2">
      <c r="A147" s="78" t="s">
        <v>179</v>
      </c>
      <c r="B147" s="79">
        <v>88316</v>
      </c>
      <c r="C147" s="80" t="s">
        <v>181</v>
      </c>
      <c r="D147" s="78" t="s">
        <v>184</v>
      </c>
      <c r="E147" s="80" t="s">
        <v>105</v>
      </c>
      <c r="F147" s="81"/>
      <c r="G147" s="81">
        <v>3.14</v>
      </c>
    </row>
    <row r="148" spans="1:10" ht="26.1" customHeight="1" thickBot="1" x14ac:dyDescent="0.25">
      <c r="A148" s="32" t="s">
        <v>112</v>
      </c>
      <c r="B148" s="32" t="s">
        <v>99</v>
      </c>
      <c r="C148" s="32" t="s">
        <v>15</v>
      </c>
      <c r="D148" s="32" t="s">
        <v>100</v>
      </c>
      <c r="E148" s="33" t="s">
        <v>24</v>
      </c>
      <c r="F148" s="34">
        <v>648</v>
      </c>
      <c r="G148" s="35">
        <v>9.3000000000000007</v>
      </c>
      <c r="H148" s="38"/>
    </row>
    <row r="149" spans="1:10" ht="26.1" customHeight="1" thickBot="1" x14ac:dyDescent="0.25">
      <c r="A149" s="78" t="s">
        <v>179</v>
      </c>
      <c r="B149" s="79">
        <v>67827</v>
      </c>
      <c r="C149" s="80" t="s">
        <v>196</v>
      </c>
      <c r="D149" s="78" t="s">
        <v>257</v>
      </c>
      <c r="E149" s="80" t="s">
        <v>197</v>
      </c>
      <c r="F149" s="81"/>
      <c r="G149" s="81">
        <v>1.25</v>
      </c>
    </row>
    <row r="150" spans="1:10" ht="26.1" customHeight="1" thickBot="1" x14ac:dyDescent="0.25">
      <c r="A150" s="78" t="s">
        <v>179</v>
      </c>
      <c r="B150" s="79">
        <v>67826</v>
      </c>
      <c r="C150" s="80" t="s">
        <v>196</v>
      </c>
      <c r="D150" s="78" t="s">
        <v>258</v>
      </c>
      <c r="E150" s="80" t="s">
        <v>199</v>
      </c>
      <c r="F150" s="81"/>
      <c r="G150" s="81">
        <v>4.96</v>
      </c>
    </row>
    <row r="151" spans="1:10" ht="26.1" customHeight="1" thickBot="1" x14ac:dyDescent="0.25">
      <c r="A151" s="78" t="s">
        <v>179</v>
      </c>
      <c r="B151" s="79">
        <v>5632</v>
      </c>
      <c r="C151" s="80" t="s">
        <v>196</v>
      </c>
      <c r="D151" s="78" t="s">
        <v>259</v>
      </c>
      <c r="E151" s="80" t="s">
        <v>197</v>
      </c>
      <c r="F151" s="81"/>
      <c r="G151" s="81">
        <v>1.33</v>
      </c>
    </row>
    <row r="152" spans="1:10" ht="26.1" customHeight="1" x14ac:dyDescent="0.2">
      <c r="A152" s="78" t="s">
        <v>179</v>
      </c>
      <c r="B152" s="79">
        <v>5631</v>
      </c>
      <c r="C152" s="80" t="s">
        <v>196</v>
      </c>
      <c r="D152" s="78" t="s">
        <v>260</v>
      </c>
      <c r="E152" s="80" t="s">
        <v>199</v>
      </c>
      <c r="F152" s="81"/>
      <c r="G152" s="81">
        <v>1.76</v>
      </c>
    </row>
    <row r="153" spans="1:10" x14ac:dyDescent="0.2">
      <c r="A153" s="90"/>
      <c r="B153" s="90"/>
      <c r="C153" s="90"/>
      <c r="D153" s="90"/>
      <c r="E153" s="90"/>
      <c r="F153" s="90"/>
      <c r="G153" s="90"/>
      <c r="H153" s="90"/>
      <c r="I153" s="90"/>
      <c r="J153" s="90"/>
    </row>
    <row r="154" spans="1:10" x14ac:dyDescent="0.2">
      <c r="A154" s="90"/>
      <c r="B154" s="90"/>
      <c r="C154" s="90"/>
      <c r="D154" s="90"/>
      <c r="E154" t="s">
        <v>49</v>
      </c>
      <c r="G154" s="89">
        <v>242725.70300000001</v>
      </c>
      <c r="H154" s="90"/>
      <c r="I154" s="90"/>
      <c r="J154" s="90"/>
    </row>
    <row r="155" spans="1:10" x14ac:dyDescent="0.2">
      <c r="A155" s="90"/>
      <c r="B155" s="90"/>
      <c r="C155" s="90"/>
      <c r="D155" s="90"/>
      <c r="E155" t="s">
        <v>50</v>
      </c>
      <c r="G155" s="89">
        <v>50972.397629999992</v>
      </c>
      <c r="H155" s="90"/>
      <c r="I155" s="90"/>
      <c r="J155" s="90"/>
    </row>
    <row r="156" spans="1:10" x14ac:dyDescent="0.2">
      <c r="A156" s="90"/>
      <c r="B156" s="90"/>
      <c r="C156" s="90"/>
      <c r="D156" s="90"/>
      <c r="E156" t="s">
        <v>51</v>
      </c>
      <c r="G156" s="89">
        <v>293698.10063</v>
      </c>
      <c r="H156" s="90"/>
      <c r="I156" s="90"/>
      <c r="J156" s="90"/>
    </row>
    <row r="161" spans="5:6" ht="15" x14ac:dyDescent="0.2">
      <c r="E161" s="74"/>
      <c r="F161" s="74"/>
    </row>
    <row r="162" spans="5:6" ht="15" x14ac:dyDescent="0.2">
      <c r="E162" s="75"/>
      <c r="F162" s="76"/>
    </row>
    <row r="163" spans="5:6" ht="15" x14ac:dyDescent="0.2">
      <c r="E163" s="75"/>
      <c r="F163" s="76"/>
    </row>
    <row r="164" spans="5:6" ht="15" x14ac:dyDescent="0.2">
      <c r="E164" s="75"/>
      <c r="F164" s="76"/>
    </row>
    <row r="165" spans="5:6" ht="15" x14ac:dyDescent="0.2">
      <c r="E165" s="75"/>
      <c r="F165" s="76"/>
    </row>
    <row r="166" spans="5:6" ht="15" x14ac:dyDescent="0.2">
      <c r="E166" s="75"/>
      <c r="F166" s="76"/>
    </row>
    <row r="167" spans="5:6" ht="15" x14ac:dyDescent="0.2">
      <c r="E167" s="75"/>
      <c r="F167" s="76"/>
    </row>
    <row r="168" spans="5:6" ht="15" x14ac:dyDescent="0.2">
      <c r="E168" s="75"/>
      <c r="F168" s="76"/>
    </row>
    <row r="169" spans="5:6" ht="15" x14ac:dyDescent="0.2">
      <c r="E169" s="75"/>
      <c r="F169" s="76"/>
    </row>
  </sheetData>
  <mergeCells count="7">
    <mergeCell ref="A3:G3"/>
    <mergeCell ref="H3:R3"/>
    <mergeCell ref="C1:D1"/>
    <mergeCell ref="E1:F1"/>
    <mergeCell ref="G1:G2"/>
    <mergeCell ref="C2:F2"/>
    <mergeCell ref="H2:R2"/>
  </mergeCells>
  <hyperlinks>
    <hyperlink ref="B7" r:id="rId1" display="https://app.orcafascio.com/banco/sinapi/composicoes/698c738b340f1b550735d1bf?estado_sinapi=PI" xr:uid="{51F0A9DA-69B0-4F51-8D85-BF9F231B5B6C}"/>
    <hyperlink ref="B8" r:id="rId2" display="https://app.orcafascio.com/banco/sinapi/composicoes/698c738d340f1b550735d635?estado_sinapi=PI" xr:uid="{14B434AC-1749-4031-AA18-F755DBDC0852}"/>
    <hyperlink ref="B9" r:id="rId3" display="https://app.orcafascio.com/banco/sinapi/composicoes/698c738b340f1b550735d2e8?estado_sinapi=PI" xr:uid="{0D2C5C83-730C-4438-8A3D-FD937B6D3FD9}"/>
    <hyperlink ref="B17" r:id="rId4" display="https://app.orcafascio.com/banco/sinapi/composicoes/698c738b340f1b550735d2db?estado_sinapi=PI" xr:uid="{308CEC9B-771A-446A-91DA-DF5A1675D6D1}"/>
    <hyperlink ref="B18" r:id="rId5" display="https://app.orcafascio.com/banco/sinapi/composicoes/698c738b340f1b550735d2e8?estado_sinapi=PI" xr:uid="{A06968AD-7B0A-43DE-853F-657B278F0D7F}"/>
    <hyperlink ref="B20" r:id="rId6" display="https://app.orcafascio.com/banco/sinapi/composicoes/698c738b340f1b550735d2db?estado_sinapi=PI" xr:uid="{AA241C60-DE36-4D70-94B0-F27E1C1FE165}"/>
    <hyperlink ref="B21" r:id="rId7" display="https://app.orcafascio.com/banco/sinapi/composicoes/698c738b340f1b550735d2e8?estado_sinapi=PI" xr:uid="{CB062C74-ED4F-4239-AFA7-A1B1F17B8878}"/>
    <hyperlink ref="B24" r:id="rId8" display="https://app.orcafascio.com/banco/sinapi/composicoes/698c738e340f1b550735d7ec?estado_sinapi=PI" xr:uid="{5EABAB28-2DCA-44A7-A57E-7DB3A9F2AF82}"/>
    <hyperlink ref="B25" r:id="rId9" display="https://app.orcafascio.com/banco/sinapi/composicoes/698c738b340f1b550735d2db?estado_sinapi=PI" xr:uid="{8719D87B-BD4B-4E4C-A301-B072D21719F7}"/>
    <hyperlink ref="B26" r:id="rId10" display="https://app.orcafascio.com/banco/sinapi/composicoes/698c738b340f1b550735d2e8?estado_sinapi=PI" xr:uid="{CE7DC923-AA8E-4A5A-A557-493A0CF3720B}"/>
    <hyperlink ref="B28" r:id="rId11" display="https://app.orcafascio.com/banco/sinapi/composicoes/698c738e340f1b550735d7ec?estado_sinapi=PI" xr:uid="{C7C3D239-E130-4945-BC53-EF959683CBAF}"/>
    <hyperlink ref="B29" r:id="rId12" display="https://app.orcafascio.com/banco/sinapi/composicoes/698c738b340f1b550735d2db?estado_sinapi=PI" xr:uid="{C7203FEF-EFC2-459B-9900-76A77A041125}"/>
    <hyperlink ref="B30" r:id="rId13" display="https://app.orcafascio.com/banco/sinapi/composicoes/698c738b340f1b550735d2e8?estado_sinapi=PI" xr:uid="{16EB9BDB-684B-46B5-8CDF-5ACBA4457659}"/>
    <hyperlink ref="B32" r:id="rId14" display="https://app.orcafascio.com/banco/sinapi/composicoes/698c737f340f1b550735bbe1?estado_sinapi=PI" xr:uid="{213576EF-A124-4098-95FA-BAAAB0D836BB}"/>
    <hyperlink ref="B33" r:id="rId15" display="https://app.orcafascio.com/banco/sinapi/composicoes/698c737f340f1b550735bbe2?estado_sinapi=PI" xr:uid="{247CEBD0-7DCD-412D-ACDA-5E629A1370BA}"/>
    <hyperlink ref="B34" r:id="rId16" display="https://app.orcafascio.com/banco/sinapi/composicoes/698c738b340f1b550735d2bb?estado_sinapi=PI" xr:uid="{F563F4E3-1FB0-4C78-98D6-D66F779FF694}"/>
    <hyperlink ref="B35" r:id="rId17" display="https://app.orcafascio.com/banco/sinapi/composicoes/698c738b340f1b550735d2e8?estado_sinapi=PI" xr:uid="{81CAC92A-8231-4CBF-A417-3C4F2C6AC34A}"/>
    <hyperlink ref="B40" r:id="rId18" display="https://app.orcafascio.com/banco/sinapi/composicoes/698c738a340f1b550735d187?estado_sinapi=PI" xr:uid="{DAB6C767-1602-4B60-9B77-FF5364FEFED3}"/>
    <hyperlink ref="B41" r:id="rId19" display="https://app.orcafascio.com/banco/sinapi/composicoes/698c738a340f1b550735d199?estado_sinapi=PI" xr:uid="{9C8FA2CA-C84F-4335-BF5B-B1967E86D70B}"/>
    <hyperlink ref="B42" r:id="rId20" display="https://app.orcafascio.com/banco/sinapi/composicoes/698c737c340f1b550735b755?estado_sinapi=PI" xr:uid="{B3E9C7CD-D820-4AEB-86C0-FFB3C8C83E97}"/>
    <hyperlink ref="B46" r:id="rId21" display="https://app.orcafascio.com/banco/sinapi/composicoes/698c738a340f1b550735d187?estado_sinapi=PI" xr:uid="{0575139C-7909-449A-B895-3B8FECEECE83}"/>
    <hyperlink ref="B47" r:id="rId22" display="https://app.orcafascio.com/banco/sinapi/composicoes/698c738a340f1b550735d199?estado_sinapi=PI" xr:uid="{E5749215-E85E-4448-878F-A7AD7643A985}"/>
    <hyperlink ref="B48" r:id="rId23" display="https://app.orcafascio.com/banco/sinapi/composicoes/698c737c340f1b550735b75c?estado_sinapi=PI" xr:uid="{AF304530-AE6D-4778-9991-76A842B8DC24}"/>
    <hyperlink ref="B52" r:id="rId24" display="https://app.orcafascio.com/banco/sinapi/composicoes/698c738a340f1b550735d187?estado_sinapi=PI" xr:uid="{597FC0CB-0080-4A5A-BA46-C099CF36310A}"/>
    <hyperlink ref="B53" r:id="rId25" display="https://app.orcafascio.com/banco/sinapi/composicoes/698c738a340f1b550735d199?estado_sinapi=PI" xr:uid="{68237CD6-6974-44C7-B6F6-A76100630497}"/>
    <hyperlink ref="B56" r:id="rId26" display="https://app.orcafascio.com/banco/sinapi/composicoes/698c737c340f1b550735b6a4?estado_sinapi=PI" xr:uid="{E963AEFF-0629-49B9-A81B-9E56CF79A64A}"/>
    <hyperlink ref="B57" r:id="rId27" display="https://app.orcafascio.com/banco/sinapi/composicoes/698c738b340f1b550735d2db?estado_sinapi=PI" xr:uid="{C3BF7869-668F-453E-B004-404FD2EEADD6}"/>
    <hyperlink ref="B58" r:id="rId28" display="https://app.orcafascio.com/banco/sinapi/composicoes/698c738b340f1b550735d2e8?estado_sinapi=PI" xr:uid="{8911A28E-751D-4CC7-83EC-3349D2B1C56F}"/>
    <hyperlink ref="B64" r:id="rId29" display="https://app.orcafascio.com/banco/sinapi/composicoes/698c738a340f1b550735d187?estado_sinapi=PI" xr:uid="{E05919B4-E437-499D-BECD-72477F06C2B1}"/>
    <hyperlink ref="B65" r:id="rId30" display="https://app.orcafascio.com/banco/sinapi/composicoes/698c738a340f1b550735d199?estado_sinapi=PI" xr:uid="{A179BF44-5FE1-420A-BFA5-96316E449A74}"/>
    <hyperlink ref="B66" r:id="rId31" display="https://app.orcafascio.com/banco/sinapi/composicoes/698c737c340f1b550735b75c?estado_sinapi=PI" xr:uid="{937F9F87-8F7E-4783-8ECF-43B71EE3E8F4}"/>
    <hyperlink ref="B70" r:id="rId32" display="https://app.orcafascio.com/banco/sinapi/composicoes/698c738a340f1b550735d187?estado_sinapi=PI" xr:uid="{41EC9C5C-3A8F-4F26-AB56-93DB49256453}"/>
    <hyperlink ref="B71" r:id="rId33" display="https://app.orcafascio.com/banco/sinapi/composicoes/698c738a340f1b550735d199?estado_sinapi=PI" xr:uid="{B3A6FA00-41F3-4314-BE37-48AE1AC684EF}"/>
    <hyperlink ref="B74" r:id="rId34" display="https://app.orcafascio.com/banco/sinapi/composicoes/698c738a340f1b550735d189?estado_sinapi=PI" xr:uid="{5241AC3F-8DDC-4598-B061-2E1FA901EE32}"/>
    <hyperlink ref="B75" r:id="rId35" display="https://app.orcafascio.com/banco/sinapi/composicoes/698c738b340f1b550735d1bf?estado_sinapi=PI" xr:uid="{B63600BC-DEC7-4E2C-9DDE-BBFE605727AE}"/>
    <hyperlink ref="B76" r:id="rId36" display="https://app.orcafascio.com/banco/sinapi/composicoes/698c7385340f1b550735c694?estado_sinapi=PI" xr:uid="{F113D489-DECF-4D41-9E48-5E6B4AD7FDEC}"/>
    <hyperlink ref="B77" r:id="rId37" display="https://app.orcafascio.com/banco/sinapi/composicoes/698c7385340f1b550735c69e?estado_sinapi=PI" xr:uid="{E26A882D-55F9-44BD-BBA4-2D4AABD14F51}"/>
    <hyperlink ref="B82" r:id="rId38" display="https://app.orcafascio.com/banco/sinapi/composicoes/698c737f340f1b550735bbe3?estado_sinapi=PI" xr:uid="{218E9753-FA56-48F3-BE1E-7140225EA1D2}"/>
    <hyperlink ref="B83" r:id="rId39" display="https://app.orcafascio.com/banco/sinapi/composicoes/698c737f340f1b550735bbe4?estado_sinapi=PI" xr:uid="{D9545705-21E5-412A-A98C-E133567144CA}"/>
    <hyperlink ref="B84" r:id="rId40" display="https://app.orcafascio.com/banco/sinapi/composicoes/698c738b340f1b550735d2bb?estado_sinapi=PI" xr:uid="{FDED52A8-E517-4E8E-A3DA-19230DD6AD87}"/>
    <hyperlink ref="B85" r:id="rId41" display="https://app.orcafascio.com/banco/sinapi/composicoes/698c738b340f1b550735d2e8?estado_sinapi=PI" xr:uid="{2904E3C8-BD8A-4DEA-A249-93AB66709365}"/>
    <hyperlink ref="B91" r:id="rId42" display="https://app.orcafascio.com/banco/sinapi/composicoes/698c737c340f1b550735b6a4?estado_sinapi=PI" xr:uid="{35B1479A-33DB-46B2-AA45-1E13EB12EDCD}"/>
    <hyperlink ref="B92" r:id="rId43" display="https://app.orcafascio.com/banco/sinapi/composicoes/698c738b340f1b550735d2db?estado_sinapi=PI" xr:uid="{FCC74F8E-AED4-4090-8452-B73F7EB34311}"/>
    <hyperlink ref="B93" r:id="rId44" display="https://app.orcafascio.com/banco/sinapi/composicoes/698c738b340f1b550735d2e8?estado_sinapi=PI" xr:uid="{A67D803B-B706-4093-9CA1-82C546F87011}"/>
    <hyperlink ref="B98" r:id="rId45" display="https://app.orcafascio.com/banco/sinapi/composicoes/698c737c340f1b550735b6a4?estado_sinapi=PI" xr:uid="{A87EB04A-0900-4BC7-9B26-7EB33A0F4122}"/>
    <hyperlink ref="B99" r:id="rId46" display="https://app.orcafascio.com/banco/sinapi/composicoes/698c738b340f1b550735d2db?estado_sinapi=PI" xr:uid="{9C943986-7700-4492-82AD-73790FE5B8CB}"/>
    <hyperlink ref="B100" r:id="rId47" display="https://app.orcafascio.com/banco/sinapi/composicoes/698c738b340f1b550735d2e8?estado_sinapi=PI" xr:uid="{D0B1FBE0-4F98-4A89-9477-75D690D9B72D}"/>
    <hyperlink ref="B104" r:id="rId48" display="https://app.orcafascio.com/banco/sinapi/composicoes/698c738b340f1b550735d2dd?estado_sinapi=PI" xr:uid="{8ED741FA-5CCB-48CD-9441-EE454FC50413}"/>
    <hyperlink ref="B105" r:id="rId49" display="https://app.orcafascio.com/banco/sinapi/composicoes/698c738b340f1b550735d2e8?estado_sinapi=PI" xr:uid="{DCA539D7-E6B6-42E1-83B3-ADF239C8D94F}"/>
    <hyperlink ref="B108" r:id="rId50" display="https://app.orcafascio.com/banco/sinapi/composicoes/698c738b340f1b550735d2dd?estado_sinapi=PI" xr:uid="{7737532E-57C5-4CE8-98DB-D088616BD3CF}"/>
    <hyperlink ref="B109" r:id="rId51" display="https://app.orcafascio.com/banco/sinapi/composicoes/698c738b340f1b550735d2e8?estado_sinapi=PI" xr:uid="{C564E055-6569-4476-B937-24DB0AF8F03B}"/>
    <hyperlink ref="B113" r:id="rId52" display="https://app.orcafascio.com/banco/sinapi/composicoes/698c738a340f1b550735d1a5?estado_sinapi=PI" xr:uid="{70EA9FC3-F97C-4417-B18A-46B5CC6269B6}"/>
    <hyperlink ref="B114" r:id="rId53" display="https://app.orcafascio.com/banco/sinapi/composicoes/698c738b340f1b550735d281?estado_sinapi=PI" xr:uid="{6A7DB2D1-9E0E-4EBF-B1BD-92159BC445A7}"/>
    <hyperlink ref="B115" r:id="rId54" display="https://app.orcafascio.com/banco/sinapi/composicoes/698c7380340f1b550735bca1?estado_sinapi=PI" xr:uid="{6A668C0A-C862-43A2-BD96-DD5A81DA4C18}"/>
    <hyperlink ref="B116" r:id="rId55" display="https://app.orcafascio.com/banco/sinapi/composicoes/698c7380340f1b550735bca2?estado_sinapi=PI" xr:uid="{4C033000-5B7B-4EA6-9781-43BB857CAACF}"/>
    <hyperlink ref="B124" r:id="rId56" display="https://app.orcafascio.com/banco/sinapi/composicoes/698c737c340f1b550735b68e?estado_sinapi=PI" xr:uid="{3C4A0E68-67E1-44FE-A9BC-CAB84B9CFAE5}"/>
    <hyperlink ref="B125" r:id="rId57" display="https://app.orcafascio.com/banco/sinapi/composicoes/698c738b340f1b550735d2db?estado_sinapi=PI" xr:uid="{75CD3137-3D5F-4ECA-AC84-C0F0FAB68F40}"/>
    <hyperlink ref="B126" r:id="rId58" display="https://app.orcafascio.com/banco/sinapi/composicoes/698c738b340f1b550735d2e8?estado_sinapi=PI" xr:uid="{F596E2CB-1D02-4F33-AFAF-201548356427}"/>
    <hyperlink ref="B129" r:id="rId59" display="https://app.orcafascio.com/banco/sinapi/composicoes/698c738b340f1b550735d29b?estado_sinapi=PI" xr:uid="{7B3B201A-69F4-48EA-98D8-23FBC9585A58}"/>
    <hyperlink ref="B130" r:id="rId60" display="https://app.orcafascio.com/banco/sinapi/composicoes/698c738b340f1b550735d2e8?estado_sinapi=PI" xr:uid="{4408BA1D-21A4-416B-A0CB-FDC7CFC822F0}"/>
    <hyperlink ref="B135" r:id="rId61" display="https://app.orcafascio.com/banco/sinapi/composicoes/698c738b340f1b550735d266?estado_sinapi=PI" xr:uid="{BD4FC80D-7DD9-4FDA-B43A-57D919A782F9}"/>
    <hyperlink ref="B146" r:id="rId62" display="https://app.orcafascio.com/banco/sinapi/composicoes/698c738b340f1b550735d295?estado_sinapi=PI" xr:uid="{312D8248-850F-4551-A24D-3B87C0072A4C}"/>
    <hyperlink ref="B147" r:id="rId63" display="https://app.orcafascio.com/banco/sinapi/composicoes/698c738b340f1b550735d2e8?estado_sinapi=PI" xr:uid="{173593FC-20E4-4F60-8787-E25F822E5879}"/>
    <hyperlink ref="B149" r:id="rId64" display="https://app.orcafascio.com/banco/sinapi/composicoes/698c737f340f1b550735bc01?estado_sinapi=PI" xr:uid="{928CE859-57DA-448E-B578-322FA6AD90D8}"/>
    <hyperlink ref="B150" r:id="rId65" display="https://app.orcafascio.com/banco/sinapi/composicoes/698c737f340f1b550735bc02?estado_sinapi=PI" xr:uid="{04540E08-C577-4546-8CF5-A5818D6A46F1}"/>
    <hyperlink ref="B151" r:id="rId66" display="https://app.orcafascio.com/banco/sinapi/composicoes/698c737f340f1b550735bc65?estado_sinapi=PI" xr:uid="{D66CC621-5332-4EEF-91F0-FF5A844ABE63}"/>
    <hyperlink ref="B152" r:id="rId67" display="https://app.orcafascio.com/banco/sinapi/composicoes/698c737f340f1b550735bc66?estado_sinapi=PI" xr:uid="{7A8A8848-0CC1-410C-8AE9-782E2D33EDFA}"/>
  </hyperlinks>
  <pageMargins left="0.5" right="0.5" top="1" bottom="1" header="0.5" footer="0.5"/>
  <pageSetup paperSize="9" scale="71" fitToHeight="0" orientation="landscape" r:id="rId68"/>
  <headerFooter>
    <oddHeader>&amp;L &amp;CPREFEITURA MUNICIPAL DE ACAUÃ PI
CPF:  &amp;R</oddHeader>
    <oddFooter>&amp;L &amp;C &amp;R</oddFooter>
  </headerFooter>
  <drawing r:id="rId6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1D883-C1A6-4096-90FB-DFD1DE079080}">
  <dimension ref="A1:I39"/>
  <sheetViews>
    <sheetView showWhiteSpace="0" topLeftCell="B1" zoomScale="84" zoomScaleNormal="84" workbookViewId="0">
      <selection activeCell="B1" sqref="B1"/>
    </sheetView>
  </sheetViews>
  <sheetFormatPr defaultRowHeight="14.25" x14ac:dyDescent="0.2"/>
  <cols>
    <col min="1" max="1" width="20" bestFit="1" customWidth="1"/>
    <col min="2" max="2" width="60" bestFit="1" customWidth="1"/>
    <col min="3" max="3" width="21.625" customWidth="1"/>
    <col min="4" max="5" width="20.625" customWidth="1"/>
    <col min="6" max="6" width="12.375" bestFit="1" customWidth="1"/>
    <col min="7" max="7" width="11.5" bestFit="1" customWidth="1"/>
    <col min="8" max="8" width="13.25" bestFit="1" customWidth="1"/>
    <col min="9" max="28" width="12" bestFit="1" customWidth="1"/>
  </cols>
  <sheetData>
    <row r="1" spans="1:9" ht="75" customHeight="1" x14ac:dyDescent="0.2">
      <c r="A1" s="17"/>
      <c r="B1" s="19" t="s">
        <v>52</v>
      </c>
      <c r="C1" s="45" t="s">
        <v>55</v>
      </c>
      <c r="D1" s="19" t="s">
        <v>142</v>
      </c>
      <c r="E1" s="96"/>
      <c r="F1" s="108" t="s">
        <v>175</v>
      </c>
      <c r="G1" s="108"/>
      <c r="H1" s="108"/>
    </row>
    <row r="2" spans="1:9" ht="24.95" customHeight="1" x14ac:dyDescent="0.2">
      <c r="A2" s="18"/>
      <c r="B2" s="97" t="s">
        <v>56</v>
      </c>
      <c r="C2" s="97"/>
      <c r="D2" s="97"/>
      <c r="E2" s="96"/>
      <c r="F2" s="108"/>
      <c r="G2" s="108"/>
      <c r="H2" s="108"/>
    </row>
    <row r="3" spans="1:9" ht="15" customHeight="1" x14ac:dyDescent="0.25">
      <c r="A3" s="94" t="s">
        <v>153</v>
      </c>
      <c r="B3" s="94"/>
      <c r="C3" s="94"/>
      <c r="D3" s="94"/>
      <c r="E3" s="94"/>
    </row>
    <row r="4" spans="1:9" ht="15" x14ac:dyDescent="0.2">
      <c r="A4" s="44" t="s">
        <v>0</v>
      </c>
      <c r="B4" s="44" t="s">
        <v>3</v>
      </c>
      <c r="C4" s="43" t="s">
        <v>152</v>
      </c>
      <c r="D4" s="43" t="s">
        <v>151</v>
      </c>
      <c r="E4" s="43" t="s">
        <v>150</v>
      </c>
      <c r="F4" s="43" t="s">
        <v>149</v>
      </c>
      <c r="G4" s="66" t="s">
        <v>148</v>
      </c>
      <c r="H4" s="68" t="s">
        <v>174</v>
      </c>
      <c r="I4" s="69"/>
    </row>
    <row r="5" spans="1:9" ht="24" customHeight="1" thickBot="1" x14ac:dyDescent="0.25">
      <c r="A5" s="27" t="s">
        <v>139</v>
      </c>
      <c r="B5" s="27" t="s">
        <v>11</v>
      </c>
      <c r="C5" s="30">
        <f>('Orçamento Sintético'!I5)*1.21</f>
        <v>27168.408299999999</v>
      </c>
      <c r="D5" s="63">
        <f>C5</f>
        <v>27168.408299999999</v>
      </c>
      <c r="E5" s="29" t="s">
        <v>12</v>
      </c>
      <c r="F5" s="29" t="s">
        <v>12</v>
      </c>
      <c r="G5" s="29" t="s">
        <v>12</v>
      </c>
      <c r="H5" s="67"/>
    </row>
    <row r="6" spans="1:9" ht="24" customHeight="1" thickTop="1" thickBot="1" x14ac:dyDescent="0.25">
      <c r="A6" s="27"/>
      <c r="B6" s="27"/>
      <c r="C6" s="30"/>
      <c r="D6" s="62">
        <v>1</v>
      </c>
      <c r="E6" s="29"/>
      <c r="F6" s="29"/>
      <c r="G6" s="29"/>
      <c r="H6" s="29"/>
    </row>
    <row r="7" spans="1:9" ht="24" customHeight="1" thickTop="1" thickBot="1" x14ac:dyDescent="0.25">
      <c r="A7" s="27" t="s">
        <v>22</v>
      </c>
      <c r="B7" s="27" t="s">
        <v>23</v>
      </c>
      <c r="C7" s="30">
        <f>('Orçamento Sintético'!I8)*1.21</f>
        <v>8492.3714479999981</v>
      </c>
      <c r="D7" s="63">
        <f>C7</f>
        <v>8492.3714479999981</v>
      </c>
      <c r="E7" s="29" t="s">
        <v>12</v>
      </c>
      <c r="F7" s="29" t="s">
        <v>12</v>
      </c>
      <c r="G7" s="29" t="s">
        <v>12</v>
      </c>
      <c r="H7" s="29"/>
    </row>
    <row r="8" spans="1:9" ht="24" customHeight="1" thickTop="1" thickBot="1" x14ac:dyDescent="0.25">
      <c r="A8" s="27"/>
      <c r="B8" s="27"/>
      <c r="C8" s="30"/>
      <c r="D8" s="62">
        <v>1</v>
      </c>
      <c r="E8" s="57"/>
      <c r="F8" s="29"/>
      <c r="G8" s="29"/>
      <c r="H8" s="29"/>
    </row>
    <row r="9" spans="1:9" ht="24" customHeight="1" thickTop="1" thickBot="1" x14ac:dyDescent="0.25">
      <c r="A9" s="27" t="s">
        <v>25</v>
      </c>
      <c r="B9" s="27" t="s">
        <v>26</v>
      </c>
      <c r="C9" s="30">
        <f>('Orçamento Sintético'!I11)*1.21</f>
        <v>51094.875700000004</v>
      </c>
      <c r="D9" s="63">
        <f>C9*0.4</f>
        <v>20437.950280000005</v>
      </c>
      <c r="E9" s="63">
        <f>C9*0.6</f>
        <v>30656.92542</v>
      </c>
      <c r="F9" s="29" t="s">
        <v>12</v>
      </c>
      <c r="G9" s="29" t="s">
        <v>12</v>
      </c>
      <c r="H9" s="29"/>
    </row>
    <row r="10" spans="1:9" ht="24" customHeight="1" thickTop="1" thickBot="1" x14ac:dyDescent="0.25">
      <c r="A10" s="27"/>
      <c r="B10" s="27"/>
      <c r="C10" s="30"/>
      <c r="D10" s="62">
        <v>0.4</v>
      </c>
      <c r="E10" s="62">
        <v>0.6</v>
      </c>
      <c r="F10" s="29"/>
      <c r="G10" s="29"/>
      <c r="H10" s="29"/>
    </row>
    <row r="11" spans="1:9" ht="24" customHeight="1" thickTop="1" thickBot="1" x14ac:dyDescent="0.25">
      <c r="A11" s="27" t="s">
        <v>29</v>
      </c>
      <c r="B11" s="27" t="s">
        <v>30</v>
      </c>
      <c r="C11" s="30">
        <f>('Orçamento Sintético'!I19)*1.21</f>
        <v>50368.427999999993</v>
      </c>
      <c r="D11" s="30"/>
      <c r="E11" s="63">
        <f>C11*0.5</f>
        <v>25184.213999999996</v>
      </c>
      <c r="F11" s="63">
        <f>C11*0.5</f>
        <v>25184.213999999996</v>
      </c>
      <c r="G11" s="29" t="s">
        <v>12</v>
      </c>
      <c r="H11" s="29"/>
    </row>
    <row r="12" spans="1:9" ht="24" customHeight="1" thickTop="1" x14ac:dyDescent="0.2">
      <c r="A12" s="27"/>
      <c r="B12" s="27"/>
      <c r="C12" s="30"/>
      <c r="D12" s="64"/>
      <c r="E12" s="64">
        <v>0.5</v>
      </c>
      <c r="F12" s="64">
        <v>0.5</v>
      </c>
      <c r="G12" s="29"/>
      <c r="H12" s="29"/>
    </row>
    <row r="13" spans="1:9" ht="24" customHeight="1" thickBot="1" x14ac:dyDescent="0.25">
      <c r="A13" s="27" t="s">
        <v>38</v>
      </c>
      <c r="B13" s="27" t="s">
        <v>39</v>
      </c>
      <c r="C13" s="30">
        <f>('Orçamento Sintético'!I24)*1.21</f>
        <v>86634.560099999988</v>
      </c>
      <c r="D13" s="48"/>
      <c r="E13" s="29" t="s">
        <v>12</v>
      </c>
      <c r="F13" s="63">
        <f>C13*0.4</f>
        <v>34653.82404</v>
      </c>
      <c r="G13" s="63">
        <f>C13*0.6</f>
        <v>51980.736059999988</v>
      </c>
      <c r="H13" s="29"/>
    </row>
    <row r="14" spans="1:9" ht="24" customHeight="1" thickTop="1" x14ac:dyDescent="0.2">
      <c r="A14" s="27"/>
      <c r="B14" s="27"/>
      <c r="C14" s="30"/>
      <c r="D14" s="48"/>
      <c r="E14" s="29"/>
      <c r="F14" s="64">
        <v>0.4</v>
      </c>
      <c r="G14" s="64">
        <v>0.6</v>
      </c>
      <c r="H14" s="29"/>
    </row>
    <row r="15" spans="1:9" ht="24" customHeight="1" thickBot="1" x14ac:dyDescent="0.25">
      <c r="A15" s="27" t="s">
        <v>41</v>
      </c>
      <c r="B15" s="27" t="s">
        <v>42</v>
      </c>
      <c r="C15" s="30">
        <f>('Orçamento Sintético'!I27)*1.21</f>
        <v>25069.941599999998</v>
      </c>
      <c r="D15" s="48"/>
      <c r="E15" s="29" t="s">
        <v>12</v>
      </c>
      <c r="F15" s="29" t="s">
        <v>12</v>
      </c>
      <c r="G15" s="29" t="s">
        <v>12</v>
      </c>
      <c r="H15" s="63">
        <f>C15</f>
        <v>25069.941599999998</v>
      </c>
    </row>
    <row r="16" spans="1:9" ht="24" customHeight="1" thickTop="1" thickBot="1" x14ac:dyDescent="0.25">
      <c r="A16" s="27"/>
      <c r="B16" s="27"/>
      <c r="C16" s="30"/>
      <c r="D16" s="48"/>
      <c r="E16" s="29"/>
      <c r="F16" s="29" t="s">
        <v>12</v>
      </c>
      <c r="G16" s="29" t="s">
        <v>12</v>
      </c>
      <c r="H16" s="62">
        <v>1</v>
      </c>
    </row>
    <row r="17" spans="1:9" ht="15.75" thickTop="1" thickBot="1" x14ac:dyDescent="0.25">
      <c r="A17" s="27" t="s">
        <v>138</v>
      </c>
      <c r="B17" s="27" t="s">
        <v>137</v>
      </c>
      <c r="C17" s="30">
        <f>('Orçamento Sintético'!I30)*1.21</f>
        <v>20099.213199999998</v>
      </c>
      <c r="D17" s="48"/>
      <c r="E17" s="29" t="s">
        <v>12</v>
      </c>
      <c r="F17" s="29" t="s">
        <v>12</v>
      </c>
      <c r="G17" s="29" t="s">
        <v>12</v>
      </c>
      <c r="H17" s="63">
        <f>C17</f>
        <v>20099.213199999998</v>
      </c>
    </row>
    <row r="18" spans="1:9" ht="15.75" thickTop="1" thickBot="1" x14ac:dyDescent="0.25">
      <c r="A18" s="27"/>
      <c r="B18" s="27"/>
      <c r="C18" s="30"/>
      <c r="D18" s="48"/>
      <c r="E18" s="29"/>
      <c r="F18" s="29" t="s">
        <v>12</v>
      </c>
      <c r="G18" s="29" t="s">
        <v>12</v>
      </c>
      <c r="H18" s="62">
        <v>1</v>
      </c>
    </row>
    <row r="19" spans="1:9" ht="15.75" thickTop="1" thickBot="1" x14ac:dyDescent="0.25">
      <c r="A19" s="27" t="s">
        <v>136</v>
      </c>
      <c r="B19" s="27" t="s">
        <v>77</v>
      </c>
      <c r="C19" s="30">
        <f>('Orçamento Sintético'!I35)*1.21</f>
        <v>14514.535882</v>
      </c>
      <c r="D19" s="48"/>
      <c r="E19" s="29" t="s">
        <v>12</v>
      </c>
      <c r="F19" s="29" t="s">
        <v>12</v>
      </c>
      <c r="G19" s="29" t="s">
        <v>12</v>
      </c>
      <c r="H19" s="63">
        <f>C19</f>
        <v>14514.535882</v>
      </c>
    </row>
    <row r="20" spans="1:9" ht="15.75" thickTop="1" thickBot="1" x14ac:dyDescent="0.25">
      <c r="A20" s="27"/>
      <c r="B20" s="27"/>
      <c r="C20" s="30"/>
      <c r="D20" s="48"/>
      <c r="E20" s="29"/>
      <c r="F20" s="29" t="s">
        <v>12</v>
      </c>
      <c r="G20" s="29" t="s">
        <v>12</v>
      </c>
      <c r="H20" s="62">
        <v>1</v>
      </c>
    </row>
    <row r="21" spans="1:9" ht="15.75" thickTop="1" thickBot="1" x14ac:dyDescent="0.25">
      <c r="A21" s="27" t="s">
        <v>135</v>
      </c>
      <c r="B21" s="27" t="s">
        <v>98</v>
      </c>
      <c r="C21" s="30">
        <f>('Orçamento Sintético'!I40)*1.21</f>
        <v>10255.7664</v>
      </c>
      <c r="D21" s="48"/>
      <c r="E21" s="29" t="s">
        <v>12</v>
      </c>
      <c r="F21" s="29" t="s">
        <v>12</v>
      </c>
      <c r="G21" s="29" t="s">
        <v>12</v>
      </c>
      <c r="H21" s="63">
        <f>C21</f>
        <v>10255.7664</v>
      </c>
    </row>
    <row r="22" spans="1:9" ht="15.75" thickTop="1" thickBot="1" x14ac:dyDescent="0.25">
      <c r="A22" s="59"/>
      <c r="B22" s="59"/>
      <c r="C22" s="60"/>
      <c r="D22" s="58"/>
      <c r="E22" s="57"/>
      <c r="F22" s="29" t="s">
        <v>12</v>
      </c>
      <c r="G22" s="29" t="s">
        <v>12</v>
      </c>
      <c r="H22" s="62">
        <v>1</v>
      </c>
    </row>
    <row r="23" spans="1:9" ht="15" thickTop="1" x14ac:dyDescent="0.2">
      <c r="A23" s="107" t="s">
        <v>147</v>
      </c>
      <c r="B23" s="107"/>
      <c r="C23" s="72">
        <f>SUM(C5:C21)</f>
        <v>293698.10062999994</v>
      </c>
      <c r="D23" s="47">
        <v>0.191</v>
      </c>
      <c r="E23" s="47">
        <v>0.19009999999999999</v>
      </c>
      <c r="F23" s="47">
        <v>0.20369999999999999</v>
      </c>
      <c r="G23" s="47">
        <v>0.17699999999999999</v>
      </c>
      <c r="H23" s="47">
        <v>0.2382</v>
      </c>
      <c r="I23" s="73">
        <v>1</v>
      </c>
    </row>
    <row r="24" spans="1:9" x14ac:dyDescent="0.2">
      <c r="A24" s="107" t="s">
        <v>146</v>
      </c>
      <c r="B24" s="107"/>
      <c r="C24" s="61"/>
      <c r="D24" s="65">
        <f>SUM(D11,D9,D7,D5)</f>
        <v>56098.730028000005</v>
      </c>
      <c r="E24" s="65">
        <f>SUM(E9,E11)</f>
        <v>55841.139419999992</v>
      </c>
      <c r="F24" s="65">
        <f>SUM(F11,F13)</f>
        <v>59838.038039999999</v>
      </c>
      <c r="G24" s="65">
        <f>G13</f>
        <v>51980.736059999988</v>
      </c>
      <c r="H24" s="65">
        <f>SUM(H15,H17,H19,H21)</f>
        <v>69939.457082000008</v>
      </c>
    </row>
    <row r="25" spans="1:9" x14ac:dyDescent="0.2">
      <c r="A25" s="107" t="s">
        <v>145</v>
      </c>
      <c r="B25" s="107"/>
      <c r="C25" s="61"/>
      <c r="D25" s="47">
        <f>I23-D23</f>
        <v>0.80899999999999994</v>
      </c>
      <c r="E25" s="47">
        <f t="shared" ref="E25:H26" si="0">D25-E23</f>
        <v>0.61890000000000001</v>
      </c>
      <c r="F25" s="47">
        <f t="shared" si="0"/>
        <v>0.41520000000000001</v>
      </c>
      <c r="G25" s="47">
        <f t="shared" si="0"/>
        <v>0.23820000000000002</v>
      </c>
      <c r="H25" s="47">
        <f t="shared" si="0"/>
        <v>0</v>
      </c>
    </row>
    <row r="26" spans="1:9" x14ac:dyDescent="0.2">
      <c r="A26" s="41" t="s">
        <v>144</v>
      </c>
      <c r="B26" s="41"/>
      <c r="C26" s="41"/>
      <c r="D26" s="65">
        <f>C23-D24</f>
        <v>237599.37060199992</v>
      </c>
      <c r="E26" s="65">
        <f t="shared" si="0"/>
        <v>181758.23118199993</v>
      </c>
      <c r="F26" s="65">
        <f t="shared" si="0"/>
        <v>121920.19314199993</v>
      </c>
      <c r="G26" s="65">
        <f t="shared" si="0"/>
        <v>69939.45708199995</v>
      </c>
      <c r="H26" s="70">
        <f t="shared" si="0"/>
        <v>0</v>
      </c>
    </row>
    <row r="27" spans="1:9" x14ac:dyDescent="0.2">
      <c r="A27" s="46"/>
      <c r="B27" s="46"/>
      <c r="C27" s="46"/>
      <c r="D27" s="46"/>
      <c r="E27" s="46"/>
    </row>
    <row r="31" spans="1:9" ht="15" x14ac:dyDescent="0.25">
      <c r="C31" s="71"/>
    </row>
    <row r="33" spans="3:3" ht="15" x14ac:dyDescent="0.25">
      <c r="C33" s="71"/>
    </row>
    <row r="35" spans="3:3" ht="15" x14ac:dyDescent="0.25">
      <c r="C35" s="71"/>
    </row>
    <row r="37" spans="3:3" ht="15" x14ac:dyDescent="0.25">
      <c r="C37" s="71"/>
    </row>
    <row r="39" spans="3:3" ht="15" x14ac:dyDescent="0.25">
      <c r="C39" s="71"/>
    </row>
  </sheetData>
  <mergeCells count="7">
    <mergeCell ref="F1:H2"/>
    <mergeCell ref="A23:B23"/>
    <mergeCell ref="A24:B24"/>
    <mergeCell ref="A25:B25"/>
    <mergeCell ref="E1:E2"/>
    <mergeCell ref="B2:D2"/>
    <mergeCell ref="A3:E3"/>
  </mergeCells>
  <pageMargins left="0.5" right="0.5" top="1" bottom="1" header="0.5" footer="0.5"/>
  <pageSetup paperSize="8"/>
  <headerFooter>
    <oddHeader>&amp;L &amp;CPREFEITURA MUNICIPAL DE ACAUÃ PI
CPF:  &amp;R</oddHeader>
    <oddFooter>&amp;L &amp;C &amp;R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98024-484F-47AC-AA85-073294DF2B71}">
  <sheetPr>
    <pageSetUpPr fitToPage="1"/>
  </sheetPr>
  <dimension ref="A1:U49"/>
  <sheetViews>
    <sheetView showWhiteSpace="0" zoomScale="87" zoomScaleNormal="87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21" ht="75" customHeight="1" x14ac:dyDescent="0.2">
      <c r="A1" s="17"/>
      <c r="B1" s="17"/>
      <c r="C1" s="95" t="s">
        <v>52</v>
      </c>
      <c r="D1" s="95"/>
      <c r="E1" s="96" t="s">
        <v>55</v>
      </c>
      <c r="F1" s="96"/>
      <c r="G1" s="103" t="s">
        <v>57</v>
      </c>
      <c r="H1" s="95"/>
      <c r="I1" s="96" t="s">
        <v>53</v>
      </c>
      <c r="J1" s="96"/>
    </row>
    <row r="2" spans="1:21" ht="24.95" customHeight="1" x14ac:dyDescent="0.2">
      <c r="A2" s="18"/>
      <c r="B2" s="18"/>
      <c r="C2" s="97" t="s">
        <v>56</v>
      </c>
      <c r="D2" s="97"/>
      <c r="E2" s="97"/>
      <c r="F2" s="97"/>
      <c r="G2" s="95"/>
      <c r="H2" s="95"/>
      <c r="I2" s="96"/>
      <c r="J2" s="96"/>
      <c r="K2" s="98" t="s">
        <v>115</v>
      </c>
      <c r="L2" s="98"/>
      <c r="M2" s="98"/>
      <c r="N2" s="98"/>
      <c r="O2" s="98"/>
      <c r="P2" s="98"/>
      <c r="Q2" s="98"/>
      <c r="R2" s="98"/>
      <c r="S2" s="98"/>
      <c r="T2" s="98"/>
      <c r="U2" s="98"/>
    </row>
    <row r="3" spans="1:21" ht="15" customHeight="1" x14ac:dyDescent="0.25">
      <c r="A3" s="104" t="s">
        <v>54</v>
      </c>
      <c r="B3" s="105"/>
      <c r="C3" s="105"/>
      <c r="D3" s="105"/>
      <c r="E3" s="105"/>
      <c r="F3" s="105"/>
      <c r="G3" s="105"/>
      <c r="H3" s="105"/>
      <c r="I3" s="105"/>
      <c r="J3" s="105"/>
      <c r="K3" s="98" t="s">
        <v>116</v>
      </c>
      <c r="L3" s="98"/>
      <c r="M3" s="98"/>
      <c r="N3" s="98"/>
      <c r="O3" s="98"/>
      <c r="P3" s="98"/>
      <c r="Q3" s="98"/>
      <c r="R3" s="98"/>
      <c r="S3" s="98"/>
      <c r="T3" s="98"/>
      <c r="U3" s="98"/>
    </row>
    <row r="4" spans="1:21" ht="30" customHeight="1" x14ac:dyDescent="0.2">
      <c r="A4" s="1" t="s">
        <v>0</v>
      </c>
      <c r="B4" s="3" t="s">
        <v>1</v>
      </c>
      <c r="C4" s="1" t="s">
        <v>2</v>
      </c>
      <c r="D4" s="1" t="s">
        <v>3</v>
      </c>
      <c r="E4" s="2" t="s">
        <v>4</v>
      </c>
      <c r="F4" s="3" t="s">
        <v>5</v>
      </c>
      <c r="G4" s="3" t="s">
        <v>6</v>
      </c>
      <c r="H4" s="3" t="s">
        <v>8</v>
      </c>
    </row>
    <row r="5" spans="1:21" ht="24" customHeight="1" x14ac:dyDescent="0.2">
      <c r="A5" s="4">
        <v>1</v>
      </c>
      <c r="B5" s="4" t="s">
        <v>10</v>
      </c>
      <c r="C5" s="4"/>
      <c r="D5" s="4" t="s">
        <v>11</v>
      </c>
      <c r="E5" s="5"/>
      <c r="F5" s="6">
        <v>1</v>
      </c>
      <c r="G5" s="6" t="s">
        <v>12</v>
      </c>
      <c r="H5" s="7">
        <v>22453.23</v>
      </c>
      <c r="I5" s="38"/>
    </row>
    <row r="6" spans="1:21" ht="39" customHeight="1" x14ac:dyDescent="0.2">
      <c r="A6" s="9" t="s">
        <v>13</v>
      </c>
      <c r="B6" s="9" t="s">
        <v>14</v>
      </c>
      <c r="C6" s="9" t="s">
        <v>15</v>
      </c>
      <c r="D6" s="9" t="s">
        <v>16</v>
      </c>
      <c r="E6" s="10" t="s">
        <v>17</v>
      </c>
      <c r="F6" s="11">
        <v>6</v>
      </c>
      <c r="G6" s="12">
        <v>464.73</v>
      </c>
      <c r="H6" s="12">
        <v>2788.38</v>
      </c>
      <c r="I6" s="113" t="s">
        <v>113</v>
      </c>
      <c r="J6" s="113"/>
      <c r="K6" s="113"/>
      <c r="L6" s="113"/>
      <c r="M6" s="113"/>
      <c r="N6" s="113"/>
      <c r="O6" s="113"/>
      <c r="P6" s="113"/>
      <c r="Q6" s="113"/>
      <c r="R6" s="113"/>
      <c r="S6" s="113"/>
    </row>
    <row r="7" spans="1:21" ht="24" customHeight="1" x14ac:dyDescent="0.2">
      <c r="A7" s="9" t="s">
        <v>18</v>
      </c>
      <c r="B7" s="9" t="s">
        <v>19</v>
      </c>
      <c r="C7" s="9" t="s">
        <v>20</v>
      </c>
      <c r="D7" s="9" t="s">
        <v>21</v>
      </c>
      <c r="E7" s="20" t="s">
        <v>106</v>
      </c>
      <c r="F7" s="11">
        <v>8</v>
      </c>
      <c r="G7" s="12">
        <v>15007.98</v>
      </c>
      <c r="H7" s="12">
        <v>19664.849999999999</v>
      </c>
      <c r="I7" s="118"/>
      <c r="J7" s="98"/>
      <c r="K7" s="98"/>
      <c r="L7" s="98"/>
      <c r="M7" s="98"/>
      <c r="N7" s="98"/>
      <c r="O7" s="98"/>
      <c r="P7" s="98"/>
      <c r="Q7" s="98"/>
      <c r="R7" s="98"/>
      <c r="S7" s="98"/>
    </row>
    <row r="8" spans="1:21" ht="24" customHeight="1" x14ac:dyDescent="0.2">
      <c r="A8" s="4" t="s">
        <v>22</v>
      </c>
      <c r="B8" s="4" t="s">
        <v>10</v>
      </c>
      <c r="C8" s="4"/>
      <c r="D8" s="4" t="s">
        <v>23</v>
      </c>
      <c r="E8" s="5"/>
      <c r="F8" s="6">
        <v>1</v>
      </c>
      <c r="G8" s="6" t="s">
        <v>12</v>
      </c>
      <c r="H8" s="7">
        <v>7018.4887999999992</v>
      </c>
      <c r="I8" s="38"/>
    </row>
    <row r="9" spans="1:21" ht="25.5" x14ac:dyDescent="0.2">
      <c r="A9" s="9" t="s">
        <v>73</v>
      </c>
      <c r="B9" s="9">
        <v>96522</v>
      </c>
      <c r="C9" s="9" t="s">
        <v>15</v>
      </c>
      <c r="D9" s="9" t="s">
        <v>58</v>
      </c>
      <c r="E9" s="10" t="s">
        <v>24</v>
      </c>
      <c r="F9" s="11">
        <v>23.03</v>
      </c>
      <c r="G9" s="12">
        <v>146.56</v>
      </c>
      <c r="H9" s="12">
        <v>3375.2768000000001</v>
      </c>
      <c r="I9" s="113" t="s">
        <v>114</v>
      </c>
      <c r="J9" s="113"/>
      <c r="K9" s="113"/>
      <c r="L9" s="113"/>
      <c r="M9" s="113"/>
      <c r="N9" s="113"/>
      <c r="O9" s="113"/>
      <c r="P9" s="113"/>
      <c r="Q9" s="113"/>
      <c r="R9" s="113"/>
      <c r="S9" s="113"/>
    </row>
    <row r="10" spans="1:21" ht="26.1" customHeight="1" x14ac:dyDescent="0.2">
      <c r="A10" s="9" t="s">
        <v>74</v>
      </c>
      <c r="B10" s="9">
        <v>96526</v>
      </c>
      <c r="C10" s="9" t="s">
        <v>15</v>
      </c>
      <c r="D10" s="9" t="s">
        <v>59</v>
      </c>
      <c r="E10" s="20" t="s">
        <v>24</v>
      </c>
      <c r="F10" s="11">
        <v>17.399999999999999</v>
      </c>
      <c r="G10" s="12">
        <v>209.38</v>
      </c>
      <c r="H10" s="12">
        <v>3643.2119999999995</v>
      </c>
      <c r="I10" s="117" t="s">
        <v>117</v>
      </c>
      <c r="J10" s="117"/>
      <c r="K10" s="117"/>
      <c r="L10" s="117"/>
      <c r="M10" s="117"/>
      <c r="N10" s="117"/>
      <c r="O10" s="117"/>
      <c r="P10" s="117"/>
      <c r="Q10" s="117"/>
      <c r="R10" s="117"/>
      <c r="S10" s="117"/>
    </row>
    <row r="11" spans="1:21" ht="24" customHeight="1" x14ac:dyDescent="0.2">
      <c r="A11" s="4" t="s">
        <v>25</v>
      </c>
      <c r="B11" s="4" t="s">
        <v>10</v>
      </c>
      <c r="C11" s="4"/>
      <c r="D11" s="4" t="s">
        <v>26</v>
      </c>
      <c r="E11" s="5"/>
      <c r="F11" s="6">
        <v>1</v>
      </c>
      <c r="G11" s="6" t="s">
        <v>12</v>
      </c>
      <c r="H11" s="7">
        <v>42227.170000000006</v>
      </c>
      <c r="I11" s="38"/>
    </row>
    <row r="12" spans="1:21" ht="39" customHeight="1" x14ac:dyDescent="0.2">
      <c r="A12" s="9" t="s">
        <v>27</v>
      </c>
      <c r="B12" s="9">
        <v>96619</v>
      </c>
      <c r="C12" s="9" t="s">
        <v>15</v>
      </c>
      <c r="D12" s="9" t="s">
        <v>60</v>
      </c>
      <c r="E12" s="10" t="s">
        <v>17</v>
      </c>
      <c r="F12" s="11">
        <v>46.06</v>
      </c>
      <c r="G12" s="12">
        <v>49.59</v>
      </c>
      <c r="H12" s="12">
        <v>2284.1154000000001</v>
      </c>
      <c r="I12" s="113" t="s">
        <v>118</v>
      </c>
      <c r="J12" s="113"/>
      <c r="K12" s="113"/>
      <c r="L12" s="113"/>
      <c r="M12" s="113"/>
      <c r="N12" s="113"/>
      <c r="O12" s="113"/>
      <c r="P12" s="113"/>
      <c r="Q12" s="113"/>
      <c r="R12" s="113"/>
      <c r="S12" s="113"/>
    </row>
    <row r="13" spans="1:21" ht="39" customHeight="1" x14ac:dyDescent="0.2">
      <c r="A13" s="9" t="s">
        <v>67</v>
      </c>
      <c r="B13" s="9">
        <v>95241</v>
      </c>
      <c r="C13" s="9" t="s">
        <v>15</v>
      </c>
      <c r="D13" s="9" t="s">
        <v>61</v>
      </c>
      <c r="E13" s="10" t="s">
        <v>17</v>
      </c>
      <c r="F13" s="11">
        <v>17.399999999999999</v>
      </c>
      <c r="G13" s="12">
        <v>46.54</v>
      </c>
      <c r="H13" s="12">
        <v>809.79599999999994</v>
      </c>
      <c r="I13" s="117" t="s">
        <v>119</v>
      </c>
      <c r="J13" s="117"/>
      <c r="K13" s="117"/>
      <c r="L13" s="117"/>
      <c r="M13" s="117"/>
      <c r="N13" s="117"/>
      <c r="O13" s="117"/>
      <c r="P13" s="117"/>
      <c r="Q13" s="117"/>
      <c r="R13" s="117"/>
      <c r="S13" s="117"/>
    </row>
    <row r="14" spans="1:21" ht="39" customHeight="1" x14ac:dyDescent="0.2">
      <c r="A14" s="9" t="s">
        <v>68</v>
      </c>
      <c r="B14" s="9">
        <v>94964</v>
      </c>
      <c r="C14" s="9" t="s">
        <v>15</v>
      </c>
      <c r="D14" s="9" t="s">
        <v>63</v>
      </c>
      <c r="E14" s="20" t="s">
        <v>62</v>
      </c>
      <c r="F14" s="11">
        <v>33.47</v>
      </c>
      <c r="G14" s="12">
        <v>667.38</v>
      </c>
      <c r="H14" s="12">
        <v>22337.208599999998</v>
      </c>
      <c r="I14" s="112" t="s">
        <v>120</v>
      </c>
      <c r="J14" s="112"/>
      <c r="K14" s="112"/>
      <c r="L14" s="112"/>
      <c r="M14" s="112"/>
      <c r="N14" s="112"/>
      <c r="O14" s="112"/>
      <c r="P14" s="112"/>
      <c r="Q14" s="112"/>
      <c r="R14" s="112"/>
      <c r="S14" s="112"/>
    </row>
    <row r="15" spans="1:21" ht="39" customHeight="1" x14ac:dyDescent="0.2">
      <c r="A15" s="9" t="s">
        <v>69</v>
      </c>
      <c r="B15" s="21">
        <v>104919</v>
      </c>
      <c r="C15" s="9" t="s">
        <v>15</v>
      </c>
      <c r="D15" s="21" t="s">
        <v>65</v>
      </c>
      <c r="E15" s="24" t="s">
        <v>31</v>
      </c>
      <c r="F15" s="22">
        <v>718</v>
      </c>
      <c r="G15" s="23">
        <v>11.94</v>
      </c>
      <c r="H15" s="23">
        <v>8572.92</v>
      </c>
      <c r="I15" s="117" t="s">
        <v>122</v>
      </c>
      <c r="J15" s="117"/>
      <c r="K15" s="117"/>
      <c r="L15" s="117"/>
      <c r="M15" s="117"/>
      <c r="N15" s="117"/>
      <c r="O15" s="117"/>
      <c r="P15" s="117"/>
      <c r="Q15" s="117"/>
      <c r="R15" s="117"/>
      <c r="S15" s="117"/>
    </row>
    <row r="16" spans="1:21" ht="39" customHeight="1" x14ac:dyDescent="0.2">
      <c r="A16" s="9" t="s">
        <v>70</v>
      </c>
      <c r="B16" s="21">
        <v>104918</v>
      </c>
      <c r="C16" s="9" t="s">
        <v>15</v>
      </c>
      <c r="D16" s="21" t="s">
        <v>66</v>
      </c>
      <c r="E16" s="24" t="s">
        <v>31</v>
      </c>
      <c r="F16" s="22">
        <v>190</v>
      </c>
      <c r="G16" s="23">
        <v>13.46</v>
      </c>
      <c r="H16" s="23">
        <v>2557.4</v>
      </c>
      <c r="I16" s="113" t="s">
        <v>121</v>
      </c>
      <c r="J16" s="113"/>
      <c r="K16" s="113"/>
      <c r="L16" s="113"/>
      <c r="M16" s="113"/>
      <c r="N16" s="113"/>
      <c r="O16" s="113"/>
      <c r="P16" s="113"/>
      <c r="Q16" s="113"/>
      <c r="R16" s="113"/>
      <c r="S16" s="113"/>
    </row>
    <row r="17" spans="1:19" ht="39" customHeight="1" x14ac:dyDescent="0.2">
      <c r="A17" s="9" t="s">
        <v>71</v>
      </c>
      <c r="B17" s="21">
        <v>92799</v>
      </c>
      <c r="C17" s="9" t="s">
        <v>15</v>
      </c>
      <c r="D17" s="21" t="s">
        <v>75</v>
      </c>
      <c r="E17" s="24" t="s">
        <v>31</v>
      </c>
      <c r="F17" s="22">
        <v>181</v>
      </c>
      <c r="G17" s="23">
        <v>10.33</v>
      </c>
      <c r="H17" s="23">
        <v>1869.73</v>
      </c>
      <c r="I17" s="117" t="s">
        <v>123</v>
      </c>
      <c r="J17" s="117"/>
      <c r="K17" s="117"/>
      <c r="L17" s="117"/>
      <c r="M17" s="117"/>
      <c r="N17" s="117"/>
      <c r="O17" s="117"/>
      <c r="P17" s="117"/>
      <c r="Q17" s="117"/>
      <c r="R17" s="117"/>
      <c r="S17" s="117"/>
    </row>
    <row r="18" spans="1:19" ht="51.95" customHeight="1" x14ac:dyDescent="0.2">
      <c r="A18" s="9" t="s">
        <v>72</v>
      </c>
      <c r="B18" s="9">
        <v>103334</v>
      </c>
      <c r="C18" s="9" t="s">
        <v>15</v>
      </c>
      <c r="D18" s="9" t="s">
        <v>28</v>
      </c>
      <c r="E18" s="10" t="s">
        <v>17</v>
      </c>
      <c r="F18" s="11">
        <v>25</v>
      </c>
      <c r="G18" s="12">
        <v>151.84</v>
      </c>
      <c r="H18" s="12">
        <v>3796</v>
      </c>
      <c r="I18" s="113" t="s">
        <v>124</v>
      </c>
      <c r="J18" s="113"/>
      <c r="K18" s="113"/>
      <c r="L18" s="113"/>
      <c r="M18" s="113"/>
      <c r="N18" s="113"/>
      <c r="O18" s="113"/>
      <c r="P18" s="113"/>
      <c r="Q18" s="113"/>
      <c r="R18" s="113"/>
      <c r="S18" s="113"/>
    </row>
    <row r="19" spans="1:19" ht="24" customHeight="1" x14ac:dyDescent="0.2">
      <c r="A19" s="4" t="s">
        <v>29</v>
      </c>
      <c r="B19" s="4" t="s">
        <v>10</v>
      </c>
      <c r="C19" s="4"/>
      <c r="D19" s="4" t="s">
        <v>30</v>
      </c>
      <c r="E19" s="5"/>
      <c r="F19" s="6">
        <v>1</v>
      </c>
      <c r="G19" s="6" t="s">
        <v>12</v>
      </c>
      <c r="H19" s="7">
        <v>41626.799999999996</v>
      </c>
      <c r="I19" s="38"/>
    </row>
    <row r="20" spans="1:19" ht="39" customHeight="1" x14ac:dyDescent="0.2">
      <c r="A20" s="9" t="s">
        <v>70</v>
      </c>
      <c r="B20" s="21">
        <v>92761</v>
      </c>
      <c r="C20" s="9" t="s">
        <v>15</v>
      </c>
      <c r="D20" s="21" t="s">
        <v>76</v>
      </c>
      <c r="E20" s="24" t="s">
        <v>31</v>
      </c>
      <c r="F20" s="22">
        <v>925</v>
      </c>
      <c r="G20" s="23">
        <v>11.57</v>
      </c>
      <c r="H20" s="23">
        <v>10702.25</v>
      </c>
      <c r="I20" s="111" t="s">
        <v>125</v>
      </c>
      <c r="J20" s="112"/>
      <c r="K20" s="112"/>
      <c r="L20" s="112"/>
      <c r="M20" s="112"/>
      <c r="N20" s="112"/>
      <c r="O20" s="112"/>
      <c r="P20" s="112"/>
      <c r="Q20" s="112"/>
      <c r="R20" s="112"/>
      <c r="S20" s="112"/>
    </row>
    <row r="21" spans="1:19" ht="39" customHeight="1" x14ac:dyDescent="0.2">
      <c r="A21" s="9" t="s">
        <v>71</v>
      </c>
      <c r="B21" s="21">
        <v>92799</v>
      </c>
      <c r="C21" s="9" t="s">
        <v>15</v>
      </c>
      <c r="D21" s="21" t="s">
        <v>75</v>
      </c>
      <c r="E21" s="24" t="s">
        <v>31</v>
      </c>
      <c r="F21" s="22">
        <v>266</v>
      </c>
      <c r="G21" s="23">
        <v>10.33</v>
      </c>
      <c r="H21" s="23">
        <v>2747.78</v>
      </c>
      <c r="I21" s="111" t="s">
        <v>126</v>
      </c>
      <c r="J21" s="112"/>
      <c r="K21" s="112"/>
      <c r="L21" s="112"/>
      <c r="M21" s="112"/>
      <c r="N21" s="112"/>
      <c r="O21" s="112"/>
      <c r="P21" s="112"/>
      <c r="Q21" s="112"/>
      <c r="R21" s="112"/>
      <c r="S21" s="112"/>
    </row>
    <row r="22" spans="1:19" ht="51.95" customHeight="1" x14ac:dyDescent="0.2">
      <c r="A22" s="9" t="s">
        <v>32</v>
      </c>
      <c r="B22" s="9" t="s">
        <v>33</v>
      </c>
      <c r="C22" s="9" t="s">
        <v>15</v>
      </c>
      <c r="D22" s="9" t="s">
        <v>34</v>
      </c>
      <c r="E22" s="10" t="s">
        <v>17</v>
      </c>
      <c r="F22" s="11">
        <v>25</v>
      </c>
      <c r="G22" s="12">
        <v>71.75</v>
      </c>
      <c r="H22" s="12">
        <v>1793.75</v>
      </c>
      <c r="I22" s="114" t="s">
        <v>127</v>
      </c>
      <c r="J22" s="115"/>
      <c r="K22" s="115"/>
      <c r="L22" s="115"/>
      <c r="M22" s="115"/>
      <c r="N22" s="115"/>
      <c r="O22" s="115"/>
      <c r="P22" s="115"/>
      <c r="Q22" s="115"/>
      <c r="R22" s="115"/>
      <c r="S22" s="115"/>
    </row>
    <row r="23" spans="1:19" ht="39" customHeight="1" x14ac:dyDescent="0.25">
      <c r="A23" s="9" t="s">
        <v>35</v>
      </c>
      <c r="B23" s="9" t="s">
        <v>36</v>
      </c>
      <c r="C23" s="9" t="s">
        <v>15</v>
      </c>
      <c r="D23" s="9" t="s">
        <v>37</v>
      </c>
      <c r="E23" s="10" t="s">
        <v>24</v>
      </c>
      <c r="F23" s="11">
        <v>38</v>
      </c>
      <c r="G23" s="12">
        <v>694.29</v>
      </c>
      <c r="H23" s="12">
        <v>26383.019999999997</v>
      </c>
      <c r="I23" s="116" t="s">
        <v>128</v>
      </c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ht="24" customHeight="1" x14ac:dyDescent="0.2">
      <c r="A24" s="4" t="s">
        <v>38</v>
      </c>
      <c r="B24" s="4" t="s">
        <v>10</v>
      </c>
      <c r="C24" s="4"/>
      <c r="D24" s="4" t="s">
        <v>39</v>
      </c>
      <c r="E24" s="5"/>
      <c r="F24" s="6">
        <v>1</v>
      </c>
      <c r="G24" s="6" t="s">
        <v>12</v>
      </c>
      <c r="H24" s="7">
        <v>71598.81</v>
      </c>
      <c r="I24" s="38"/>
    </row>
    <row r="25" spans="1:19" ht="51.95" customHeight="1" x14ac:dyDescent="0.2">
      <c r="A25" s="9" t="s">
        <v>40</v>
      </c>
      <c r="B25" s="9">
        <v>103356</v>
      </c>
      <c r="C25" s="9" t="s">
        <v>15</v>
      </c>
      <c r="D25" s="9" t="s">
        <v>64</v>
      </c>
      <c r="E25" s="10" t="s">
        <v>17</v>
      </c>
      <c r="F25" s="11">
        <v>405.5</v>
      </c>
      <c r="G25" s="12">
        <v>65.98</v>
      </c>
      <c r="H25" s="12">
        <v>26754.890000000003</v>
      </c>
      <c r="I25" s="111" t="s">
        <v>129</v>
      </c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ht="51.95" customHeight="1" x14ac:dyDescent="0.2">
      <c r="A26" s="9" t="s">
        <v>79</v>
      </c>
      <c r="B26" s="9">
        <v>877792</v>
      </c>
      <c r="C26" s="9" t="s">
        <v>15</v>
      </c>
      <c r="D26" s="9" t="s">
        <v>131</v>
      </c>
      <c r="E26" s="10" t="s">
        <v>17</v>
      </c>
      <c r="F26" s="11">
        <v>1048</v>
      </c>
      <c r="G26" s="12">
        <v>42.79</v>
      </c>
      <c r="H26" s="12">
        <v>44843.92</v>
      </c>
      <c r="I26" s="111" t="s">
        <v>130</v>
      </c>
      <c r="J26" s="112"/>
      <c r="K26" s="112"/>
      <c r="L26" s="112"/>
      <c r="M26" s="112"/>
      <c r="N26" s="112"/>
      <c r="O26" s="112"/>
      <c r="P26" s="112"/>
      <c r="Q26" s="112"/>
      <c r="R26" s="112"/>
      <c r="S26" s="112"/>
    </row>
    <row r="27" spans="1:19" x14ac:dyDescent="0.2">
      <c r="A27" s="4" t="s">
        <v>41</v>
      </c>
      <c r="B27" s="4" t="s">
        <v>10</v>
      </c>
      <c r="C27" s="4"/>
      <c r="D27" s="4" t="s">
        <v>42</v>
      </c>
      <c r="E27" s="5"/>
      <c r="F27" s="6">
        <v>1</v>
      </c>
      <c r="G27" s="6" t="s">
        <v>12</v>
      </c>
      <c r="H27" s="7">
        <v>20718.96</v>
      </c>
      <c r="I27" s="38"/>
    </row>
    <row r="28" spans="1:19" ht="25.5" x14ac:dyDescent="0.2">
      <c r="A28" s="9" t="s">
        <v>43</v>
      </c>
      <c r="B28" s="9" t="s">
        <v>44</v>
      </c>
      <c r="C28" s="9" t="s">
        <v>15</v>
      </c>
      <c r="D28" s="9" t="s">
        <v>45</v>
      </c>
      <c r="E28" s="10" t="s">
        <v>17</v>
      </c>
      <c r="F28" s="11">
        <v>1048</v>
      </c>
      <c r="G28" s="12">
        <v>4.03</v>
      </c>
      <c r="H28" s="12">
        <v>4223.4400000000005</v>
      </c>
      <c r="I28" s="111" t="s">
        <v>130</v>
      </c>
      <c r="J28" s="112"/>
      <c r="K28" s="112"/>
      <c r="L28" s="112"/>
      <c r="M28" s="112"/>
      <c r="N28" s="112"/>
      <c r="O28" s="112"/>
      <c r="P28" s="112"/>
      <c r="Q28" s="112"/>
      <c r="R28" s="112"/>
      <c r="S28" s="112"/>
    </row>
    <row r="29" spans="1:19" ht="25.5" x14ac:dyDescent="0.2">
      <c r="A29" s="9" t="s">
        <v>46</v>
      </c>
      <c r="B29" s="9" t="s">
        <v>47</v>
      </c>
      <c r="C29" s="9" t="s">
        <v>15</v>
      </c>
      <c r="D29" s="9" t="s">
        <v>48</v>
      </c>
      <c r="E29" s="10" t="s">
        <v>17</v>
      </c>
      <c r="F29" s="11">
        <v>1048</v>
      </c>
      <c r="G29" s="12">
        <v>15.74</v>
      </c>
      <c r="H29" s="12">
        <v>16495.52</v>
      </c>
      <c r="I29" s="111" t="s">
        <v>130</v>
      </c>
      <c r="J29" s="112"/>
      <c r="K29" s="112"/>
      <c r="L29" s="112"/>
      <c r="M29" s="112"/>
      <c r="N29" s="112"/>
      <c r="O29" s="112"/>
      <c r="P29" s="112"/>
      <c r="Q29" s="112"/>
      <c r="R29" s="112"/>
      <c r="S29" s="112"/>
    </row>
    <row r="30" spans="1:19" ht="24" customHeight="1" x14ac:dyDescent="0.2">
      <c r="A30" s="27" t="s">
        <v>81</v>
      </c>
      <c r="B30" s="27" t="s">
        <v>10</v>
      </c>
      <c r="C30" s="27"/>
      <c r="D30" s="27" t="s">
        <v>82</v>
      </c>
      <c r="E30" s="28"/>
      <c r="F30" s="29">
        <v>1</v>
      </c>
      <c r="G30" s="29" t="s">
        <v>12</v>
      </c>
      <c r="H30" s="30">
        <v>16610.919999999998</v>
      </c>
      <c r="I30" s="38"/>
    </row>
    <row r="31" spans="1:19" ht="26.1" customHeight="1" x14ac:dyDescent="0.2">
      <c r="A31" s="32" t="s">
        <v>83</v>
      </c>
      <c r="B31" s="32" t="s">
        <v>84</v>
      </c>
      <c r="C31" s="32" t="s">
        <v>15</v>
      </c>
      <c r="D31" s="32" t="s">
        <v>85</v>
      </c>
      <c r="E31" s="33" t="s">
        <v>86</v>
      </c>
      <c r="F31" s="34">
        <v>4</v>
      </c>
      <c r="G31" s="35">
        <v>2457.66</v>
      </c>
      <c r="H31" s="35">
        <v>9830.64</v>
      </c>
    </row>
    <row r="32" spans="1:19" ht="26.1" customHeight="1" x14ac:dyDescent="0.2">
      <c r="A32" s="32" t="s">
        <v>87</v>
      </c>
      <c r="B32" s="32" t="s">
        <v>88</v>
      </c>
      <c r="C32" s="32" t="s">
        <v>89</v>
      </c>
      <c r="D32" s="32" t="s">
        <v>90</v>
      </c>
      <c r="E32" s="33" t="s">
        <v>91</v>
      </c>
      <c r="F32" s="34">
        <v>4</v>
      </c>
      <c r="G32" s="35">
        <v>294.16000000000003</v>
      </c>
      <c r="H32" s="35">
        <v>1176.6400000000001</v>
      </c>
    </row>
    <row r="33" spans="1:19" ht="26.1" customHeight="1" x14ac:dyDescent="0.2">
      <c r="A33" s="32" t="s">
        <v>92</v>
      </c>
      <c r="B33" s="32" t="s">
        <v>93</v>
      </c>
      <c r="C33" s="32" t="s">
        <v>89</v>
      </c>
      <c r="D33" s="32" t="s">
        <v>94</v>
      </c>
      <c r="E33" s="33" t="s">
        <v>86</v>
      </c>
      <c r="F33" s="34">
        <v>4</v>
      </c>
      <c r="G33" s="35">
        <v>237.39</v>
      </c>
      <c r="H33" s="35">
        <v>949.56</v>
      </c>
    </row>
    <row r="34" spans="1:19" ht="26.1" customHeight="1" x14ac:dyDescent="0.2">
      <c r="A34" s="32" t="s">
        <v>95</v>
      </c>
      <c r="B34" s="32" t="s">
        <v>96</v>
      </c>
      <c r="C34" s="32" t="s">
        <v>15</v>
      </c>
      <c r="D34" s="32" t="s">
        <v>97</v>
      </c>
      <c r="E34" s="33" t="s">
        <v>86</v>
      </c>
      <c r="F34" s="34">
        <v>8</v>
      </c>
      <c r="G34" s="35">
        <v>581.76</v>
      </c>
      <c r="H34" s="35">
        <v>4654.08</v>
      </c>
    </row>
    <row r="35" spans="1:19" ht="24" customHeight="1" x14ac:dyDescent="0.2">
      <c r="A35" s="4">
        <v>8</v>
      </c>
      <c r="B35" s="4" t="s">
        <v>10</v>
      </c>
      <c r="C35" s="4"/>
      <c r="D35" s="4" t="s">
        <v>77</v>
      </c>
      <c r="E35" s="5"/>
      <c r="F35" s="6">
        <v>1</v>
      </c>
      <c r="G35" s="6" t="s">
        <v>12</v>
      </c>
      <c r="H35" s="30">
        <v>11995.484200000001</v>
      </c>
      <c r="I35" s="38"/>
    </row>
    <row r="36" spans="1:19" ht="26.1" customHeight="1" x14ac:dyDescent="0.2">
      <c r="A36" s="9" t="s">
        <v>107</v>
      </c>
      <c r="B36" s="9">
        <v>100701</v>
      </c>
      <c r="C36" s="9" t="s">
        <v>15</v>
      </c>
      <c r="D36" s="9" t="s">
        <v>78</v>
      </c>
      <c r="E36" s="10" t="s">
        <v>17</v>
      </c>
      <c r="F36" s="11">
        <v>16.2</v>
      </c>
      <c r="G36" s="12">
        <v>441.64</v>
      </c>
      <c r="H36" s="12">
        <v>7154.5679999999993</v>
      </c>
      <c r="I36" s="111" t="s">
        <v>132</v>
      </c>
      <c r="J36" s="112"/>
      <c r="K36" s="112"/>
      <c r="L36" s="112"/>
      <c r="M36" s="112"/>
      <c r="N36" s="112"/>
      <c r="O36" s="112"/>
      <c r="P36" s="112"/>
      <c r="Q36" s="112"/>
      <c r="R36" s="112"/>
      <c r="S36" s="112"/>
    </row>
    <row r="37" spans="1:19" ht="26.1" customHeight="1" x14ac:dyDescent="0.2">
      <c r="A37" s="21" t="s">
        <v>108</v>
      </c>
      <c r="B37" s="21">
        <v>98685</v>
      </c>
      <c r="C37" s="21" t="s">
        <v>15</v>
      </c>
      <c r="D37" s="21" t="s">
        <v>103</v>
      </c>
      <c r="E37" s="24" t="s">
        <v>80</v>
      </c>
      <c r="F37" s="22">
        <v>52</v>
      </c>
      <c r="G37" s="23">
        <v>82.92</v>
      </c>
      <c r="H37" s="23">
        <v>4311.84</v>
      </c>
      <c r="I37" s="111" t="s">
        <v>133</v>
      </c>
      <c r="J37" s="112"/>
      <c r="K37" s="112"/>
      <c r="L37" s="112"/>
      <c r="M37" s="112"/>
      <c r="N37" s="112"/>
      <c r="O37" s="112"/>
      <c r="P37" s="112"/>
      <c r="Q37" s="112"/>
      <c r="R37" s="112"/>
      <c r="S37" s="112"/>
    </row>
    <row r="38" spans="1:19" ht="26.1" customHeight="1" x14ac:dyDescent="0.2">
      <c r="A38" s="21" t="s">
        <v>109</v>
      </c>
      <c r="B38" s="21">
        <v>88315</v>
      </c>
      <c r="C38" s="21" t="s">
        <v>15</v>
      </c>
      <c r="D38" s="21" t="s">
        <v>104</v>
      </c>
      <c r="E38" s="24" t="s">
        <v>105</v>
      </c>
      <c r="F38" s="22">
        <v>8</v>
      </c>
      <c r="G38" s="23">
        <v>27.63</v>
      </c>
      <c r="H38" s="23">
        <v>221.04</v>
      </c>
      <c r="I38" s="109"/>
      <c r="J38" s="110"/>
      <c r="K38" s="110"/>
      <c r="L38" s="110"/>
      <c r="M38" s="110"/>
      <c r="N38" s="110"/>
      <c r="O38" s="110"/>
      <c r="P38" s="110"/>
      <c r="Q38" s="110"/>
      <c r="R38" s="110"/>
      <c r="S38" s="110"/>
    </row>
    <row r="39" spans="1:19" ht="26.1" customHeight="1" x14ac:dyDescent="0.2">
      <c r="A39" s="9" t="s">
        <v>110</v>
      </c>
      <c r="B39" s="9">
        <v>40535</v>
      </c>
      <c r="C39" s="9" t="s">
        <v>15</v>
      </c>
      <c r="D39" s="9" t="s">
        <v>102</v>
      </c>
      <c r="E39" s="20" t="s">
        <v>31</v>
      </c>
      <c r="F39" s="11">
        <v>35.57</v>
      </c>
      <c r="G39" s="12">
        <v>8.66</v>
      </c>
      <c r="H39" s="12">
        <v>308.03620000000001</v>
      </c>
      <c r="I39" s="111" t="s">
        <v>134</v>
      </c>
      <c r="J39" s="112"/>
      <c r="K39" s="112"/>
      <c r="L39" s="112"/>
      <c r="M39" s="112"/>
      <c r="N39" s="112"/>
      <c r="O39" s="112"/>
      <c r="P39" s="112"/>
      <c r="Q39" s="112"/>
      <c r="R39" s="112"/>
      <c r="S39" s="112"/>
    </row>
    <row r="40" spans="1:19" ht="26.1" customHeight="1" x14ac:dyDescent="0.2">
      <c r="A40" s="27">
        <v>9</v>
      </c>
      <c r="B40" s="27" t="s">
        <v>10</v>
      </c>
      <c r="C40" s="27"/>
      <c r="D40" s="27" t="s">
        <v>98</v>
      </c>
      <c r="E40" s="28"/>
      <c r="F40" s="29">
        <v>1</v>
      </c>
      <c r="G40" s="29" t="s">
        <v>12</v>
      </c>
      <c r="H40" s="30">
        <v>8475.84</v>
      </c>
    </row>
    <row r="41" spans="1:19" ht="26.1" customHeight="1" x14ac:dyDescent="0.2">
      <c r="A41" s="32" t="s">
        <v>111</v>
      </c>
      <c r="B41" s="32">
        <v>98519</v>
      </c>
      <c r="C41" s="32" t="s">
        <v>15</v>
      </c>
      <c r="D41" s="32" t="s">
        <v>101</v>
      </c>
      <c r="E41" s="33" t="s">
        <v>17</v>
      </c>
      <c r="F41" s="34">
        <v>648</v>
      </c>
      <c r="G41" s="35">
        <v>3.78</v>
      </c>
      <c r="H41" s="35">
        <v>2449.44</v>
      </c>
      <c r="I41" s="38"/>
    </row>
    <row r="42" spans="1:19" ht="26.1" customHeight="1" x14ac:dyDescent="0.2">
      <c r="A42" s="32" t="s">
        <v>112</v>
      </c>
      <c r="B42" s="32" t="s">
        <v>99</v>
      </c>
      <c r="C42" s="32" t="s">
        <v>15</v>
      </c>
      <c r="D42" s="32" t="s">
        <v>100</v>
      </c>
      <c r="E42" s="33" t="s">
        <v>24</v>
      </c>
      <c r="F42" s="34">
        <v>648</v>
      </c>
      <c r="G42" s="35">
        <v>9.3000000000000007</v>
      </c>
      <c r="H42" s="35">
        <v>6026.4000000000005</v>
      </c>
    </row>
    <row r="43" spans="1:19" x14ac:dyDescent="0.2">
      <c r="A43" s="16"/>
      <c r="B43" s="16"/>
      <c r="C43" s="16"/>
      <c r="D43" s="16"/>
      <c r="E43" s="16"/>
      <c r="F43" s="16"/>
      <c r="G43" s="16"/>
      <c r="H43" s="16"/>
      <c r="I43" s="16"/>
      <c r="J43" s="16"/>
      <c r="L43" s="38"/>
    </row>
    <row r="44" spans="1:19" x14ac:dyDescent="0.2">
      <c r="A44" s="99"/>
      <c r="B44" s="99"/>
      <c r="C44" s="99"/>
      <c r="D44" s="15"/>
      <c r="E44" s="14"/>
      <c r="F44" s="100" t="s">
        <v>49</v>
      </c>
      <c r="G44" s="100"/>
      <c r="H44" s="77">
        <f>SUM(H40,H35,H30,H27,H24,H19,H11,H8,H5)</f>
        <v>242725.70300000001</v>
      </c>
      <c r="I44" s="77"/>
      <c r="J44" s="77"/>
    </row>
    <row r="45" spans="1:19" x14ac:dyDescent="0.2">
      <c r="A45" s="99"/>
      <c r="B45" s="99"/>
      <c r="C45" s="99"/>
      <c r="D45" s="15"/>
      <c r="E45" s="14"/>
    </row>
    <row r="46" spans="1:19" x14ac:dyDescent="0.2">
      <c r="A46" s="99"/>
      <c r="B46" s="99"/>
      <c r="C46" s="99"/>
      <c r="D46" s="15"/>
      <c r="E46" s="14"/>
    </row>
    <row r="49" spans="10:10" x14ac:dyDescent="0.2">
      <c r="J49" s="26"/>
    </row>
  </sheetData>
  <mergeCells count="35">
    <mergeCell ref="I10:S10"/>
    <mergeCell ref="C1:D1"/>
    <mergeCell ref="E1:F1"/>
    <mergeCell ref="G1:H2"/>
    <mergeCell ref="I1:J2"/>
    <mergeCell ref="C2:F2"/>
    <mergeCell ref="K2:U2"/>
    <mergeCell ref="A3:J3"/>
    <mergeCell ref="K3:U3"/>
    <mergeCell ref="I6:S6"/>
    <mergeCell ref="I7:S7"/>
    <mergeCell ref="I9:S9"/>
    <mergeCell ref="I25:S25"/>
    <mergeCell ref="I12:S12"/>
    <mergeCell ref="I13:S13"/>
    <mergeCell ref="I14:S14"/>
    <mergeCell ref="I15:S15"/>
    <mergeCell ref="I16:S16"/>
    <mergeCell ref="I17:S17"/>
    <mergeCell ref="I18:S18"/>
    <mergeCell ref="I20:S20"/>
    <mergeCell ref="I21:S21"/>
    <mergeCell ref="I22:S22"/>
    <mergeCell ref="I23:S23"/>
    <mergeCell ref="I26:S26"/>
    <mergeCell ref="I28:S28"/>
    <mergeCell ref="I29:S29"/>
    <mergeCell ref="I36:S36"/>
    <mergeCell ref="I37:S37"/>
    <mergeCell ref="A46:C46"/>
    <mergeCell ref="I38:S38"/>
    <mergeCell ref="I39:S39"/>
    <mergeCell ref="A44:C44"/>
    <mergeCell ref="F44:G44"/>
    <mergeCell ref="A45:C45"/>
  </mergeCells>
  <pageMargins left="0.5" right="0.5" top="1" bottom="1" header="0.5" footer="0.5"/>
  <pageSetup paperSize="9" scale="71" fitToHeight="0" orientation="landscape" r:id="rId1"/>
  <headerFooter>
    <oddHeader>&amp;L &amp;CPREFEITURA MUNICIPAL DE ACAUÃ PI
CPF:  &amp;R</oddHeader>
    <oddFooter>&amp;L &amp;C &amp;R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01D5A-3C3A-4C41-B806-20BEA2A40F5F}">
  <sheetPr>
    <pageSetUpPr fitToPage="1"/>
  </sheetPr>
  <dimension ref="A1:K17"/>
  <sheetViews>
    <sheetView tabSelected="1" showWhiteSpace="0" zoomScale="78" zoomScaleNormal="78" workbookViewId="0">
      <selection activeCell="D2" sqref="D2:F2"/>
    </sheetView>
  </sheetViews>
  <sheetFormatPr defaultRowHeight="14.25" x14ac:dyDescent="0.2"/>
  <cols>
    <col min="1" max="2" width="10" bestFit="1" customWidth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9" width="10.5" bestFit="1" customWidth="1"/>
    <col min="10" max="10" width="10" bestFit="1" customWidth="1"/>
  </cols>
  <sheetData>
    <row r="1" spans="1:11" ht="75" customHeight="1" x14ac:dyDescent="0.2">
      <c r="A1" s="17"/>
      <c r="B1" s="17"/>
      <c r="C1" s="17"/>
      <c r="D1" s="19" t="s">
        <v>52</v>
      </c>
      <c r="E1" s="45" t="s">
        <v>143</v>
      </c>
      <c r="F1" s="95" t="s">
        <v>142</v>
      </c>
      <c r="G1" s="95"/>
      <c r="H1" s="96" t="s">
        <v>141</v>
      </c>
      <c r="I1" s="96"/>
      <c r="J1" s="96"/>
    </row>
    <row r="2" spans="1:11" ht="24.95" customHeight="1" x14ac:dyDescent="0.2">
      <c r="A2" s="18"/>
      <c r="B2" s="18"/>
      <c r="C2" s="18"/>
      <c r="D2" s="97" t="s">
        <v>56</v>
      </c>
      <c r="E2" s="97"/>
      <c r="F2" s="97"/>
      <c r="G2" s="45"/>
      <c r="H2" s="45"/>
      <c r="I2" s="45"/>
      <c r="J2" s="45"/>
    </row>
    <row r="3" spans="1:11" ht="15" customHeight="1" x14ac:dyDescent="0.25">
      <c r="A3" s="94" t="s">
        <v>140</v>
      </c>
      <c r="B3" s="94"/>
      <c r="C3" s="94"/>
      <c r="D3" s="94"/>
      <c r="E3" s="94"/>
      <c r="F3" s="94"/>
      <c r="G3" s="94"/>
      <c r="H3" s="94"/>
      <c r="I3" s="94"/>
      <c r="J3" s="94"/>
    </row>
    <row r="4" spans="1:11" ht="30" customHeight="1" x14ac:dyDescent="0.2">
      <c r="A4" s="121" t="s">
        <v>0</v>
      </c>
      <c r="B4" s="121"/>
      <c r="C4" s="121"/>
      <c r="D4" s="121" t="s">
        <v>3</v>
      </c>
      <c r="E4" s="121"/>
      <c r="F4" s="121"/>
      <c r="G4" s="44"/>
      <c r="H4" s="43" t="s">
        <v>5</v>
      </c>
      <c r="I4" s="43" t="s">
        <v>8</v>
      </c>
      <c r="J4" s="43" t="s">
        <v>9</v>
      </c>
    </row>
    <row r="5" spans="1:11" ht="24" customHeight="1" x14ac:dyDescent="0.2">
      <c r="A5" s="27" t="s">
        <v>139</v>
      </c>
      <c r="B5" s="27"/>
      <c r="C5" s="27"/>
      <c r="D5" s="27" t="s">
        <v>11</v>
      </c>
      <c r="E5" s="27"/>
      <c r="F5" s="29"/>
      <c r="G5" s="27"/>
      <c r="H5" s="29">
        <v>1</v>
      </c>
      <c r="I5" s="7">
        <v>22453.23</v>
      </c>
      <c r="J5" s="8">
        <v>9.2499999999999999E-2</v>
      </c>
    </row>
    <row r="6" spans="1:11" ht="24" customHeight="1" x14ac:dyDescent="0.2">
      <c r="A6" s="27" t="s">
        <v>22</v>
      </c>
      <c r="B6" s="27"/>
      <c r="C6" s="27"/>
      <c r="D6" s="27" t="s">
        <v>23</v>
      </c>
      <c r="E6" s="27"/>
      <c r="F6" s="29"/>
      <c r="G6" s="27"/>
      <c r="H6" s="29">
        <v>1</v>
      </c>
      <c r="I6" s="7">
        <v>7018.4887999999992</v>
      </c>
      <c r="J6" s="8">
        <v>2.8899999999999999E-2</v>
      </c>
    </row>
    <row r="7" spans="1:11" ht="24" customHeight="1" x14ac:dyDescent="0.2">
      <c r="A7" s="27" t="s">
        <v>25</v>
      </c>
      <c r="B7" s="27"/>
      <c r="C7" s="27"/>
      <c r="D7" s="27" t="s">
        <v>26</v>
      </c>
      <c r="E7" s="27"/>
      <c r="F7" s="29"/>
      <c r="G7" s="27"/>
      <c r="H7" s="29">
        <v>1</v>
      </c>
      <c r="I7" s="7">
        <v>42227.170000000006</v>
      </c>
      <c r="J7" s="8">
        <v>0.17399999999999999</v>
      </c>
    </row>
    <row r="8" spans="1:11" ht="24" customHeight="1" x14ac:dyDescent="0.2">
      <c r="A8" s="27" t="s">
        <v>29</v>
      </c>
      <c r="B8" s="27"/>
      <c r="C8" s="27"/>
      <c r="D8" s="27" t="s">
        <v>30</v>
      </c>
      <c r="E8" s="27"/>
      <c r="F8" s="29"/>
      <c r="G8" s="27"/>
      <c r="H8" s="29">
        <v>1</v>
      </c>
      <c r="I8" s="7">
        <v>41626.799999999996</v>
      </c>
      <c r="J8" s="8">
        <v>0.17150000000000001</v>
      </c>
    </row>
    <row r="9" spans="1:11" ht="24" customHeight="1" x14ac:dyDescent="0.2">
      <c r="A9" s="27" t="s">
        <v>38</v>
      </c>
      <c r="B9" s="27"/>
      <c r="C9" s="27"/>
      <c r="D9" s="27" t="s">
        <v>39</v>
      </c>
      <c r="E9" s="27"/>
      <c r="F9" s="29"/>
      <c r="G9" s="27"/>
      <c r="H9" s="29">
        <v>1</v>
      </c>
      <c r="I9" s="7">
        <v>71598.81</v>
      </c>
      <c r="J9" s="37">
        <v>0.29499999999999998</v>
      </c>
    </row>
    <row r="10" spans="1:11" ht="24" customHeight="1" x14ac:dyDescent="0.2">
      <c r="A10" s="27" t="s">
        <v>41</v>
      </c>
      <c r="B10" s="27"/>
      <c r="C10" s="27"/>
      <c r="D10" s="27" t="s">
        <v>42</v>
      </c>
      <c r="E10" s="27"/>
      <c r="F10" s="29"/>
      <c r="G10" s="27"/>
      <c r="H10" s="29">
        <v>1</v>
      </c>
      <c r="I10" s="7">
        <v>20718.96</v>
      </c>
      <c r="J10" s="8">
        <v>8.5400000000000004E-2</v>
      </c>
    </row>
    <row r="11" spans="1:11" x14ac:dyDescent="0.2">
      <c r="A11" s="27" t="s">
        <v>138</v>
      </c>
      <c r="B11" s="27"/>
      <c r="C11" s="27"/>
      <c r="D11" s="27" t="s">
        <v>137</v>
      </c>
      <c r="E11" s="27"/>
      <c r="F11" s="29"/>
      <c r="G11" s="27"/>
      <c r="H11" s="29">
        <v>1</v>
      </c>
      <c r="I11" s="30">
        <v>16610.919999999998</v>
      </c>
      <c r="J11" s="31">
        <v>6.8400000000000002E-2</v>
      </c>
    </row>
    <row r="12" spans="1:11" x14ac:dyDescent="0.2">
      <c r="A12" s="27" t="s">
        <v>136</v>
      </c>
      <c r="B12" s="27"/>
      <c r="C12" s="27"/>
      <c r="D12" s="27" t="s">
        <v>77</v>
      </c>
      <c r="E12" s="27"/>
      <c r="F12" s="29"/>
      <c r="G12" s="27"/>
      <c r="H12" s="29">
        <v>1</v>
      </c>
      <c r="I12" s="30">
        <v>11995.484200000001</v>
      </c>
      <c r="J12" s="8">
        <v>4.9399999999999999E-2</v>
      </c>
    </row>
    <row r="13" spans="1:11" x14ac:dyDescent="0.2">
      <c r="A13" s="27" t="s">
        <v>135</v>
      </c>
      <c r="B13" s="27"/>
      <c r="C13" s="27"/>
      <c r="D13" s="27" t="s">
        <v>98</v>
      </c>
      <c r="E13" s="27"/>
      <c r="F13" s="29"/>
      <c r="G13" s="27"/>
      <c r="H13" s="29">
        <v>1</v>
      </c>
      <c r="I13" s="30">
        <v>8475.84</v>
      </c>
      <c r="J13" s="31">
        <v>3.49E-2</v>
      </c>
      <c r="K13" s="38">
        <f>SUM(J5:J13)</f>
        <v>1</v>
      </c>
    </row>
    <row r="14" spans="1:11" x14ac:dyDescent="0.2">
      <c r="A14" s="119"/>
      <c r="B14" s="119"/>
      <c r="C14" s="119"/>
      <c r="D14" s="42"/>
      <c r="E14" s="40"/>
    </row>
    <row r="15" spans="1:11" x14ac:dyDescent="0.2">
      <c r="F15" s="107" t="s">
        <v>49</v>
      </c>
      <c r="G15" s="119"/>
      <c r="H15" s="120">
        <f>SUM(I5:I13)</f>
        <v>242725.70300000001</v>
      </c>
      <c r="I15" s="120"/>
      <c r="J15" s="120"/>
    </row>
    <row r="16" spans="1:11" x14ac:dyDescent="0.2">
      <c r="F16" s="107" t="s">
        <v>50</v>
      </c>
      <c r="G16" s="119"/>
      <c r="H16" s="120">
        <f>H17-H15</f>
        <v>50972.397629999992</v>
      </c>
      <c r="I16" s="120"/>
      <c r="J16" s="120"/>
    </row>
    <row r="17" spans="6:10" x14ac:dyDescent="0.2">
      <c r="F17" s="107" t="s">
        <v>51</v>
      </c>
      <c r="G17" s="119"/>
      <c r="H17" s="120">
        <f>H15*1.21</f>
        <v>293698.10063</v>
      </c>
      <c r="I17" s="119"/>
      <c r="J17" s="119"/>
    </row>
  </sheetData>
  <mergeCells count="13">
    <mergeCell ref="F1:G1"/>
    <mergeCell ref="H1:J1"/>
    <mergeCell ref="F16:G16"/>
    <mergeCell ref="H16:J16"/>
    <mergeCell ref="A3:J3"/>
    <mergeCell ref="D2:F2"/>
    <mergeCell ref="A14:C14"/>
    <mergeCell ref="F17:G17"/>
    <mergeCell ref="H17:J17"/>
    <mergeCell ref="A4:C4"/>
    <mergeCell ref="D4:F4"/>
    <mergeCell ref="F15:G15"/>
    <mergeCell ref="H15:J15"/>
  </mergeCells>
  <pageMargins left="0.5" right="0.5" top="1" bottom="1" header="0.5" footer="0.5"/>
  <pageSetup paperSize="9" fitToHeight="0" orientation="landscape"/>
  <headerFooter>
    <oddHeader>&amp;L &amp;CPREFEITURA MUNICIPAL DE ACAUÃ PI
CPF: 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C. BDI</vt:lpstr>
      <vt:lpstr>Orçamento Sintético</vt:lpstr>
      <vt:lpstr>Orçamento Analitico</vt:lpstr>
      <vt:lpstr>CRONOGRAMA</vt:lpstr>
      <vt:lpstr>MEMORIA DE CALCULO</vt:lpstr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Elissandra Araujo</cp:lastModifiedBy>
  <cp:revision>0</cp:revision>
  <dcterms:created xsi:type="dcterms:W3CDTF">2025-09-25T19:52:40Z</dcterms:created>
  <dcterms:modified xsi:type="dcterms:W3CDTF">2026-03-10T02:14:31Z</dcterms:modified>
</cp:coreProperties>
</file>