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FFET E MARMITEX\"/>
    </mc:Choice>
  </mc:AlternateContent>
  <bookViews>
    <workbookView xWindow="945" yWindow="0" windowWidth="24000" windowHeight="9735" tabRatio="883" activeTab="2"/>
  </bookViews>
  <sheets>
    <sheet name="EST." sheetId="14" r:id="rId1"/>
    <sheet name="Planilha3" sheetId="18" r:id="rId2"/>
    <sheet name="Planilha4" sheetId="30" r:id="rId3"/>
  </sheets>
  <definedNames>
    <definedName name="_xlnm.Print_Area" localSheetId="0">EST.!$A$1:$P$20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41" i="30" l="1"/>
  <c r="L31" i="30" s="1"/>
  <c r="L38" i="30" l="1"/>
  <c r="L34" i="30"/>
  <c r="L30" i="30"/>
  <c r="L37" i="30"/>
  <c r="L33" i="30"/>
  <c r="L29" i="30"/>
  <c r="L40" i="30"/>
  <c r="L36" i="30"/>
  <c r="L32" i="30"/>
  <c r="L39" i="30"/>
  <c r="L35" i="30"/>
  <c r="L48" i="30"/>
  <c r="G37" i="30" l="1"/>
  <c r="J4" i="30"/>
  <c r="K4" i="30"/>
  <c r="L4" i="30"/>
  <c r="M4" i="30"/>
  <c r="J5" i="30"/>
  <c r="K5" i="30"/>
  <c r="L5" i="30"/>
  <c r="M5" i="30"/>
  <c r="J6" i="30"/>
  <c r="K6" i="30"/>
  <c r="L6" i="30"/>
  <c r="M6" i="30"/>
  <c r="J7" i="30"/>
  <c r="K7" i="30"/>
  <c r="L7" i="30"/>
  <c r="M7" i="30"/>
  <c r="J8" i="30"/>
  <c r="K8" i="30"/>
  <c r="F36" i="30" s="1"/>
  <c r="L8" i="30"/>
  <c r="M8" i="30"/>
  <c r="J9" i="30"/>
  <c r="K9" i="30"/>
  <c r="L9" i="30"/>
  <c r="M9" i="30"/>
  <c r="J10" i="30"/>
  <c r="K10" i="30"/>
  <c r="L10" i="30"/>
  <c r="M10" i="30"/>
  <c r="J11" i="30"/>
  <c r="K11" i="30"/>
  <c r="L11" i="30"/>
  <c r="M11" i="30"/>
  <c r="J12" i="30"/>
  <c r="K12" i="30"/>
  <c r="L12" i="30"/>
  <c r="M12" i="30"/>
  <c r="J13" i="30"/>
  <c r="K13" i="30"/>
  <c r="L13" i="30"/>
  <c r="M13" i="30"/>
  <c r="J14" i="30"/>
  <c r="K14" i="30"/>
  <c r="L14" i="30"/>
  <c r="M14" i="30"/>
  <c r="J15" i="30"/>
  <c r="F28" i="30" s="1"/>
  <c r="K15" i="30"/>
  <c r="L15" i="30"/>
  <c r="M15" i="30"/>
  <c r="K45" i="30" s="1"/>
  <c r="J16" i="30"/>
  <c r="K16" i="30"/>
  <c r="F35" i="30" s="1"/>
  <c r="F37" i="30" s="1"/>
  <c r="L16" i="30"/>
  <c r="M16" i="30"/>
  <c r="K46" i="30" s="1"/>
  <c r="J17" i="30"/>
  <c r="K17" i="30"/>
  <c r="L17" i="30"/>
  <c r="M17" i="30"/>
  <c r="J18" i="30"/>
  <c r="K18" i="30"/>
  <c r="L18" i="30"/>
  <c r="M18" i="30"/>
  <c r="J19" i="30"/>
  <c r="K19" i="30"/>
  <c r="L19" i="30"/>
  <c r="M19" i="30"/>
  <c r="J20" i="30"/>
  <c r="K20" i="30"/>
  <c r="L20" i="30"/>
  <c r="M20" i="30"/>
  <c r="J21" i="30"/>
  <c r="K21" i="30"/>
  <c r="L21" i="30"/>
  <c r="M21" i="30"/>
  <c r="J22" i="30"/>
  <c r="K22" i="30"/>
  <c r="L22" i="30"/>
  <c r="M22" i="30"/>
  <c r="J23" i="30"/>
  <c r="K23" i="30"/>
  <c r="L23" i="30"/>
  <c r="M23" i="30"/>
  <c r="M3" i="30"/>
  <c r="L3" i="30"/>
  <c r="K3" i="30"/>
  <c r="J3" i="30"/>
  <c r="G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" i="18"/>
  <c r="M22" i="14"/>
  <c r="M23" i="14"/>
  <c r="M24" i="14"/>
  <c r="M25" i="14"/>
  <c r="M26" i="14"/>
  <c r="M27" i="14"/>
  <c r="M28" i="14"/>
  <c r="M29" i="14"/>
  <c r="M21" i="14"/>
  <c r="M10" i="14"/>
  <c r="M11" i="14"/>
  <c r="M12" i="14"/>
  <c r="M13" i="14"/>
  <c r="M14" i="14"/>
  <c r="M15" i="14"/>
  <c r="M16" i="14"/>
  <c r="M17" i="14"/>
  <c r="M18" i="14"/>
  <c r="M19" i="14"/>
  <c r="M20" i="14"/>
  <c r="M9" i="14"/>
  <c r="J23" i="14"/>
  <c r="J24" i="14"/>
  <c r="J25" i="14"/>
  <c r="J26" i="14"/>
  <c r="J27" i="14"/>
  <c r="J28" i="14"/>
  <c r="J29" i="14"/>
  <c r="H23" i="14"/>
  <c r="H24" i="14"/>
  <c r="H25" i="14"/>
  <c r="H26" i="14"/>
  <c r="H27" i="14"/>
  <c r="H28" i="14"/>
  <c r="H29" i="14"/>
  <c r="J36" i="30" l="1"/>
  <c r="F29" i="30"/>
  <c r="F30" i="30" s="1"/>
  <c r="G28" i="30" s="1"/>
  <c r="K47" i="30"/>
  <c r="K48" i="30" s="1"/>
  <c r="J24" i="30"/>
  <c r="G29" i="30" l="1"/>
  <c r="G30" i="30" s="1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9" i="14"/>
  <c r="H30" i="14" s="1"/>
  <c r="L28" i="30" l="1"/>
  <c r="G23" i="18"/>
  <c r="E24" i="30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9" i="14"/>
  <c r="M24" i="30" l="1"/>
  <c r="L24" i="30"/>
  <c r="K24" i="30"/>
  <c r="N24" i="30" l="1"/>
  <c r="J25" i="30" s="1"/>
  <c r="L41" i="30"/>
  <c r="N30" i="14"/>
  <c r="L23" i="14"/>
  <c r="L28" i="14"/>
  <c r="L24" i="14"/>
  <c r="L25" i="14"/>
  <c r="L26" i="14"/>
  <c r="L27" i="14"/>
  <c r="L29" i="14"/>
  <c r="L22" i="14"/>
  <c r="L21" i="14"/>
  <c r="L30" i="14" s="1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9" i="14"/>
  <c r="F24" i="14"/>
  <c r="F25" i="14"/>
  <c r="F26" i="14"/>
  <c r="F27" i="14"/>
  <c r="F28" i="14"/>
  <c r="F2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9" i="14"/>
  <c r="F30" i="14" l="1"/>
  <c r="L25" i="30"/>
  <c r="M25" i="30"/>
  <c r="K25" i="30"/>
  <c r="J30" i="14"/>
  <c r="N25" i="30" l="1"/>
</calcChain>
</file>

<file path=xl/sharedStrings.xml><?xml version="1.0" encoding="utf-8"?>
<sst xmlns="http://schemas.openxmlformats.org/spreadsheetml/2006/main" count="217" uniqueCount="72">
  <si>
    <t>DESCRIMINAÇÃO</t>
  </si>
  <si>
    <t>UNID.</t>
  </si>
  <si>
    <t>V. UNIT.</t>
  </si>
  <si>
    <t>V. TOTAL</t>
  </si>
  <si>
    <t xml:space="preserve">V. TOTAL </t>
  </si>
  <si>
    <t>ESTADO DO TOCANTINS</t>
  </si>
  <si>
    <t>Estimativa de Preço de Mercado</t>
  </si>
  <si>
    <t>V. UNIT MED.</t>
  </si>
  <si>
    <t>V. TOTAL MED.</t>
  </si>
  <si>
    <t>MUNICÍPIO DE BANDEIRANTES DO TOCANTINS-TO</t>
  </si>
  <si>
    <t>ITEM</t>
  </si>
  <si>
    <t>MÉDIA</t>
  </si>
  <si>
    <t>QUA.</t>
  </si>
  <si>
    <t>TOTAL=</t>
  </si>
  <si>
    <t>Serv.</t>
  </si>
  <si>
    <t>Jucélio Dantas de Macêdo</t>
  </si>
  <si>
    <t>Secr. Municipal de Administração e planejamento</t>
  </si>
  <si>
    <t>Responsável pela Demanda</t>
  </si>
  <si>
    <t>Ana Paula dos Santos Borges</t>
  </si>
  <si>
    <t>Fundo Municipal de Assistência Social</t>
  </si>
  <si>
    <t xml:space="preserve">Maria Das Dores Ferreira da Silva Alves </t>
  </si>
  <si>
    <t>Fundo Municipal de Educação</t>
  </si>
  <si>
    <t xml:space="preserve">Responsável pela Demanda </t>
  </si>
  <si>
    <t>Fundo Municipal de Saúde</t>
  </si>
  <si>
    <t>Refeição individual (Marmitex 600g – Geral unificado)</t>
  </si>
  <si>
    <t>Refeição individual (Self-service – Geral unificado)</t>
  </si>
  <si>
    <t>Pratos para buffet 19cm</t>
  </si>
  <si>
    <t>Jogo de talheres inox</t>
  </si>
  <si>
    <t>Bandeja inox</t>
  </si>
  <si>
    <t>Rechaud inox</t>
  </si>
  <si>
    <t>Taça de vidro 260ml</t>
  </si>
  <si>
    <t>Colher de servir inox</t>
  </si>
  <si>
    <t>Colher para sopa inox</t>
  </si>
  <si>
    <r>
      <t>Serviço de Buffet para</t>
    </r>
    <r>
      <rPr>
        <b/>
        <sz val="12"/>
        <color theme="1"/>
        <rFont val="Arial"/>
        <family val="2"/>
      </rPr>
      <t xml:space="preserve"> 800 </t>
    </r>
    <r>
      <rPr>
        <sz val="12"/>
        <color theme="1"/>
        <rFont val="Arial"/>
        <family val="2"/>
      </rPr>
      <t>pessoas (Administração – evento Dia do Servidor)</t>
    </r>
  </si>
  <si>
    <r>
      <t xml:space="preserve">Serviço de Buffet para </t>
    </r>
    <r>
      <rPr>
        <b/>
        <sz val="12"/>
        <color theme="1"/>
        <rFont val="Arial"/>
        <family val="2"/>
      </rPr>
      <t>300</t>
    </r>
    <r>
      <rPr>
        <sz val="12"/>
        <color theme="1"/>
        <rFont val="Arial"/>
        <family val="2"/>
      </rPr>
      <t xml:space="preserve"> pessoas (Educação – Dia dos Professores)</t>
    </r>
  </si>
  <si>
    <r>
      <t xml:space="preserve">Serviço de Buffet para </t>
    </r>
    <r>
      <rPr>
        <b/>
        <sz val="12"/>
        <color theme="1"/>
        <rFont val="Arial"/>
        <family val="2"/>
      </rPr>
      <t>370</t>
    </r>
    <r>
      <rPr>
        <sz val="12"/>
        <color theme="1"/>
        <rFont val="Arial"/>
        <family val="2"/>
      </rPr>
      <t xml:space="preserve"> pessoas (Educação – Formaturas)</t>
    </r>
  </si>
  <si>
    <r>
      <t xml:space="preserve">Serviço de Buffet para </t>
    </r>
    <r>
      <rPr>
        <b/>
        <sz val="12"/>
        <color theme="1"/>
        <rFont val="Arial"/>
        <family val="2"/>
      </rPr>
      <t xml:space="preserve">100 </t>
    </r>
    <r>
      <rPr>
        <sz val="12"/>
        <color theme="1"/>
        <rFont val="Arial"/>
        <family val="2"/>
      </rPr>
      <t>pessoas (Educação – eventos diversos)</t>
    </r>
  </si>
  <si>
    <r>
      <t xml:space="preserve">Serviço de Buffet para </t>
    </r>
    <r>
      <rPr>
        <b/>
        <sz val="12"/>
        <color theme="1"/>
        <rFont val="Arial"/>
        <family val="2"/>
      </rPr>
      <t>80</t>
    </r>
    <r>
      <rPr>
        <sz val="12"/>
        <color theme="1"/>
        <rFont val="Arial"/>
        <family val="2"/>
      </rPr>
      <t xml:space="preserve"> pessoas (Educação – formaturas)</t>
    </r>
  </si>
  <si>
    <r>
      <t xml:space="preserve">Serviço de Buffet para </t>
    </r>
    <r>
      <rPr>
        <b/>
        <sz val="12"/>
        <color theme="1"/>
        <rFont val="Arial"/>
        <family val="2"/>
      </rPr>
      <t>200</t>
    </r>
    <r>
      <rPr>
        <sz val="12"/>
        <color theme="1"/>
        <rFont val="Arial"/>
        <family val="2"/>
      </rPr>
      <t xml:space="preserve"> pessoas (Saúde – eventos/capacitações)</t>
    </r>
  </si>
  <si>
    <r>
      <t xml:space="preserve">Serviço de Buffet </t>
    </r>
    <r>
      <rPr>
        <b/>
        <sz val="12"/>
        <color theme="1"/>
        <rFont val="Arial"/>
        <family val="2"/>
      </rPr>
      <t>50</t>
    </r>
    <r>
      <rPr>
        <sz val="12"/>
        <color theme="1"/>
        <rFont val="Arial"/>
        <family val="2"/>
      </rPr>
      <t xml:space="preserve"> pessoas (Assistência Social)</t>
    </r>
  </si>
  <si>
    <r>
      <t>Serviço de Buffet</t>
    </r>
    <r>
      <rPr>
        <b/>
        <sz val="12"/>
        <color theme="1"/>
        <rFont val="Arial"/>
        <family val="2"/>
      </rPr>
      <t xml:space="preserve"> 100</t>
    </r>
    <r>
      <rPr>
        <sz val="12"/>
        <color theme="1"/>
        <rFont val="Arial"/>
        <family val="2"/>
      </rPr>
      <t xml:space="preserve"> pessoas (Assistência Social)</t>
    </r>
  </si>
  <si>
    <r>
      <t xml:space="preserve">Serviço de Buffet </t>
    </r>
    <r>
      <rPr>
        <b/>
        <sz val="12"/>
        <color theme="1"/>
        <rFont val="Arial"/>
        <family val="2"/>
      </rPr>
      <t>200</t>
    </r>
    <r>
      <rPr>
        <sz val="12"/>
        <color theme="1"/>
        <rFont val="Arial"/>
        <family val="2"/>
      </rPr>
      <t xml:space="preserve"> pessoas (Assistência Social)</t>
    </r>
  </si>
  <si>
    <r>
      <t xml:space="preserve">Serviço de Buffet </t>
    </r>
    <r>
      <rPr>
        <b/>
        <sz val="12"/>
        <color theme="1"/>
        <rFont val="Arial"/>
        <family val="2"/>
      </rPr>
      <t>200</t>
    </r>
    <r>
      <rPr>
        <sz val="12"/>
        <color theme="1"/>
        <rFont val="Arial"/>
        <family val="2"/>
      </rPr>
      <t xml:space="preserve"> pessoas (churrasco – Assistência)</t>
    </r>
  </si>
  <si>
    <r>
      <t xml:space="preserve">Serviço de Buffet </t>
    </r>
    <r>
      <rPr>
        <b/>
        <sz val="12"/>
        <color theme="1"/>
        <rFont val="Arial"/>
        <family val="2"/>
      </rPr>
      <t>400</t>
    </r>
    <r>
      <rPr>
        <sz val="12"/>
        <color theme="1"/>
        <rFont val="Arial"/>
        <family val="2"/>
      </rPr>
      <t xml:space="preserve"> pessoas (Assistência Social)</t>
    </r>
  </si>
  <si>
    <r>
      <t xml:space="preserve">Serviço de Buffet </t>
    </r>
    <r>
      <rPr>
        <b/>
        <sz val="12"/>
        <color theme="1"/>
        <rFont val="Arial"/>
        <family val="2"/>
      </rPr>
      <t>600</t>
    </r>
    <r>
      <rPr>
        <sz val="12"/>
        <color theme="1"/>
        <rFont val="Arial"/>
        <family val="2"/>
      </rPr>
      <t xml:space="preserve"> pessoas (Assistência Social)</t>
    </r>
  </si>
  <si>
    <t>COTAÇÃO Nº 01                                CNPJ:17.740.742/0001-56</t>
  </si>
  <si>
    <t>Savio Jose Dos  Reis Rosa</t>
  </si>
  <si>
    <t>COTAÇÃO Nº 02                          CNPJ:17.754.470/0001-43</t>
  </si>
  <si>
    <t>COTAÇÃO Nº 03               CNPJ:58.610.944/0001-60</t>
  </si>
  <si>
    <t>COTAÇÃO Nº 03               BANCO DE PREÇO</t>
  </si>
  <si>
    <t xml:space="preserve">ADM </t>
  </si>
  <si>
    <t xml:space="preserve">SAÚDE </t>
  </si>
  <si>
    <t xml:space="preserve">ASSITÊNCIA </t>
  </si>
  <si>
    <t>EDUCAÇÃO</t>
  </si>
  <si>
    <t>%</t>
  </si>
  <si>
    <t>valor total=</t>
  </si>
  <si>
    <r>
      <t>Bandeirantes do Tocantins/TO, 18 de maio</t>
    </r>
    <r>
      <rPr>
        <sz val="10"/>
        <rFont val="Arial"/>
        <family val="2"/>
      </rPr>
      <t xml:space="preserve"> </t>
    </r>
    <r>
      <rPr>
        <sz val="12"/>
        <rFont val="Arial"/>
        <family val="2"/>
      </rPr>
      <t>de 2026</t>
    </r>
  </si>
  <si>
    <t>QUANTIDADE</t>
  </si>
  <si>
    <t>ADM</t>
  </si>
  <si>
    <t>VALOR</t>
  </si>
  <si>
    <t>FICHA</t>
  </si>
  <si>
    <t>SAÚDE</t>
  </si>
  <si>
    <t>FONTE</t>
  </si>
  <si>
    <t>FMAS</t>
  </si>
  <si>
    <t>RECURSO</t>
  </si>
  <si>
    <t>SECR.</t>
  </si>
  <si>
    <t>CRAS</t>
  </si>
  <si>
    <t>BUFFET</t>
  </si>
  <si>
    <t>CAD. UNI</t>
  </si>
  <si>
    <t>FME</t>
  </si>
  <si>
    <t>PRATO</t>
  </si>
  <si>
    <t>MARMITA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</si>
</sst>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164" formatCode="&quot;R$&quot;\ #,##0.00"/>
    <numFmt numFmtId="165" formatCode="_-[$R$-416]\ * #,##0.00_-;\-[$R$-416]\ * #,##0.00_-;_-[$R$-416]\ * &quot;-&quot;??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u/>
      <sz val="18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sz val="12"/>
      <color theme="1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0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4" fillId="2" borderId="0" xfId="0" applyNumberFormat="1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/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1" fillId="0" borderId="1" xfId="0" applyFont="1" applyBorder="1"/>
    <xf numFmtId="164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right" vertical="center"/>
    </xf>
    <xf numFmtId="164" fontId="14" fillId="2" borderId="1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164" fontId="3" fillId="3" borderId="6" xfId="0" applyNumberFormat="1" applyFont="1" applyFill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/>
    </xf>
    <xf numFmtId="0" fontId="11" fillId="2" borderId="1" xfId="0" applyFont="1" applyFill="1" applyBorder="1"/>
    <xf numFmtId="0" fontId="11" fillId="2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17" fillId="5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164" fontId="18" fillId="3" borderId="1" xfId="0" applyNumberFormat="1" applyFont="1" applyFill="1" applyBorder="1"/>
    <xf numFmtId="164" fontId="7" fillId="2" borderId="1" xfId="0" applyNumberFormat="1" applyFont="1" applyFill="1" applyBorder="1" applyAlignment="1">
      <alignment horizontal="center" vertical="center"/>
    </xf>
    <xf numFmtId="164" fontId="11" fillId="6" borderId="6" xfId="0" applyNumberFormat="1" applyFont="1" applyFill="1" applyBorder="1" applyAlignment="1">
      <alignment horizontal="center" vertical="center"/>
    </xf>
    <xf numFmtId="164" fontId="11" fillId="7" borderId="6" xfId="0" applyNumberFormat="1" applyFont="1" applyFill="1" applyBorder="1" applyAlignment="1">
      <alignment horizontal="center" vertical="center"/>
    </xf>
    <xf numFmtId="164" fontId="11" fillId="8" borderId="6" xfId="0" applyNumberFormat="1" applyFont="1" applyFill="1" applyBorder="1" applyAlignment="1">
      <alignment horizontal="center" vertical="center"/>
    </xf>
    <xf numFmtId="8" fontId="17" fillId="0" borderId="1" xfId="0" applyNumberFormat="1" applyFont="1" applyBorder="1" applyAlignment="1">
      <alignment horizontal="center" vertical="center"/>
    </xf>
    <xf numFmtId="8" fontId="1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8" fontId="15" fillId="2" borderId="1" xfId="0" applyNumberFormat="1" applyFont="1" applyFill="1" applyBorder="1"/>
    <xf numFmtId="0" fontId="0" fillId="3" borderId="1" xfId="0" applyFill="1" applyBorder="1"/>
    <xf numFmtId="164" fontId="11" fillId="9" borderId="6" xfId="0" applyNumberFormat="1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4" fontId="14" fillId="0" borderId="7" xfId="0" applyNumberFormat="1" applyFont="1" applyBorder="1"/>
    <xf numFmtId="0" fontId="7" fillId="5" borderId="2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/>
    </xf>
    <xf numFmtId="0" fontId="5" fillId="3" borderId="6" xfId="0" applyFont="1" applyFill="1" applyBorder="1"/>
    <xf numFmtId="164" fontId="19" fillId="0" borderId="7" xfId="0" applyNumberFormat="1" applyFont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164" fontId="11" fillId="7" borderId="1" xfId="0" applyNumberFormat="1" applyFont="1" applyFill="1" applyBorder="1" applyAlignment="1">
      <alignment horizontal="center" vertical="center"/>
    </xf>
    <xf numFmtId="164" fontId="11" fillId="9" borderId="1" xfId="0" applyNumberFormat="1" applyFont="1" applyFill="1" applyBorder="1" applyAlignment="1">
      <alignment horizontal="center" vertical="center"/>
    </xf>
    <xf numFmtId="164" fontId="11" fillId="8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13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>
      <alignment horizontal="center" vertical="center" wrapText="1"/>
    </xf>
    <xf numFmtId="164" fontId="5" fillId="10" borderId="3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1" fillId="15" borderId="1" xfId="0" applyFont="1" applyFill="1" applyBorder="1" applyAlignment="1">
      <alignment horizontal="center" vertical="center"/>
    </xf>
    <xf numFmtId="164" fontId="21" fillId="15" borderId="1" xfId="0" applyNumberFormat="1" applyFont="1" applyFill="1" applyBorder="1" applyAlignment="1">
      <alignment horizontal="center" vertical="center"/>
    </xf>
    <xf numFmtId="2" fontId="21" fillId="15" borderId="1" xfId="0" applyNumberFormat="1" applyFont="1" applyFill="1" applyBorder="1" applyAlignment="1">
      <alignment horizontal="center" vertical="center"/>
    </xf>
    <xf numFmtId="3" fontId="21" fillId="15" borderId="1" xfId="0" applyNumberFormat="1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/>
    </xf>
    <xf numFmtId="2" fontId="2" fillId="15" borderId="1" xfId="0" applyNumberFormat="1" applyFont="1" applyFill="1" applyBorder="1" applyAlignment="1">
      <alignment horizontal="center" vertical="center"/>
    </xf>
    <xf numFmtId="3" fontId="2" fillId="15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178593</xdr:colOff>
      <xdr:row>0</xdr:row>
      <xdr:rowOff>59531</xdr:rowOff>
    </xdr:from>
    <xdr:to>
      <xdr:col>1</xdr:col>
      <xdr:colOff>1774031</xdr:colOff>
      <xdr:row>6</xdr:row>
      <xdr:rowOff>119062</xdr:rowOff>
    </xdr:to>
    <xdr:pic>
      <xdr:nvPicPr>
        <xdr:cNvPr id="4" name="Imagem 3" descr="C:\Users\User\Downloads\Emblemas Bandeirantes - TO\Emblemas Bandeirantes - TO\LOGO ASSISTÊNCIA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593" y="59531"/>
          <a:ext cx="1964532" cy="1238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1853409</xdr:colOff>
      <xdr:row>0</xdr:row>
      <xdr:rowOff>95251</xdr:rowOff>
    </xdr:from>
    <xdr:to>
      <xdr:col>1</xdr:col>
      <xdr:colOff>3726657</xdr:colOff>
      <xdr:row>6</xdr:row>
      <xdr:rowOff>47624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2503" y="95251"/>
          <a:ext cx="1873248" cy="1131092"/>
        </a:xfrm>
        <a:prstGeom prst="rect">
          <a:avLst/>
        </a:prstGeom>
      </xdr:spPr>
    </xdr:pic>
    <xdr:clientData/>
  </xdr:twoCellAnchor>
  <xdr:twoCellAnchor editAs="oneCell">
    <xdr:from>
      <xdr:col>2</xdr:col>
      <xdr:colOff>488156</xdr:colOff>
      <xdr:row>0</xdr:row>
      <xdr:rowOff>47625</xdr:rowOff>
    </xdr:from>
    <xdr:to>
      <xdr:col>4</xdr:col>
      <xdr:colOff>928687</xdr:colOff>
      <xdr:row>5</xdr:row>
      <xdr:rowOff>59531</xdr:rowOff>
    </xdr:to>
    <xdr:pic>
      <xdr:nvPicPr>
        <xdr:cNvPr id="7" name="Imagem 6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687" y="47625"/>
          <a:ext cx="1976438" cy="1107281"/>
        </a:xfrm>
        <a:prstGeom prst="rect">
          <a:avLst/>
        </a:prstGeom>
      </xdr:spPr>
    </xdr:pic>
    <xdr:clientData/>
  </xdr:twoCellAnchor>
  <xdr:twoCellAnchor editAs="oneCell">
    <xdr:from>
      <xdr:col>1</xdr:col>
      <xdr:colOff>3774281</xdr:colOff>
      <xdr:row>0</xdr:row>
      <xdr:rowOff>107155</xdr:rowOff>
    </xdr:from>
    <xdr:to>
      <xdr:col>2</xdr:col>
      <xdr:colOff>250031</xdr:colOff>
      <xdr:row>6</xdr:row>
      <xdr:rowOff>35717</xdr:rowOff>
    </xdr:to>
    <xdr:pic>
      <xdr:nvPicPr>
        <xdr:cNvPr id="8" name="Imagem 7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107155"/>
          <a:ext cx="1881187" cy="1107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opLeftCell="A8" zoomScale="80" zoomScaleNormal="80" zoomScaleSheetLayoutView="100" workbookViewId="0">
      <selection activeCell="J41" sqref="J41"/>
    </sheetView>
  </sheetViews>
  <sheetFormatPr defaultColWidth="9.140625" defaultRowHeight="15" x14ac:dyDescent="0.2"/>
  <cols>
    <col min="1" max="1" width="5.5703125" style="48" bestFit="1" customWidth="1"/>
    <col min="2" max="2" width="81.140625" style="8" bestFit="1" customWidth="1"/>
    <col min="3" max="3" width="7.7109375" style="1" customWidth="1"/>
    <col min="4" max="4" width="15.42578125" style="1" customWidth="1"/>
    <col min="5" max="5" width="15" style="17" bestFit="1" customWidth="1"/>
    <col min="6" max="6" width="15.7109375" style="17" bestFit="1" customWidth="1"/>
    <col min="7" max="7" width="9.42578125" style="17" bestFit="1" customWidth="1"/>
    <col min="8" max="8" width="20" style="17" customWidth="1"/>
    <col min="9" max="9" width="15.140625" style="17" customWidth="1"/>
    <col min="10" max="10" width="16.85546875" style="17" bestFit="1" customWidth="1"/>
    <col min="11" max="12" width="16.85546875" style="17" customWidth="1"/>
    <col min="13" max="13" width="15.140625" style="1" bestFit="1" customWidth="1"/>
    <col min="14" max="14" width="17" style="1" bestFit="1" customWidth="1"/>
    <col min="15" max="15" width="15" style="1" bestFit="1" customWidth="1"/>
    <col min="16" max="16" width="18.140625" style="1" bestFit="1" customWidth="1"/>
    <col min="17" max="18" width="9.140625" style="1"/>
    <col min="19" max="19" width="14.42578125" style="1" bestFit="1" customWidth="1"/>
    <col min="20" max="16384" width="9.140625" style="1"/>
  </cols>
  <sheetData>
    <row r="1" spans="1:16" ht="18.75" customHeight="1" x14ac:dyDescent="0.2">
      <c r="A1" s="99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1:16" ht="14.25" x14ac:dyDescent="0.2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6" x14ac:dyDescent="0.25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</row>
    <row r="4" spans="1:16" x14ac:dyDescent="0.25">
      <c r="A4" s="101" t="s">
        <v>9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</row>
    <row r="5" spans="1:16" ht="23.25" x14ac:dyDescent="0.2">
      <c r="A5" s="103" t="s">
        <v>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6" ht="6.75" customHeight="1" x14ac:dyDescent="0.2">
      <c r="A6" s="34"/>
      <c r="B6" s="7"/>
      <c r="C6" s="5"/>
      <c r="D6" s="5"/>
      <c r="E6" s="14"/>
      <c r="F6" s="14"/>
      <c r="G6" s="14"/>
      <c r="H6" s="14"/>
      <c r="I6" s="14"/>
      <c r="J6" s="14"/>
      <c r="K6" s="14"/>
      <c r="L6" s="14"/>
      <c r="M6" s="5"/>
      <c r="N6" s="5"/>
      <c r="O6" s="6"/>
      <c r="P6" s="6"/>
    </row>
    <row r="7" spans="1:16" ht="51" customHeight="1" x14ac:dyDescent="0.2">
      <c r="A7" s="34"/>
      <c r="B7" s="7"/>
      <c r="C7" s="3"/>
      <c r="D7" s="4"/>
      <c r="E7" s="105" t="s">
        <v>45</v>
      </c>
      <c r="F7" s="106"/>
      <c r="G7" s="105" t="s">
        <v>47</v>
      </c>
      <c r="H7" s="106"/>
      <c r="I7" s="107" t="s">
        <v>48</v>
      </c>
      <c r="J7" s="108"/>
      <c r="K7" s="107" t="s">
        <v>49</v>
      </c>
      <c r="L7" s="108"/>
      <c r="M7" s="109" t="s">
        <v>11</v>
      </c>
      <c r="N7" s="110"/>
    </row>
    <row r="8" spans="1:16" ht="14.25" x14ac:dyDescent="0.2">
      <c r="A8" s="22" t="s">
        <v>10</v>
      </c>
      <c r="B8" s="23" t="s">
        <v>0</v>
      </c>
      <c r="C8" s="22" t="s">
        <v>1</v>
      </c>
      <c r="D8" s="22" t="s">
        <v>12</v>
      </c>
      <c r="E8" s="40" t="s">
        <v>2</v>
      </c>
      <c r="F8" s="40" t="s">
        <v>3</v>
      </c>
      <c r="G8" s="40" t="s">
        <v>2</v>
      </c>
      <c r="H8" s="40" t="s">
        <v>3</v>
      </c>
      <c r="I8" s="40" t="s">
        <v>2</v>
      </c>
      <c r="J8" s="40" t="s">
        <v>4</v>
      </c>
      <c r="K8" s="40" t="s">
        <v>2</v>
      </c>
      <c r="L8" s="40" t="s">
        <v>4</v>
      </c>
      <c r="M8" s="22" t="s">
        <v>7</v>
      </c>
      <c r="N8" s="22" t="s">
        <v>8</v>
      </c>
    </row>
    <row r="9" spans="1:16" ht="18.75" customHeight="1" x14ac:dyDescent="0.25">
      <c r="A9" s="36">
        <v>1</v>
      </c>
      <c r="B9" s="26" t="s">
        <v>33</v>
      </c>
      <c r="C9" s="24" t="s">
        <v>14</v>
      </c>
      <c r="D9" s="25">
        <v>800</v>
      </c>
      <c r="E9" s="9">
        <v>45</v>
      </c>
      <c r="F9" s="9">
        <f>E9*D9</f>
        <v>36000</v>
      </c>
      <c r="G9" s="9">
        <v>50</v>
      </c>
      <c r="H9" s="9">
        <f>D9*G9</f>
        <v>40000</v>
      </c>
      <c r="I9" s="9">
        <v>46</v>
      </c>
      <c r="J9" s="9">
        <f>I9*D9</f>
        <v>36800</v>
      </c>
      <c r="K9" s="9"/>
      <c r="L9" s="51">
        <v>0</v>
      </c>
      <c r="M9" s="65">
        <f>AVERAGE(E9,G9,I9)</f>
        <v>47</v>
      </c>
      <c r="N9" s="49">
        <f>D9*M9</f>
        <v>37600</v>
      </c>
    </row>
    <row r="10" spans="1:16" ht="18" customHeight="1" x14ac:dyDescent="0.25">
      <c r="A10" s="36">
        <v>2</v>
      </c>
      <c r="B10" s="26" t="s">
        <v>34</v>
      </c>
      <c r="C10" s="24" t="s">
        <v>14</v>
      </c>
      <c r="D10" s="25">
        <v>300</v>
      </c>
      <c r="E10" s="9">
        <v>45</v>
      </c>
      <c r="F10" s="9">
        <f t="shared" ref="F10:F23" si="0">E10*D10</f>
        <v>13500</v>
      </c>
      <c r="G10" s="9">
        <v>50</v>
      </c>
      <c r="H10" s="9">
        <f t="shared" ref="H10:H29" si="1">D10*G10</f>
        <v>15000</v>
      </c>
      <c r="I10" s="9">
        <v>46</v>
      </c>
      <c r="J10" s="9">
        <f t="shared" ref="J10:J29" si="2">I10*D10</f>
        <v>13800</v>
      </c>
      <c r="K10" s="9"/>
      <c r="L10" s="51">
        <v>0</v>
      </c>
      <c r="M10" s="65">
        <f t="shared" ref="M10:M20" si="3">AVERAGE(E10,G10,I10)</f>
        <v>47</v>
      </c>
      <c r="N10" s="49">
        <f t="shared" ref="N10:N29" si="4">D10*M10</f>
        <v>14100</v>
      </c>
    </row>
    <row r="11" spans="1:16" ht="18" customHeight="1" x14ac:dyDescent="0.25">
      <c r="A11" s="36">
        <v>3</v>
      </c>
      <c r="B11" s="26" t="s">
        <v>35</v>
      </c>
      <c r="C11" s="24" t="s">
        <v>14</v>
      </c>
      <c r="D11" s="25">
        <v>370</v>
      </c>
      <c r="E11" s="9">
        <v>45</v>
      </c>
      <c r="F11" s="9">
        <f t="shared" si="0"/>
        <v>16650</v>
      </c>
      <c r="G11" s="9">
        <v>50</v>
      </c>
      <c r="H11" s="9">
        <f t="shared" si="1"/>
        <v>18500</v>
      </c>
      <c r="I11" s="9">
        <v>46</v>
      </c>
      <c r="J11" s="9">
        <f t="shared" si="2"/>
        <v>17020</v>
      </c>
      <c r="K11" s="9"/>
      <c r="L11" s="51">
        <v>0</v>
      </c>
      <c r="M11" s="65">
        <f t="shared" si="3"/>
        <v>47</v>
      </c>
      <c r="N11" s="49">
        <f t="shared" si="4"/>
        <v>17390</v>
      </c>
    </row>
    <row r="12" spans="1:16" ht="17.25" customHeight="1" x14ac:dyDescent="0.25">
      <c r="A12" s="36">
        <v>4</v>
      </c>
      <c r="B12" s="26" t="s">
        <v>36</v>
      </c>
      <c r="C12" s="24" t="s">
        <v>14</v>
      </c>
      <c r="D12" s="25">
        <v>200</v>
      </c>
      <c r="E12" s="9">
        <v>45</v>
      </c>
      <c r="F12" s="9">
        <f t="shared" si="0"/>
        <v>9000</v>
      </c>
      <c r="G12" s="9">
        <v>50</v>
      </c>
      <c r="H12" s="9">
        <f t="shared" si="1"/>
        <v>10000</v>
      </c>
      <c r="I12" s="9">
        <v>46</v>
      </c>
      <c r="J12" s="9">
        <f t="shared" si="2"/>
        <v>9200</v>
      </c>
      <c r="K12" s="9"/>
      <c r="L12" s="51">
        <v>0</v>
      </c>
      <c r="M12" s="65">
        <f t="shared" si="3"/>
        <v>47</v>
      </c>
      <c r="N12" s="49">
        <f t="shared" si="4"/>
        <v>9400</v>
      </c>
    </row>
    <row r="13" spans="1:16" ht="18.75" customHeight="1" x14ac:dyDescent="0.25">
      <c r="A13" s="36">
        <v>5</v>
      </c>
      <c r="B13" s="26" t="s">
        <v>37</v>
      </c>
      <c r="C13" s="24" t="s">
        <v>14</v>
      </c>
      <c r="D13" s="25">
        <v>80</v>
      </c>
      <c r="E13" s="41">
        <v>45</v>
      </c>
      <c r="F13" s="9">
        <f t="shared" si="0"/>
        <v>3600</v>
      </c>
      <c r="G13" s="9">
        <v>50</v>
      </c>
      <c r="H13" s="9">
        <f t="shared" si="1"/>
        <v>4000</v>
      </c>
      <c r="I13" s="9">
        <v>46</v>
      </c>
      <c r="J13" s="9">
        <f t="shared" si="2"/>
        <v>3680</v>
      </c>
      <c r="K13" s="9"/>
      <c r="L13" s="51">
        <v>0</v>
      </c>
      <c r="M13" s="65">
        <f t="shared" si="3"/>
        <v>47</v>
      </c>
      <c r="N13" s="49">
        <f t="shared" si="4"/>
        <v>3760</v>
      </c>
    </row>
    <row r="14" spans="1:16" ht="15.75" customHeight="1" x14ac:dyDescent="0.25">
      <c r="A14" s="36">
        <v>6</v>
      </c>
      <c r="B14" s="26" t="s">
        <v>38</v>
      </c>
      <c r="C14" s="24" t="s">
        <v>14</v>
      </c>
      <c r="D14" s="25">
        <v>200</v>
      </c>
      <c r="E14" s="9">
        <v>45</v>
      </c>
      <c r="F14" s="9">
        <f t="shared" si="0"/>
        <v>9000</v>
      </c>
      <c r="G14" s="9">
        <v>50</v>
      </c>
      <c r="H14" s="9">
        <f t="shared" si="1"/>
        <v>10000</v>
      </c>
      <c r="I14" s="9">
        <v>46</v>
      </c>
      <c r="J14" s="9">
        <f t="shared" si="2"/>
        <v>9200</v>
      </c>
      <c r="K14" s="9"/>
      <c r="L14" s="51">
        <v>0</v>
      </c>
      <c r="M14" s="65">
        <f t="shared" si="3"/>
        <v>47</v>
      </c>
      <c r="N14" s="49">
        <f t="shared" si="4"/>
        <v>9400</v>
      </c>
    </row>
    <row r="15" spans="1:16" ht="15.75" x14ac:dyDescent="0.25">
      <c r="A15" s="36">
        <v>7</v>
      </c>
      <c r="B15" s="26" t="s">
        <v>39</v>
      </c>
      <c r="C15" s="24" t="s">
        <v>14</v>
      </c>
      <c r="D15" s="25">
        <v>150</v>
      </c>
      <c r="E15" s="9">
        <v>45</v>
      </c>
      <c r="F15" s="9">
        <f t="shared" si="0"/>
        <v>6750</v>
      </c>
      <c r="G15" s="9">
        <v>50</v>
      </c>
      <c r="H15" s="9">
        <f t="shared" si="1"/>
        <v>7500</v>
      </c>
      <c r="I15" s="9">
        <v>46</v>
      </c>
      <c r="J15" s="9">
        <f t="shared" si="2"/>
        <v>6900</v>
      </c>
      <c r="K15" s="9"/>
      <c r="L15" s="51">
        <v>0</v>
      </c>
      <c r="M15" s="65">
        <f t="shared" si="3"/>
        <v>47</v>
      </c>
      <c r="N15" s="49">
        <f t="shared" si="4"/>
        <v>7050</v>
      </c>
    </row>
    <row r="16" spans="1:16" ht="15.75" x14ac:dyDescent="0.25">
      <c r="A16" s="36">
        <v>8</v>
      </c>
      <c r="B16" s="26" t="s">
        <v>40</v>
      </c>
      <c r="C16" s="24" t="s">
        <v>14</v>
      </c>
      <c r="D16" s="25">
        <v>300</v>
      </c>
      <c r="E16" s="9">
        <v>45</v>
      </c>
      <c r="F16" s="9">
        <f t="shared" si="0"/>
        <v>13500</v>
      </c>
      <c r="G16" s="9">
        <v>50</v>
      </c>
      <c r="H16" s="9">
        <f t="shared" si="1"/>
        <v>15000</v>
      </c>
      <c r="I16" s="9">
        <v>46</v>
      </c>
      <c r="J16" s="9">
        <f t="shared" si="2"/>
        <v>13800</v>
      </c>
      <c r="K16" s="9"/>
      <c r="L16" s="51">
        <v>0</v>
      </c>
      <c r="M16" s="65">
        <f t="shared" si="3"/>
        <v>47</v>
      </c>
      <c r="N16" s="49">
        <f t="shared" si="4"/>
        <v>14100</v>
      </c>
    </row>
    <row r="17" spans="1:14" ht="15.75" x14ac:dyDescent="0.25">
      <c r="A17" s="36">
        <v>9</v>
      </c>
      <c r="B17" s="26" t="s">
        <v>41</v>
      </c>
      <c r="C17" s="24" t="s">
        <v>14</v>
      </c>
      <c r="D17" s="25">
        <v>600</v>
      </c>
      <c r="E17" s="9">
        <v>45</v>
      </c>
      <c r="F17" s="9">
        <f t="shared" si="0"/>
        <v>27000</v>
      </c>
      <c r="G17" s="9">
        <v>50</v>
      </c>
      <c r="H17" s="9">
        <f t="shared" si="1"/>
        <v>30000</v>
      </c>
      <c r="I17" s="9">
        <v>46</v>
      </c>
      <c r="J17" s="9">
        <f t="shared" si="2"/>
        <v>27600</v>
      </c>
      <c r="K17" s="9"/>
      <c r="L17" s="51">
        <v>0</v>
      </c>
      <c r="M17" s="65">
        <f t="shared" si="3"/>
        <v>47</v>
      </c>
      <c r="N17" s="49">
        <f t="shared" si="4"/>
        <v>28200</v>
      </c>
    </row>
    <row r="18" spans="1:14" ht="15.75" x14ac:dyDescent="0.25">
      <c r="A18" s="36">
        <v>10</v>
      </c>
      <c r="B18" s="26" t="s">
        <v>42</v>
      </c>
      <c r="C18" s="24" t="s">
        <v>14</v>
      </c>
      <c r="D18" s="25">
        <v>400</v>
      </c>
      <c r="E18" s="9">
        <v>45</v>
      </c>
      <c r="F18" s="9">
        <f t="shared" si="0"/>
        <v>18000</v>
      </c>
      <c r="G18" s="9">
        <v>50</v>
      </c>
      <c r="H18" s="9">
        <f t="shared" si="1"/>
        <v>20000</v>
      </c>
      <c r="I18" s="9">
        <v>46</v>
      </c>
      <c r="J18" s="9">
        <f t="shared" si="2"/>
        <v>18400</v>
      </c>
      <c r="K18" s="9"/>
      <c r="L18" s="51">
        <v>0</v>
      </c>
      <c r="M18" s="65">
        <f t="shared" si="3"/>
        <v>47</v>
      </c>
      <c r="N18" s="49">
        <f t="shared" si="4"/>
        <v>18800</v>
      </c>
    </row>
    <row r="19" spans="1:14" ht="15.75" x14ac:dyDescent="0.25">
      <c r="A19" s="36">
        <v>11</v>
      </c>
      <c r="B19" s="26" t="s">
        <v>43</v>
      </c>
      <c r="C19" s="24" t="s">
        <v>14</v>
      </c>
      <c r="D19" s="25">
        <v>1200</v>
      </c>
      <c r="E19" s="9">
        <v>45</v>
      </c>
      <c r="F19" s="9">
        <f t="shared" si="0"/>
        <v>54000</v>
      </c>
      <c r="G19" s="9">
        <v>50</v>
      </c>
      <c r="H19" s="9">
        <f t="shared" si="1"/>
        <v>60000</v>
      </c>
      <c r="I19" s="9">
        <v>46</v>
      </c>
      <c r="J19" s="9">
        <f t="shared" si="2"/>
        <v>55200</v>
      </c>
      <c r="K19" s="9"/>
      <c r="L19" s="51">
        <v>0</v>
      </c>
      <c r="M19" s="65">
        <f t="shared" si="3"/>
        <v>47</v>
      </c>
      <c r="N19" s="49">
        <f t="shared" si="4"/>
        <v>56400</v>
      </c>
    </row>
    <row r="20" spans="1:14" ht="15.75" x14ac:dyDescent="0.25">
      <c r="A20" s="47">
        <v>12</v>
      </c>
      <c r="B20" s="26" t="s">
        <v>44</v>
      </c>
      <c r="C20" s="24" t="s">
        <v>14</v>
      </c>
      <c r="D20" s="25">
        <v>1200</v>
      </c>
      <c r="E20" s="9">
        <v>45</v>
      </c>
      <c r="F20" s="9">
        <f t="shared" si="0"/>
        <v>54000</v>
      </c>
      <c r="G20" s="9">
        <v>50</v>
      </c>
      <c r="H20" s="9">
        <f t="shared" si="1"/>
        <v>60000</v>
      </c>
      <c r="I20" s="9">
        <v>46</v>
      </c>
      <c r="J20" s="9">
        <f t="shared" si="2"/>
        <v>55200</v>
      </c>
      <c r="K20" s="9"/>
      <c r="L20" s="51">
        <v>0</v>
      </c>
      <c r="M20" s="65">
        <f t="shared" si="3"/>
        <v>47</v>
      </c>
      <c r="N20" s="49">
        <f t="shared" si="4"/>
        <v>56400</v>
      </c>
    </row>
    <row r="21" spans="1:14" ht="15.75" x14ac:dyDescent="0.2">
      <c r="A21" s="36">
        <v>13</v>
      </c>
      <c r="B21" s="45" t="s">
        <v>24</v>
      </c>
      <c r="C21" s="24" t="s">
        <v>14</v>
      </c>
      <c r="D21" s="43">
        <v>10300</v>
      </c>
      <c r="E21" s="61">
        <v>22</v>
      </c>
      <c r="F21" s="9">
        <f t="shared" si="0"/>
        <v>226600</v>
      </c>
      <c r="G21" s="9">
        <v>24.5</v>
      </c>
      <c r="H21" s="9">
        <f t="shared" si="1"/>
        <v>252350</v>
      </c>
      <c r="I21" s="9">
        <v>24</v>
      </c>
      <c r="J21" s="9">
        <f t="shared" si="2"/>
        <v>247200</v>
      </c>
      <c r="K21" s="9">
        <v>24.21</v>
      </c>
      <c r="L21" s="51">
        <f>D21*K21</f>
        <v>249363</v>
      </c>
      <c r="M21" s="65">
        <f>K21</f>
        <v>24.21</v>
      </c>
      <c r="N21" s="49">
        <f t="shared" si="4"/>
        <v>249363</v>
      </c>
    </row>
    <row r="22" spans="1:14" ht="15.75" x14ac:dyDescent="0.2">
      <c r="A22" s="36">
        <v>14</v>
      </c>
      <c r="B22" s="45" t="s">
        <v>25</v>
      </c>
      <c r="C22" s="24" t="s">
        <v>14</v>
      </c>
      <c r="D22" s="43">
        <v>1220</v>
      </c>
      <c r="E22" s="9">
        <v>25</v>
      </c>
      <c r="F22" s="9">
        <f t="shared" si="0"/>
        <v>30500</v>
      </c>
      <c r="G22" s="9">
        <v>26</v>
      </c>
      <c r="H22" s="9">
        <f t="shared" si="1"/>
        <v>31720</v>
      </c>
      <c r="I22" s="9">
        <v>28.5</v>
      </c>
      <c r="J22" s="9">
        <f t="shared" si="2"/>
        <v>34770</v>
      </c>
      <c r="K22" s="9">
        <v>28.17</v>
      </c>
      <c r="L22" s="51">
        <f>D22*K22</f>
        <v>34367.4</v>
      </c>
      <c r="M22" s="65">
        <f t="shared" ref="M22:M29" si="5">K22</f>
        <v>28.17</v>
      </c>
      <c r="N22" s="49">
        <f t="shared" si="4"/>
        <v>34367.4</v>
      </c>
    </row>
    <row r="23" spans="1:14" ht="15.75" x14ac:dyDescent="0.2">
      <c r="A23" s="47">
        <v>15</v>
      </c>
      <c r="B23" s="26" t="s">
        <v>26</v>
      </c>
      <c r="C23" s="24" t="s">
        <v>14</v>
      </c>
      <c r="D23" s="25">
        <v>700</v>
      </c>
      <c r="E23" s="9"/>
      <c r="F23" s="9">
        <f t="shared" si="0"/>
        <v>0</v>
      </c>
      <c r="G23" s="9"/>
      <c r="H23" s="9">
        <f t="shared" si="1"/>
        <v>0</v>
      </c>
      <c r="I23" s="9"/>
      <c r="J23" s="9">
        <f t="shared" si="2"/>
        <v>0</v>
      </c>
      <c r="K23" s="9">
        <v>12.94</v>
      </c>
      <c r="L23" s="51">
        <f>D23*K23</f>
        <v>9058</v>
      </c>
      <c r="M23" s="65">
        <f t="shared" si="5"/>
        <v>12.94</v>
      </c>
      <c r="N23" s="49">
        <f t="shared" si="4"/>
        <v>9058</v>
      </c>
    </row>
    <row r="24" spans="1:14" s="10" customFormat="1" ht="15.75" x14ac:dyDescent="0.2">
      <c r="A24" s="47">
        <v>16</v>
      </c>
      <c r="B24" s="26" t="s">
        <v>27</v>
      </c>
      <c r="C24" s="24" t="s">
        <v>14</v>
      </c>
      <c r="D24" s="25">
        <v>700</v>
      </c>
      <c r="E24" s="9"/>
      <c r="F24" s="9">
        <f t="shared" ref="F24:F29" si="6">E24*D24</f>
        <v>0</v>
      </c>
      <c r="G24" s="9"/>
      <c r="H24" s="9">
        <f t="shared" si="1"/>
        <v>0</v>
      </c>
      <c r="I24" s="9"/>
      <c r="J24" s="9">
        <f t="shared" si="2"/>
        <v>0</v>
      </c>
      <c r="K24" s="9">
        <v>6.06</v>
      </c>
      <c r="L24" s="51">
        <f t="shared" ref="L24:L29" si="7">D24*K24</f>
        <v>4242</v>
      </c>
      <c r="M24" s="65">
        <f t="shared" si="5"/>
        <v>6.06</v>
      </c>
      <c r="N24" s="49">
        <f t="shared" si="4"/>
        <v>4242</v>
      </c>
    </row>
    <row r="25" spans="1:14" ht="14.25" customHeight="1" x14ac:dyDescent="0.2">
      <c r="A25" s="47">
        <v>17</v>
      </c>
      <c r="B25" s="26" t="s">
        <v>28</v>
      </c>
      <c r="C25" s="24" t="s">
        <v>14</v>
      </c>
      <c r="D25" s="25">
        <v>60</v>
      </c>
      <c r="E25" s="9"/>
      <c r="F25" s="9">
        <f t="shared" si="6"/>
        <v>0</v>
      </c>
      <c r="G25" s="9"/>
      <c r="H25" s="9">
        <f t="shared" si="1"/>
        <v>0</v>
      </c>
      <c r="I25" s="9"/>
      <c r="J25" s="9">
        <f t="shared" si="2"/>
        <v>0</v>
      </c>
      <c r="K25" s="9">
        <v>61.33</v>
      </c>
      <c r="L25" s="51">
        <f t="shared" si="7"/>
        <v>3679.7999999999997</v>
      </c>
      <c r="M25" s="65">
        <f t="shared" si="5"/>
        <v>61.33</v>
      </c>
      <c r="N25" s="49">
        <f t="shared" si="4"/>
        <v>3679.7999999999997</v>
      </c>
    </row>
    <row r="26" spans="1:14" ht="15.75" x14ac:dyDescent="0.2">
      <c r="A26" s="47">
        <v>18</v>
      </c>
      <c r="B26" s="26" t="s">
        <v>29</v>
      </c>
      <c r="C26" s="24" t="s">
        <v>14</v>
      </c>
      <c r="D26" s="25">
        <v>20</v>
      </c>
      <c r="E26" s="9"/>
      <c r="F26" s="9">
        <f t="shared" si="6"/>
        <v>0</v>
      </c>
      <c r="G26" s="9"/>
      <c r="H26" s="9">
        <f t="shared" si="1"/>
        <v>0</v>
      </c>
      <c r="I26" s="9"/>
      <c r="J26" s="9">
        <f t="shared" si="2"/>
        <v>0</v>
      </c>
      <c r="K26" s="9">
        <v>322.7</v>
      </c>
      <c r="L26" s="51">
        <f t="shared" si="7"/>
        <v>6454</v>
      </c>
      <c r="M26" s="65">
        <f t="shared" si="5"/>
        <v>322.7</v>
      </c>
      <c r="N26" s="49">
        <f t="shared" si="4"/>
        <v>6454</v>
      </c>
    </row>
    <row r="27" spans="1:14" ht="15.75" x14ac:dyDescent="0.2">
      <c r="A27" s="47">
        <v>19</v>
      </c>
      <c r="B27" s="26" t="s">
        <v>30</v>
      </c>
      <c r="C27" s="24" t="s">
        <v>14</v>
      </c>
      <c r="D27" s="25">
        <v>700</v>
      </c>
      <c r="E27" s="9"/>
      <c r="F27" s="9">
        <f t="shared" si="6"/>
        <v>0</v>
      </c>
      <c r="G27" s="9"/>
      <c r="H27" s="9">
        <f t="shared" si="1"/>
        <v>0</v>
      </c>
      <c r="I27" s="9"/>
      <c r="J27" s="9">
        <f t="shared" si="2"/>
        <v>0</v>
      </c>
      <c r="K27" s="9">
        <v>6.67</v>
      </c>
      <c r="L27" s="51">
        <f t="shared" si="7"/>
        <v>4669</v>
      </c>
      <c r="M27" s="65">
        <f t="shared" si="5"/>
        <v>6.67</v>
      </c>
      <c r="N27" s="49">
        <f t="shared" si="4"/>
        <v>4669</v>
      </c>
    </row>
    <row r="28" spans="1:14" ht="21.75" customHeight="1" x14ac:dyDescent="0.2">
      <c r="A28" s="47">
        <v>20</v>
      </c>
      <c r="B28" s="26" t="s">
        <v>31</v>
      </c>
      <c r="C28" s="24" t="s">
        <v>14</v>
      </c>
      <c r="D28" s="25">
        <v>70</v>
      </c>
      <c r="E28" s="9"/>
      <c r="F28" s="9">
        <f t="shared" si="6"/>
        <v>0</v>
      </c>
      <c r="G28" s="9"/>
      <c r="H28" s="9">
        <f t="shared" si="1"/>
        <v>0</v>
      </c>
      <c r="I28" s="9"/>
      <c r="J28" s="9">
        <f t="shared" si="2"/>
        <v>0</v>
      </c>
      <c r="K28" s="9">
        <v>21.53</v>
      </c>
      <c r="L28" s="51">
        <f>D28*K28</f>
        <v>1507.1000000000001</v>
      </c>
      <c r="M28" s="65">
        <f t="shared" si="5"/>
        <v>21.53</v>
      </c>
      <c r="N28" s="49">
        <f t="shared" si="4"/>
        <v>1507.1000000000001</v>
      </c>
    </row>
    <row r="29" spans="1:14" ht="17.25" customHeight="1" x14ac:dyDescent="0.2">
      <c r="A29" s="47">
        <v>21</v>
      </c>
      <c r="B29" s="26" t="s">
        <v>32</v>
      </c>
      <c r="C29" s="24" t="s">
        <v>14</v>
      </c>
      <c r="D29" s="25">
        <v>700</v>
      </c>
      <c r="E29" s="9"/>
      <c r="F29" s="9">
        <f t="shared" si="6"/>
        <v>0</v>
      </c>
      <c r="G29" s="9"/>
      <c r="H29" s="9">
        <f t="shared" si="1"/>
        <v>0</v>
      </c>
      <c r="I29" s="9"/>
      <c r="J29" s="9">
        <f t="shared" si="2"/>
        <v>0</v>
      </c>
      <c r="K29" s="9">
        <v>2.37</v>
      </c>
      <c r="L29" s="51">
        <f t="shared" si="7"/>
        <v>1659</v>
      </c>
      <c r="M29" s="65">
        <f t="shared" si="5"/>
        <v>2.37</v>
      </c>
      <c r="N29" s="49">
        <f t="shared" si="4"/>
        <v>1659</v>
      </c>
    </row>
    <row r="30" spans="1:14" x14ac:dyDescent="0.25">
      <c r="B30" s="48"/>
      <c r="C30" s="48"/>
      <c r="D30" s="48"/>
      <c r="E30" s="48"/>
      <c r="F30" s="29">
        <f>SUM(F9:F29)</f>
        <v>518100</v>
      </c>
      <c r="G30" s="35"/>
      <c r="H30" s="29">
        <f>SUM(H9:H29)</f>
        <v>574070</v>
      </c>
      <c r="I30" s="19"/>
      <c r="J30" s="29">
        <f>SUM(J9:J29)</f>
        <v>548770</v>
      </c>
      <c r="K30" s="27"/>
      <c r="L30" s="29">
        <f>SUM(L21:L29)</f>
        <v>314999.3</v>
      </c>
      <c r="M30" s="71" t="s">
        <v>13</v>
      </c>
      <c r="N30" s="72">
        <f>SUM(N9:N29)</f>
        <v>587599.30000000005</v>
      </c>
    </row>
    <row r="31" spans="1:14" x14ac:dyDescent="0.2">
      <c r="B31" s="12"/>
      <c r="C31" s="12"/>
      <c r="D31" s="15"/>
      <c r="E31" s="15"/>
      <c r="F31" s="15"/>
      <c r="G31" s="35"/>
      <c r="H31" s="35"/>
      <c r="I31" s="19"/>
      <c r="J31" s="27"/>
      <c r="K31" s="27"/>
      <c r="L31" s="27"/>
      <c r="M31" s="11"/>
    </row>
    <row r="32" spans="1:14" x14ac:dyDescent="0.2">
      <c r="B32" s="13"/>
      <c r="C32" s="13"/>
      <c r="D32" s="52"/>
      <c r="E32" s="52"/>
      <c r="F32" s="52"/>
      <c r="G32" s="16"/>
      <c r="H32" s="16"/>
      <c r="I32" s="19"/>
      <c r="J32" s="16"/>
      <c r="K32" s="16"/>
      <c r="L32" s="16"/>
      <c r="M32" s="32" t="s">
        <v>56</v>
      </c>
    </row>
    <row r="33" spans="2:19" x14ac:dyDescent="0.2">
      <c r="B33" s="19" t="s">
        <v>15</v>
      </c>
      <c r="D33" s="53"/>
      <c r="E33" s="19" t="s">
        <v>20</v>
      </c>
      <c r="F33" s="19"/>
      <c r="G33" s="33"/>
      <c r="H33" s="33"/>
      <c r="I33" s="19"/>
      <c r="J33" s="27"/>
      <c r="K33" s="27"/>
      <c r="L33" s="27"/>
      <c r="M33" s="13"/>
    </row>
    <row r="34" spans="2:19" ht="15.75" x14ac:dyDescent="0.2">
      <c r="B34" s="20" t="s">
        <v>16</v>
      </c>
      <c r="D34" s="53"/>
      <c r="E34" s="20" t="s">
        <v>21</v>
      </c>
      <c r="F34" s="20"/>
      <c r="G34" s="33"/>
      <c r="H34" s="33"/>
      <c r="I34" s="20"/>
      <c r="J34" s="18"/>
      <c r="K34" s="33"/>
      <c r="L34" s="33"/>
      <c r="M34" s="28"/>
    </row>
    <row r="35" spans="2:19" ht="22.5" customHeight="1" x14ac:dyDescent="0.2">
      <c r="B35" s="19" t="s">
        <v>17</v>
      </c>
      <c r="D35" s="53"/>
      <c r="E35" s="19" t="s">
        <v>22</v>
      </c>
      <c r="F35" s="19"/>
      <c r="I35" s="19"/>
      <c r="J35" s="18"/>
      <c r="K35" s="33"/>
      <c r="L35" s="33"/>
    </row>
    <row r="36" spans="2:19" ht="10.5" customHeight="1" x14ac:dyDescent="0.2">
      <c r="E36" s="19"/>
      <c r="S36" s="2"/>
    </row>
    <row r="37" spans="2:19" ht="9.75" customHeight="1" x14ac:dyDescent="0.2">
      <c r="S37" s="2"/>
    </row>
    <row r="38" spans="2:19" ht="22.5" hidden="1" customHeight="1" x14ac:dyDescent="0.2">
      <c r="F38" s="98"/>
      <c r="G38" s="98"/>
      <c r="H38" s="98"/>
      <c r="I38" s="98"/>
      <c r="M38" s="8"/>
      <c r="S38" s="2"/>
    </row>
    <row r="39" spans="2:19" ht="21" customHeight="1" x14ac:dyDescent="0.2">
      <c r="B39" s="19" t="s">
        <v>18</v>
      </c>
      <c r="D39" s="17"/>
      <c r="E39" s="19" t="s">
        <v>46</v>
      </c>
      <c r="F39" s="1"/>
      <c r="G39" s="19"/>
      <c r="H39" s="19"/>
      <c r="J39" s="19"/>
      <c r="K39" s="19"/>
      <c r="L39" s="19"/>
      <c r="S39" s="2"/>
    </row>
    <row r="40" spans="2:19" ht="11.25" customHeight="1" x14ac:dyDescent="0.2">
      <c r="B40" s="20" t="s">
        <v>19</v>
      </c>
      <c r="D40" s="17"/>
      <c r="E40" s="20" t="s">
        <v>23</v>
      </c>
      <c r="F40" s="1"/>
      <c r="G40" s="20"/>
      <c r="H40" s="20"/>
      <c r="J40" s="20"/>
      <c r="K40" s="20"/>
      <c r="L40" s="20"/>
      <c r="S40" s="2"/>
    </row>
    <row r="41" spans="2:19" ht="12.75" customHeight="1" x14ac:dyDescent="0.2">
      <c r="B41" s="19" t="s">
        <v>17</v>
      </c>
      <c r="D41" s="17"/>
      <c r="E41" s="19" t="s">
        <v>17</v>
      </c>
      <c r="F41" s="1"/>
      <c r="G41" s="19"/>
      <c r="H41" s="19"/>
      <c r="J41" s="19"/>
      <c r="K41" s="19"/>
      <c r="L41" s="19"/>
      <c r="S41" s="2"/>
    </row>
    <row r="42" spans="2:19" ht="22.5" customHeight="1" x14ac:dyDescent="0.2">
      <c r="D42" s="17"/>
      <c r="F42" s="1"/>
      <c r="S42" s="2"/>
    </row>
    <row r="43" spans="2:19" ht="21" customHeight="1" x14ac:dyDescent="0.2">
      <c r="S43" s="2"/>
    </row>
    <row r="44" spans="2:19" ht="14.25" customHeight="1" x14ac:dyDescent="0.2"/>
    <row r="47" spans="2:19" ht="19.5" customHeight="1" x14ac:dyDescent="0.2"/>
    <row r="48" spans="2:19" ht="19.5" customHeight="1" x14ac:dyDescent="0.2"/>
    <row r="49" ht="36" customHeight="1" x14ac:dyDescent="0.2"/>
    <row r="50" ht="50.25" customHeight="1" x14ac:dyDescent="0.2"/>
    <row r="51" ht="28.5" customHeight="1" x14ac:dyDescent="0.2"/>
    <row r="52" ht="19.5" customHeight="1" x14ac:dyDescent="0.2"/>
  </sheetData>
  <mergeCells count="10">
    <mergeCell ref="F38:I38"/>
    <mergeCell ref="A1:P2"/>
    <mergeCell ref="A3:P3"/>
    <mergeCell ref="A4:P4"/>
    <mergeCell ref="A5:P5"/>
    <mergeCell ref="E7:F7"/>
    <mergeCell ref="I7:J7"/>
    <mergeCell ref="M7:N7"/>
    <mergeCell ref="G7:H7"/>
    <mergeCell ref="K7:L7"/>
  </mergeCells>
  <phoneticPr fontId="9" type="noConversion"/>
  <printOptions gridLines="1"/>
  <pageMargins left="0.23622047244094488" right="0.23622047244094488" top="0.74803149606299213" bottom="0.74803149606299213" header="0.31496062992125984" footer="0.31496062992125984"/>
  <pageSetup paperSize="9" scale="4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C1" workbookViewId="0">
      <selection activeCell="J14" sqref="J14"/>
    </sheetView>
  </sheetViews>
  <sheetFormatPr defaultRowHeight="15" x14ac:dyDescent="0.25"/>
  <cols>
    <col min="2" max="2" width="81.140625" bestFit="1" customWidth="1"/>
    <col min="3" max="3" width="6.7109375" bestFit="1" customWidth="1"/>
    <col min="4" max="4" width="81.140625" bestFit="1" customWidth="1"/>
    <col min="5" max="5" width="10.5703125" bestFit="1" customWidth="1"/>
    <col min="6" max="6" width="15.85546875" bestFit="1" customWidth="1"/>
    <col min="7" max="7" width="19.7109375" bestFit="1" customWidth="1"/>
  </cols>
  <sheetData>
    <row r="1" spans="1:7" ht="15.75" x14ac:dyDescent="0.25">
      <c r="A1" s="30" t="s">
        <v>10</v>
      </c>
      <c r="B1" s="31" t="s">
        <v>0</v>
      </c>
      <c r="C1" s="31" t="s">
        <v>10</v>
      </c>
      <c r="D1" s="30" t="s">
        <v>0</v>
      </c>
      <c r="E1" s="30" t="s">
        <v>1</v>
      </c>
      <c r="F1" s="75" t="s">
        <v>12</v>
      </c>
      <c r="G1" s="76" t="s">
        <v>7</v>
      </c>
    </row>
    <row r="2" spans="1:7" ht="15.75" x14ac:dyDescent="0.25">
      <c r="A2" s="36">
        <v>1</v>
      </c>
      <c r="B2" s="26" t="s">
        <v>33</v>
      </c>
      <c r="C2" s="36">
        <v>1</v>
      </c>
      <c r="D2" s="26" t="s">
        <v>33</v>
      </c>
      <c r="E2" s="73">
        <v>800</v>
      </c>
      <c r="F2" s="65">
        <v>47</v>
      </c>
      <c r="G2" s="49">
        <f>F2*E2</f>
        <v>37600</v>
      </c>
    </row>
    <row r="3" spans="1:7" ht="15.75" x14ac:dyDescent="0.25">
      <c r="A3" s="36">
        <v>2</v>
      </c>
      <c r="B3" s="26" t="s">
        <v>34</v>
      </c>
      <c r="C3" s="36">
        <v>2</v>
      </c>
      <c r="D3" s="26" t="s">
        <v>34</v>
      </c>
      <c r="E3" s="73">
        <v>300</v>
      </c>
      <c r="F3" s="65">
        <v>47</v>
      </c>
      <c r="G3" s="49">
        <f t="shared" ref="G3:G22" si="0">F3*E3</f>
        <v>14100</v>
      </c>
    </row>
    <row r="4" spans="1:7" ht="15.75" x14ac:dyDescent="0.25">
      <c r="A4" s="36">
        <v>3</v>
      </c>
      <c r="B4" s="26" t="s">
        <v>35</v>
      </c>
      <c r="C4" s="36">
        <v>3</v>
      </c>
      <c r="D4" s="26" t="s">
        <v>35</v>
      </c>
      <c r="E4" s="73">
        <v>370</v>
      </c>
      <c r="F4" s="65">
        <v>47</v>
      </c>
      <c r="G4" s="49">
        <f t="shared" si="0"/>
        <v>17390</v>
      </c>
    </row>
    <row r="5" spans="1:7" ht="15.75" x14ac:dyDescent="0.25">
      <c r="A5" s="36">
        <v>4</v>
      </c>
      <c r="B5" s="26" t="s">
        <v>36</v>
      </c>
      <c r="C5" s="36">
        <v>4</v>
      </c>
      <c r="D5" s="26" t="s">
        <v>36</v>
      </c>
      <c r="E5" s="73">
        <v>200</v>
      </c>
      <c r="F5" s="65">
        <v>47</v>
      </c>
      <c r="G5" s="49">
        <f t="shared" si="0"/>
        <v>9400</v>
      </c>
    </row>
    <row r="6" spans="1:7" ht="15.75" x14ac:dyDescent="0.25">
      <c r="A6" s="36">
        <v>5</v>
      </c>
      <c r="B6" s="26" t="s">
        <v>37</v>
      </c>
      <c r="C6" s="36">
        <v>5</v>
      </c>
      <c r="D6" s="26" t="s">
        <v>37</v>
      </c>
      <c r="E6" s="73">
        <v>80</v>
      </c>
      <c r="F6" s="65">
        <v>47</v>
      </c>
      <c r="G6" s="49">
        <f t="shared" si="0"/>
        <v>3760</v>
      </c>
    </row>
    <row r="7" spans="1:7" ht="15.75" x14ac:dyDescent="0.25">
      <c r="A7" s="36">
        <v>6</v>
      </c>
      <c r="B7" s="26" t="s">
        <v>38</v>
      </c>
      <c r="C7" s="36">
        <v>6</v>
      </c>
      <c r="D7" s="26" t="s">
        <v>38</v>
      </c>
      <c r="E7" s="73">
        <v>200</v>
      </c>
      <c r="F7" s="65">
        <v>47</v>
      </c>
      <c r="G7" s="49">
        <f t="shared" si="0"/>
        <v>9400</v>
      </c>
    </row>
    <row r="8" spans="1:7" ht="15.75" x14ac:dyDescent="0.25">
      <c r="A8" s="36">
        <v>7</v>
      </c>
      <c r="B8" s="26" t="s">
        <v>39</v>
      </c>
      <c r="C8" s="36">
        <v>7</v>
      </c>
      <c r="D8" s="26" t="s">
        <v>39</v>
      </c>
      <c r="E8" s="73">
        <v>150</v>
      </c>
      <c r="F8" s="65">
        <v>47</v>
      </c>
      <c r="G8" s="49">
        <f t="shared" si="0"/>
        <v>7050</v>
      </c>
    </row>
    <row r="9" spans="1:7" ht="15.75" x14ac:dyDescent="0.25">
      <c r="A9" s="36">
        <v>8</v>
      </c>
      <c r="B9" s="26" t="s">
        <v>40</v>
      </c>
      <c r="C9" s="36">
        <v>8</v>
      </c>
      <c r="D9" s="26" t="s">
        <v>40</v>
      </c>
      <c r="E9" s="73">
        <v>300</v>
      </c>
      <c r="F9" s="65">
        <v>47</v>
      </c>
      <c r="G9" s="49">
        <f t="shared" si="0"/>
        <v>14100</v>
      </c>
    </row>
    <row r="10" spans="1:7" ht="15.75" x14ac:dyDescent="0.25">
      <c r="A10" s="36">
        <v>9</v>
      </c>
      <c r="B10" s="26" t="s">
        <v>41</v>
      </c>
      <c r="C10" s="36">
        <v>9</v>
      </c>
      <c r="D10" s="26" t="s">
        <v>41</v>
      </c>
      <c r="E10" s="73">
        <v>600</v>
      </c>
      <c r="F10" s="65">
        <v>47</v>
      </c>
      <c r="G10" s="49">
        <f t="shared" si="0"/>
        <v>28200</v>
      </c>
    </row>
    <row r="11" spans="1:7" ht="15.75" x14ac:dyDescent="0.25">
      <c r="A11" s="36">
        <v>10</v>
      </c>
      <c r="B11" s="26" t="s">
        <v>42</v>
      </c>
      <c r="C11" s="36">
        <v>10</v>
      </c>
      <c r="D11" s="26" t="s">
        <v>42</v>
      </c>
      <c r="E11" s="73">
        <v>400</v>
      </c>
      <c r="F11" s="65">
        <v>47</v>
      </c>
      <c r="G11" s="49">
        <f t="shared" si="0"/>
        <v>18800</v>
      </c>
    </row>
    <row r="12" spans="1:7" ht="15.75" x14ac:dyDescent="0.25">
      <c r="A12" s="36">
        <v>11</v>
      </c>
      <c r="B12" s="26" t="s">
        <v>43</v>
      </c>
      <c r="C12" s="36">
        <v>11</v>
      </c>
      <c r="D12" s="26" t="s">
        <v>43</v>
      </c>
      <c r="E12" s="73">
        <v>1200</v>
      </c>
      <c r="F12" s="65">
        <v>47</v>
      </c>
      <c r="G12" s="49">
        <f t="shared" si="0"/>
        <v>56400</v>
      </c>
    </row>
    <row r="13" spans="1:7" ht="15.75" x14ac:dyDescent="0.25">
      <c r="A13" s="37">
        <v>12</v>
      </c>
      <c r="B13" s="26" t="s">
        <v>44</v>
      </c>
      <c r="C13" s="47">
        <v>12</v>
      </c>
      <c r="D13" s="26" t="s">
        <v>44</v>
      </c>
      <c r="E13" s="73">
        <v>1200</v>
      </c>
      <c r="F13" s="65">
        <v>47</v>
      </c>
      <c r="G13" s="49">
        <f t="shared" si="0"/>
        <v>56400</v>
      </c>
    </row>
    <row r="14" spans="1:7" ht="15.75" x14ac:dyDescent="0.25">
      <c r="A14" s="44">
        <v>13</v>
      </c>
      <c r="B14" s="45" t="s">
        <v>24</v>
      </c>
      <c r="C14" s="36">
        <v>13</v>
      </c>
      <c r="D14" s="45" t="s">
        <v>24</v>
      </c>
      <c r="E14" s="74">
        <v>10300</v>
      </c>
      <c r="F14" s="65">
        <v>24.21</v>
      </c>
      <c r="G14" s="49">
        <f t="shared" si="0"/>
        <v>249363</v>
      </c>
    </row>
    <row r="15" spans="1:7" ht="15.75" x14ac:dyDescent="0.25">
      <c r="A15" s="46">
        <v>14</v>
      </c>
      <c r="B15" s="45" t="s">
        <v>25</v>
      </c>
      <c r="C15" s="36">
        <v>14</v>
      </c>
      <c r="D15" s="45" t="s">
        <v>25</v>
      </c>
      <c r="E15" s="74">
        <v>1220</v>
      </c>
      <c r="F15" s="65">
        <v>28.17</v>
      </c>
      <c r="G15" s="49">
        <f t="shared" si="0"/>
        <v>34367.4</v>
      </c>
    </row>
    <row r="16" spans="1:7" ht="15.75" x14ac:dyDescent="0.25">
      <c r="A16" s="38">
        <v>15</v>
      </c>
      <c r="B16" s="26" t="s">
        <v>26</v>
      </c>
      <c r="C16" s="47">
        <v>15</v>
      </c>
      <c r="D16" s="26" t="s">
        <v>26</v>
      </c>
      <c r="E16" s="73">
        <v>700</v>
      </c>
      <c r="F16" s="65">
        <v>12.94</v>
      </c>
      <c r="G16" s="49">
        <f t="shared" si="0"/>
        <v>9058</v>
      </c>
    </row>
    <row r="17" spans="1:7" ht="15.75" x14ac:dyDescent="0.25">
      <c r="A17" s="39">
        <v>16</v>
      </c>
      <c r="B17" s="26" t="s">
        <v>27</v>
      </c>
      <c r="C17" s="47">
        <v>16</v>
      </c>
      <c r="D17" s="26" t="s">
        <v>27</v>
      </c>
      <c r="E17" s="73">
        <v>700</v>
      </c>
      <c r="F17" s="65">
        <v>6.06</v>
      </c>
      <c r="G17" s="49">
        <f t="shared" si="0"/>
        <v>4242</v>
      </c>
    </row>
    <row r="18" spans="1:7" ht="17.25" customHeight="1" x14ac:dyDescent="0.25">
      <c r="A18" s="39">
        <v>17</v>
      </c>
      <c r="B18" s="26" t="s">
        <v>28</v>
      </c>
      <c r="C18" s="47">
        <v>17</v>
      </c>
      <c r="D18" s="26" t="s">
        <v>28</v>
      </c>
      <c r="E18" s="73">
        <v>60</v>
      </c>
      <c r="F18" s="65">
        <v>61.33</v>
      </c>
      <c r="G18" s="49">
        <f t="shared" si="0"/>
        <v>3679.7999999999997</v>
      </c>
    </row>
    <row r="19" spans="1:7" ht="15.75" x14ac:dyDescent="0.25">
      <c r="A19" s="39">
        <v>18</v>
      </c>
      <c r="B19" s="26" t="s">
        <v>29</v>
      </c>
      <c r="C19" s="47">
        <v>18</v>
      </c>
      <c r="D19" s="26" t="s">
        <v>29</v>
      </c>
      <c r="E19" s="73">
        <v>20</v>
      </c>
      <c r="F19" s="65">
        <v>322.7</v>
      </c>
      <c r="G19" s="49">
        <f t="shared" si="0"/>
        <v>6454</v>
      </c>
    </row>
    <row r="20" spans="1:7" ht="15.75" x14ac:dyDescent="0.25">
      <c r="A20" s="39">
        <v>19</v>
      </c>
      <c r="B20" s="26" t="s">
        <v>30</v>
      </c>
      <c r="C20" s="47">
        <v>19</v>
      </c>
      <c r="D20" s="26" t="s">
        <v>30</v>
      </c>
      <c r="E20" s="73">
        <v>700</v>
      </c>
      <c r="F20" s="65">
        <v>6.67</v>
      </c>
      <c r="G20" s="49">
        <f t="shared" si="0"/>
        <v>4669</v>
      </c>
    </row>
    <row r="21" spans="1:7" ht="15.75" x14ac:dyDescent="0.25">
      <c r="A21" s="39">
        <v>20</v>
      </c>
      <c r="B21" s="26" t="s">
        <v>31</v>
      </c>
      <c r="C21" s="47">
        <v>20</v>
      </c>
      <c r="D21" s="26" t="s">
        <v>31</v>
      </c>
      <c r="E21" s="73">
        <v>70</v>
      </c>
      <c r="F21" s="65">
        <v>21.53</v>
      </c>
      <c r="G21" s="49">
        <f t="shared" si="0"/>
        <v>1507.1000000000001</v>
      </c>
    </row>
    <row r="22" spans="1:7" ht="15.75" x14ac:dyDescent="0.25">
      <c r="A22" s="39">
        <v>21</v>
      </c>
      <c r="B22" s="26" t="s">
        <v>32</v>
      </c>
      <c r="C22" s="47">
        <v>21</v>
      </c>
      <c r="D22" s="26" t="s">
        <v>32</v>
      </c>
      <c r="E22" s="73">
        <v>700</v>
      </c>
      <c r="F22" s="65">
        <v>2.37</v>
      </c>
      <c r="G22" s="49">
        <f t="shared" si="0"/>
        <v>1659</v>
      </c>
    </row>
    <row r="23" spans="1:7" ht="18" x14ac:dyDescent="0.25">
      <c r="F23" s="71" t="s">
        <v>13</v>
      </c>
      <c r="G23" s="77">
        <f>SUM(G2:G22)</f>
        <v>587599.30000000005</v>
      </c>
    </row>
    <row r="29" spans="1:7" ht="53.25" customHeight="1" x14ac:dyDescent="0.25"/>
    <row r="31" spans="1:7" ht="63" customHeight="1" x14ac:dyDescent="0.25"/>
    <row r="32" spans="1:7" ht="58.5" customHeight="1" x14ac:dyDescent="0.25"/>
    <row r="34" ht="51" customHeight="1" x14ac:dyDescent="0.25"/>
    <row r="35" ht="48.75" customHeight="1" x14ac:dyDescent="0.25"/>
    <row r="36" ht="49.5" customHeight="1" x14ac:dyDescent="0.25"/>
    <row r="37" ht="51" customHeight="1" x14ac:dyDescent="0.25"/>
    <row r="38" ht="59.25" customHeight="1" x14ac:dyDescent="0.25"/>
    <row r="39" ht="67.5" customHeight="1" x14ac:dyDescent="0.25"/>
    <row r="40" ht="51" customHeight="1" x14ac:dyDescent="0.25"/>
    <row r="41" ht="34.5" customHeight="1" x14ac:dyDescent="0.25"/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"/>
  <sheetViews>
    <sheetView tabSelected="1" topLeftCell="J21" zoomScale="140" zoomScaleNormal="140" workbookViewId="0">
      <selection activeCell="K39" sqref="K39:O40"/>
    </sheetView>
  </sheetViews>
  <sheetFormatPr defaultRowHeight="15" x14ac:dyDescent="0.25"/>
  <cols>
    <col min="1" max="1" width="3.85546875" bestFit="1" customWidth="1"/>
    <col min="2" max="2" width="78.7109375" customWidth="1"/>
    <col min="3" max="3" width="7.140625" bestFit="1" customWidth="1"/>
    <col min="4" max="4" width="11.85546875" bestFit="1" customWidth="1"/>
    <col min="5" max="5" width="16.42578125" bestFit="1" customWidth="1"/>
    <col min="6" max="6" width="15.28515625" bestFit="1" customWidth="1"/>
    <col min="7" max="7" width="10.140625" bestFit="1" customWidth="1"/>
    <col min="8" max="8" width="15.28515625" bestFit="1" customWidth="1"/>
    <col min="9" max="9" width="14.5703125" bestFit="1" customWidth="1"/>
    <col min="10" max="10" width="15.42578125" style="55" bestFit="1" customWidth="1"/>
    <col min="11" max="11" width="15.28515625" style="50" bestFit="1" customWidth="1"/>
    <col min="12" max="12" width="15.28515625" style="78" bestFit="1" customWidth="1"/>
    <col min="13" max="13" width="15" style="50" bestFit="1" customWidth="1"/>
    <col min="14" max="14" width="13.85546875" bestFit="1" customWidth="1"/>
    <col min="15" max="15" width="11.7109375" bestFit="1" customWidth="1"/>
  </cols>
  <sheetData>
    <row r="1" spans="1:13" x14ac:dyDescent="0.25">
      <c r="F1" s="111" t="s">
        <v>57</v>
      </c>
      <c r="G1" s="111"/>
      <c r="H1" s="111"/>
      <c r="I1" s="111"/>
    </row>
    <row r="2" spans="1:13" x14ac:dyDescent="0.25">
      <c r="F2" s="80" t="s">
        <v>50</v>
      </c>
      <c r="G2" s="81" t="s">
        <v>51</v>
      </c>
      <c r="H2" s="82" t="s">
        <v>52</v>
      </c>
      <c r="I2" s="83" t="s">
        <v>53</v>
      </c>
      <c r="J2" s="62" t="s">
        <v>50</v>
      </c>
      <c r="K2" s="63" t="s">
        <v>51</v>
      </c>
      <c r="L2" s="70" t="s">
        <v>52</v>
      </c>
      <c r="M2" s="64" t="s">
        <v>53</v>
      </c>
    </row>
    <row r="3" spans="1:13" ht="15.75" x14ac:dyDescent="0.25">
      <c r="A3" s="24">
        <v>1</v>
      </c>
      <c r="B3" s="26" t="s">
        <v>33</v>
      </c>
      <c r="C3" s="24" t="s">
        <v>14</v>
      </c>
      <c r="D3" s="65">
        <v>47</v>
      </c>
      <c r="E3" s="49">
        <v>37600</v>
      </c>
      <c r="F3" s="84">
        <v>800</v>
      </c>
      <c r="G3" s="85"/>
      <c r="H3" s="85"/>
      <c r="I3" s="85"/>
      <c r="J3" s="54">
        <f>D3*F3</f>
        <v>37600</v>
      </c>
      <c r="K3" s="54">
        <f>D3*G3</f>
        <v>0</v>
      </c>
      <c r="L3" s="54">
        <f>D3*H3</f>
        <v>0</v>
      </c>
      <c r="M3" s="54">
        <f>D3*I3</f>
        <v>0</v>
      </c>
    </row>
    <row r="4" spans="1:13" ht="15.75" x14ac:dyDescent="0.25">
      <c r="A4" s="24">
        <v>2</v>
      </c>
      <c r="B4" s="26" t="s">
        <v>34</v>
      </c>
      <c r="C4" s="24" t="s">
        <v>14</v>
      </c>
      <c r="D4" s="65">
        <v>47</v>
      </c>
      <c r="E4" s="49">
        <v>14100</v>
      </c>
      <c r="F4" s="84"/>
      <c r="G4" s="85"/>
      <c r="H4" s="85"/>
      <c r="I4" s="85">
        <v>300</v>
      </c>
      <c r="J4" s="54">
        <f t="shared" ref="J4:J23" si="0">D4*F4</f>
        <v>0</v>
      </c>
      <c r="K4" s="54">
        <f t="shared" ref="K4:K23" si="1">D4*G4</f>
        <v>0</v>
      </c>
      <c r="L4" s="54">
        <f t="shared" ref="L4:L23" si="2">D4*H4</f>
        <v>0</v>
      </c>
      <c r="M4" s="54">
        <f t="shared" ref="M4:M23" si="3">D4*I4</f>
        <v>14100</v>
      </c>
    </row>
    <row r="5" spans="1:13" ht="15.75" x14ac:dyDescent="0.25">
      <c r="A5" s="24">
        <v>3</v>
      </c>
      <c r="B5" s="45" t="s">
        <v>35</v>
      </c>
      <c r="C5" s="24" t="s">
        <v>14</v>
      </c>
      <c r="D5" s="66">
        <v>47</v>
      </c>
      <c r="E5" s="66">
        <v>17390</v>
      </c>
      <c r="F5" s="84"/>
      <c r="G5" s="85"/>
      <c r="H5" s="85"/>
      <c r="I5" s="85">
        <v>370</v>
      </c>
      <c r="J5" s="54">
        <f t="shared" si="0"/>
        <v>0</v>
      </c>
      <c r="K5" s="54">
        <f t="shared" si="1"/>
        <v>0</v>
      </c>
      <c r="L5" s="54">
        <f t="shared" si="2"/>
        <v>0</v>
      </c>
      <c r="M5" s="54">
        <f t="shared" si="3"/>
        <v>17390</v>
      </c>
    </row>
    <row r="6" spans="1:13" ht="15.75" x14ac:dyDescent="0.25">
      <c r="A6" s="24">
        <v>4</v>
      </c>
      <c r="B6" s="45" t="s">
        <v>36</v>
      </c>
      <c r="C6" s="24" t="s">
        <v>14</v>
      </c>
      <c r="D6" s="66">
        <v>47</v>
      </c>
      <c r="E6" s="66">
        <v>9400</v>
      </c>
      <c r="F6" s="84"/>
      <c r="G6" s="85"/>
      <c r="H6" s="85"/>
      <c r="I6" s="85">
        <v>200</v>
      </c>
      <c r="J6" s="54">
        <f t="shared" si="0"/>
        <v>0</v>
      </c>
      <c r="K6" s="54">
        <f t="shared" si="1"/>
        <v>0</v>
      </c>
      <c r="L6" s="54">
        <f t="shared" si="2"/>
        <v>0</v>
      </c>
      <c r="M6" s="54">
        <f t="shared" si="3"/>
        <v>9400</v>
      </c>
    </row>
    <row r="7" spans="1:13" ht="15.75" x14ac:dyDescent="0.25">
      <c r="A7" s="24">
        <v>5</v>
      </c>
      <c r="B7" s="45" t="s">
        <v>37</v>
      </c>
      <c r="C7" s="24" t="s">
        <v>14</v>
      </c>
      <c r="D7" s="65">
        <v>47</v>
      </c>
      <c r="E7" s="49">
        <v>3760</v>
      </c>
      <c r="F7" s="84"/>
      <c r="G7" s="85"/>
      <c r="H7" s="85"/>
      <c r="I7" s="85">
        <v>80</v>
      </c>
      <c r="J7" s="54">
        <f t="shared" si="0"/>
        <v>0</v>
      </c>
      <c r="K7" s="54">
        <f t="shared" si="1"/>
        <v>0</v>
      </c>
      <c r="L7" s="54">
        <f t="shared" si="2"/>
        <v>0</v>
      </c>
      <c r="M7" s="54">
        <f t="shared" si="3"/>
        <v>3760</v>
      </c>
    </row>
    <row r="8" spans="1:13" ht="15.75" x14ac:dyDescent="0.25">
      <c r="A8" s="24">
        <v>6</v>
      </c>
      <c r="B8" s="45" t="s">
        <v>38</v>
      </c>
      <c r="C8" s="24" t="s">
        <v>14</v>
      </c>
      <c r="D8" s="65">
        <v>47</v>
      </c>
      <c r="E8" s="49">
        <v>9400</v>
      </c>
      <c r="F8" s="84"/>
      <c r="G8" s="85">
        <v>200</v>
      </c>
      <c r="H8" s="85"/>
      <c r="I8" s="85"/>
      <c r="J8" s="54">
        <f t="shared" si="0"/>
        <v>0</v>
      </c>
      <c r="K8" s="54">
        <f t="shared" si="1"/>
        <v>9400</v>
      </c>
      <c r="L8" s="54">
        <f t="shared" si="2"/>
        <v>0</v>
      </c>
      <c r="M8" s="54">
        <f t="shared" si="3"/>
        <v>0</v>
      </c>
    </row>
    <row r="9" spans="1:13" ht="15.75" x14ac:dyDescent="0.25">
      <c r="A9" s="24">
        <v>7</v>
      </c>
      <c r="B9" s="26" t="s">
        <v>39</v>
      </c>
      <c r="C9" s="24" t="s">
        <v>14</v>
      </c>
      <c r="D9" s="65">
        <v>47</v>
      </c>
      <c r="E9" s="49">
        <v>7050</v>
      </c>
      <c r="F9" s="84"/>
      <c r="G9" s="85"/>
      <c r="H9" s="85">
        <v>150</v>
      </c>
      <c r="I9" s="85"/>
      <c r="J9" s="54">
        <f t="shared" si="0"/>
        <v>0</v>
      </c>
      <c r="K9" s="54">
        <f t="shared" si="1"/>
        <v>0</v>
      </c>
      <c r="L9" s="54">
        <f t="shared" si="2"/>
        <v>7050</v>
      </c>
      <c r="M9" s="54">
        <f t="shared" si="3"/>
        <v>0</v>
      </c>
    </row>
    <row r="10" spans="1:13" ht="15.75" x14ac:dyDescent="0.25">
      <c r="A10" s="24">
        <v>8</v>
      </c>
      <c r="B10" s="26" t="s">
        <v>40</v>
      </c>
      <c r="C10" s="24" t="s">
        <v>14</v>
      </c>
      <c r="D10" s="65">
        <v>47</v>
      </c>
      <c r="E10" s="49">
        <v>14100</v>
      </c>
      <c r="F10" s="84"/>
      <c r="G10" s="85"/>
      <c r="H10" s="85">
        <v>300</v>
      </c>
      <c r="I10" s="85"/>
      <c r="J10" s="54">
        <f t="shared" si="0"/>
        <v>0</v>
      </c>
      <c r="K10" s="54">
        <f t="shared" si="1"/>
        <v>0</v>
      </c>
      <c r="L10" s="54">
        <f t="shared" si="2"/>
        <v>14100</v>
      </c>
      <c r="M10" s="54">
        <f t="shared" si="3"/>
        <v>0</v>
      </c>
    </row>
    <row r="11" spans="1:13" ht="15.75" x14ac:dyDescent="0.25">
      <c r="A11" s="24">
        <v>9</v>
      </c>
      <c r="B11" s="26" t="s">
        <v>41</v>
      </c>
      <c r="C11" s="24" t="s">
        <v>14</v>
      </c>
      <c r="D11" s="65">
        <v>47</v>
      </c>
      <c r="E11" s="49">
        <v>28200</v>
      </c>
      <c r="F11" s="84"/>
      <c r="G11" s="85"/>
      <c r="H11" s="85">
        <v>600</v>
      </c>
      <c r="I11" s="85"/>
      <c r="J11" s="54">
        <f t="shared" si="0"/>
        <v>0</v>
      </c>
      <c r="K11" s="54">
        <f t="shared" si="1"/>
        <v>0</v>
      </c>
      <c r="L11" s="54">
        <f t="shared" si="2"/>
        <v>28200</v>
      </c>
      <c r="M11" s="54">
        <f t="shared" si="3"/>
        <v>0</v>
      </c>
    </row>
    <row r="12" spans="1:13" ht="15.75" x14ac:dyDescent="0.25">
      <c r="A12" s="24">
        <v>10</v>
      </c>
      <c r="B12" s="26" t="s">
        <v>42</v>
      </c>
      <c r="C12" s="24" t="s">
        <v>14</v>
      </c>
      <c r="D12" s="65">
        <v>47</v>
      </c>
      <c r="E12" s="49">
        <v>18800</v>
      </c>
      <c r="F12" s="84"/>
      <c r="G12" s="85"/>
      <c r="H12" s="85">
        <v>400</v>
      </c>
      <c r="I12" s="85"/>
      <c r="J12" s="54">
        <f t="shared" si="0"/>
        <v>0</v>
      </c>
      <c r="K12" s="54">
        <f t="shared" si="1"/>
        <v>0</v>
      </c>
      <c r="L12" s="54">
        <f t="shared" si="2"/>
        <v>18800</v>
      </c>
      <c r="M12" s="54">
        <f t="shared" si="3"/>
        <v>0</v>
      </c>
    </row>
    <row r="13" spans="1:13" ht="15.75" x14ac:dyDescent="0.25">
      <c r="A13" s="24">
        <v>11</v>
      </c>
      <c r="B13" s="26" t="s">
        <v>43</v>
      </c>
      <c r="C13" s="24" t="s">
        <v>14</v>
      </c>
      <c r="D13" s="65">
        <v>47</v>
      </c>
      <c r="E13" s="49">
        <v>56400</v>
      </c>
      <c r="F13" s="84"/>
      <c r="G13" s="85"/>
      <c r="H13" s="85">
        <v>1200</v>
      </c>
      <c r="I13" s="85"/>
      <c r="J13" s="54">
        <f t="shared" si="0"/>
        <v>0</v>
      </c>
      <c r="K13" s="54">
        <f t="shared" si="1"/>
        <v>0</v>
      </c>
      <c r="L13" s="54">
        <f t="shared" si="2"/>
        <v>56400</v>
      </c>
      <c r="M13" s="54">
        <f t="shared" si="3"/>
        <v>0</v>
      </c>
    </row>
    <row r="14" spans="1:13" ht="15.75" x14ac:dyDescent="0.25">
      <c r="A14" s="24">
        <v>12</v>
      </c>
      <c r="B14" s="45" t="s">
        <v>44</v>
      </c>
      <c r="C14" s="24" t="s">
        <v>14</v>
      </c>
      <c r="D14" s="66">
        <v>47</v>
      </c>
      <c r="E14" s="66">
        <v>56400</v>
      </c>
      <c r="F14" s="84"/>
      <c r="G14" s="85"/>
      <c r="H14" s="85">
        <v>1200</v>
      </c>
      <c r="I14" s="85"/>
      <c r="J14" s="54">
        <f t="shared" si="0"/>
        <v>0</v>
      </c>
      <c r="K14" s="54">
        <f t="shared" si="1"/>
        <v>0</v>
      </c>
      <c r="L14" s="54">
        <f t="shared" si="2"/>
        <v>56400</v>
      </c>
      <c r="M14" s="54">
        <f t="shared" si="3"/>
        <v>0</v>
      </c>
    </row>
    <row r="15" spans="1:13" ht="15.75" x14ac:dyDescent="0.25">
      <c r="A15" s="24">
        <v>13</v>
      </c>
      <c r="B15" s="45" t="s">
        <v>24</v>
      </c>
      <c r="C15" s="24" t="s">
        <v>14</v>
      </c>
      <c r="D15" s="66">
        <v>24.21</v>
      </c>
      <c r="E15" s="66">
        <v>249363</v>
      </c>
      <c r="F15" s="84">
        <v>1800</v>
      </c>
      <c r="G15" s="85">
        <v>7500</v>
      </c>
      <c r="H15" s="85">
        <v>200</v>
      </c>
      <c r="I15" s="85">
        <v>800</v>
      </c>
      <c r="J15" s="54">
        <f t="shared" si="0"/>
        <v>43578</v>
      </c>
      <c r="K15" s="54">
        <f t="shared" si="1"/>
        <v>181575</v>
      </c>
      <c r="L15" s="54">
        <f t="shared" si="2"/>
        <v>4842</v>
      </c>
      <c r="M15" s="54">
        <f t="shared" si="3"/>
        <v>19368</v>
      </c>
    </row>
    <row r="16" spans="1:13" ht="15.75" x14ac:dyDescent="0.25">
      <c r="A16" s="24">
        <v>14</v>
      </c>
      <c r="B16" s="45" t="s">
        <v>25</v>
      </c>
      <c r="C16" s="24" t="s">
        <v>14</v>
      </c>
      <c r="D16" s="66">
        <v>28.17</v>
      </c>
      <c r="E16" s="66">
        <v>34367.4</v>
      </c>
      <c r="F16" s="84">
        <v>800</v>
      </c>
      <c r="G16" s="85">
        <v>120</v>
      </c>
      <c r="H16" s="85">
        <v>100</v>
      </c>
      <c r="I16" s="85">
        <v>200</v>
      </c>
      <c r="J16" s="54">
        <f t="shared" si="0"/>
        <v>22536</v>
      </c>
      <c r="K16" s="54">
        <f t="shared" si="1"/>
        <v>3380.4</v>
      </c>
      <c r="L16" s="54">
        <f t="shared" si="2"/>
        <v>2817</v>
      </c>
      <c r="M16" s="54">
        <f t="shared" si="3"/>
        <v>5634</v>
      </c>
    </row>
    <row r="17" spans="1:15" ht="15.75" x14ac:dyDescent="0.25">
      <c r="A17" s="67">
        <v>15</v>
      </c>
      <c r="B17" s="45" t="s">
        <v>26</v>
      </c>
      <c r="C17" s="24" t="s">
        <v>14</v>
      </c>
      <c r="D17" s="66">
        <v>12.94</v>
      </c>
      <c r="E17" s="66">
        <v>9058</v>
      </c>
      <c r="F17" s="84"/>
      <c r="G17" s="85"/>
      <c r="H17" s="85">
        <v>700</v>
      </c>
      <c r="I17" s="85"/>
      <c r="J17" s="54">
        <f t="shared" si="0"/>
        <v>0</v>
      </c>
      <c r="K17" s="54">
        <f t="shared" si="1"/>
        <v>0</v>
      </c>
      <c r="L17" s="54">
        <f t="shared" si="2"/>
        <v>9058</v>
      </c>
      <c r="M17" s="54">
        <f t="shared" si="3"/>
        <v>0</v>
      </c>
    </row>
    <row r="18" spans="1:15" ht="15.75" x14ac:dyDescent="0.25">
      <c r="A18" s="67">
        <v>16</v>
      </c>
      <c r="B18" s="26" t="s">
        <v>27</v>
      </c>
      <c r="C18" s="24" t="s">
        <v>14</v>
      </c>
      <c r="D18" s="65">
        <v>6.06</v>
      </c>
      <c r="E18" s="49">
        <v>4242</v>
      </c>
      <c r="F18" s="84"/>
      <c r="G18" s="85"/>
      <c r="H18" s="85">
        <v>700</v>
      </c>
      <c r="I18" s="85"/>
      <c r="J18" s="54">
        <f t="shared" si="0"/>
        <v>0</v>
      </c>
      <c r="K18" s="54">
        <f t="shared" si="1"/>
        <v>0</v>
      </c>
      <c r="L18" s="54">
        <f t="shared" si="2"/>
        <v>4242</v>
      </c>
      <c r="M18" s="54">
        <f t="shared" si="3"/>
        <v>0</v>
      </c>
    </row>
    <row r="19" spans="1:15" ht="15.75" x14ac:dyDescent="0.25">
      <c r="A19" s="67">
        <v>17</v>
      </c>
      <c r="B19" s="26" t="s">
        <v>28</v>
      </c>
      <c r="C19" s="24" t="s">
        <v>14</v>
      </c>
      <c r="D19" s="65">
        <v>61.33</v>
      </c>
      <c r="E19" s="49">
        <v>3679.7999999999997</v>
      </c>
      <c r="F19" s="84"/>
      <c r="G19" s="85"/>
      <c r="H19" s="85">
        <v>60</v>
      </c>
      <c r="I19" s="85"/>
      <c r="J19" s="54">
        <f t="shared" si="0"/>
        <v>0</v>
      </c>
      <c r="K19" s="54">
        <f t="shared" si="1"/>
        <v>0</v>
      </c>
      <c r="L19" s="54">
        <f t="shared" si="2"/>
        <v>3679.7999999999997</v>
      </c>
      <c r="M19" s="54">
        <f t="shared" si="3"/>
        <v>0</v>
      </c>
    </row>
    <row r="20" spans="1:15" ht="15.75" x14ac:dyDescent="0.25">
      <c r="A20" s="67">
        <v>18</v>
      </c>
      <c r="B20" s="26" t="s">
        <v>29</v>
      </c>
      <c r="C20" s="24" t="s">
        <v>14</v>
      </c>
      <c r="D20" s="65">
        <v>322.7</v>
      </c>
      <c r="E20" s="49">
        <v>6454</v>
      </c>
      <c r="F20" s="84"/>
      <c r="G20" s="85"/>
      <c r="H20" s="85">
        <v>20</v>
      </c>
      <c r="I20" s="85"/>
      <c r="J20" s="54">
        <f t="shared" si="0"/>
        <v>0</v>
      </c>
      <c r="K20" s="54">
        <f t="shared" si="1"/>
        <v>0</v>
      </c>
      <c r="L20" s="54">
        <f t="shared" si="2"/>
        <v>6454</v>
      </c>
      <c r="M20" s="54">
        <f t="shared" si="3"/>
        <v>0</v>
      </c>
    </row>
    <row r="21" spans="1:15" ht="15.75" x14ac:dyDescent="0.25">
      <c r="A21" s="67">
        <v>19</v>
      </c>
      <c r="B21" s="26" t="s">
        <v>30</v>
      </c>
      <c r="C21" s="24" t="s">
        <v>14</v>
      </c>
      <c r="D21" s="65">
        <v>6.67</v>
      </c>
      <c r="E21" s="49">
        <v>4669</v>
      </c>
      <c r="F21" s="84"/>
      <c r="G21" s="85"/>
      <c r="H21" s="85">
        <v>700</v>
      </c>
      <c r="I21" s="85"/>
      <c r="J21" s="54">
        <f t="shared" si="0"/>
        <v>0</v>
      </c>
      <c r="K21" s="54">
        <f t="shared" si="1"/>
        <v>0</v>
      </c>
      <c r="L21" s="54">
        <f t="shared" si="2"/>
        <v>4669</v>
      </c>
      <c r="M21" s="54">
        <f t="shared" si="3"/>
        <v>0</v>
      </c>
    </row>
    <row r="22" spans="1:15" ht="15.75" x14ac:dyDescent="0.25">
      <c r="A22" s="67">
        <v>20</v>
      </c>
      <c r="B22" s="26" t="s">
        <v>31</v>
      </c>
      <c r="C22" s="24" t="s">
        <v>14</v>
      </c>
      <c r="D22" s="65">
        <v>21.53</v>
      </c>
      <c r="E22" s="49">
        <v>1507.1000000000001</v>
      </c>
      <c r="F22" s="84"/>
      <c r="G22" s="85"/>
      <c r="H22" s="85">
        <v>70</v>
      </c>
      <c r="I22" s="85"/>
      <c r="J22" s="54">
        <f t="shared" si="0"/>
        <v>0</v>
      </c>
      <c r="K22" s="54">
        <f t="shared" si="1"/>
        <v>0</v>
      </c>
      <c r="L22" s="54">
        <f t="shared" si="2"/>
        <v>1507.1000000000001</v>
      </c>
      <c r="M22" s="54">
        <f t="shared" si="3"/>
        <v>0</v>
      </c>
    </row>
    <row r="23" spans="1:15" ht="15.75" x14ac:dyDescent="0.25">
      <c r="A23" s="67">
        <v>21</v>
      </c>
      <c r="B23" s="26" t="s">
        <v>32</v>
      </c>
      <c r="C23" s="24" t="s">
        <v>14</v>
      </c>
      <c r="D23" s="65">
        <v>2.37</v>
      </c>
      <c r="E23" s="49">
        <v>1659</v>
      </c>
      <c r="F23" s="84"/>
      <c r="G23" s="85"/>
      <c r="H23" s="85">
        <v>700</v>
      </c>
      <c r="I23" s="85"/>
      <c r="J23" s="54">
        <f t="shared" si="0"/>
        <v>0</v>
      </c>
      <c r="K23" s="54">
        <f t="shared" si="1"/>
        <v>0</v>
      </c>
      <c r="L23" s="54">
        <f t="shared" si="2"/>
        <v>1659</v>
      </c>
      <c r="M23" s="54">
        <f t="shared" si="3"/>
        <v>0</v>
      </c>
    </row>
    <row r="24" spans="1:15" ht="15.75" x14ac:dyDescent="0.25">
      <c r="A24" s="48"/>
      <c r="B24" s="56"/>
      <c r="C24" s="56"/>
      <c r="D24" s="69" t="s">
        <v>55</v>
      </c>
      <c r="E24" s="68">
        <f>SUM(E3:E23)</f>
        <v>587599.30000000005</v>
      </c>
      <c r="F24" s="56"/>
      <c r="J24" s="57">
        <f>SUM(J3:J23)</f>
        <v>103714</v>
      </c>
      <c r="K24" s="58">
        <f>SUM(K3:K23)</f>
        <v>194355.4</v>
      </c>
      <c r="L24" s="79">
        <f>SUM(L3:L23)</f>
        <v>219877.9</v>
      </c>
      <c r="M24" s="58">
        <f>SUM(M3:M23)</f>
        <v>69652</v>
      </c>
      <c r="N24" s="60">
        <f>SUM(J24:M24)</f>
        <v>587599.30000000005</v>
      </c>
    </row>
    <row r="25" spans="1:15" x14ac:dyDescent="0.25">
      <c r="A25" s="48"/>
      <c r="B25" s="56"/>
      <c r="C25" s="56"/>
      <c r="D25" s="56"/>
      <c r="E25" s="56"/>
      <c r="F25" s="56"/>
      <c r="G25" s="56"/>
      <c r="H25" s="56"/>
      <c r="I25" s="86" t="s">
        <v>54</v>
      </c>
      <c r="J25" s="87">
        <f>(J24*100)/$N$24</f>
        <v>17.650463504636576</v>
      </c>
      <c r="K25" s="87">
        <f t="shared" ref="K25:M25" si="4">(K24*100)/$N$24</f>
        <v>33.076179634659198</v>
      </c>
      <c r="L25" s="87">
        <f t="shared" si="4"/>
        <v>37.419700806314779</v>
      </c>
      <c r="M25" s="87">
        <f t="shared" si="4"/>
        <v>11.853656054389445</v>
      </c>
      <c r="N25" s="87">
        <f>SUM(J25:M25)</f>
        <v>100</v>
      </c>
      <c r="O25" s="56"/>
    </row>
    <row r="26" spans="1:15" x14ac:dyDescent="0.25">
      <c r="A26" s="48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</row>
    <row r="27" spans="1:15" x14ac:dyDescent="0.25">
      <c r="A27" s="48"/>
      <c r="B27" s="56"/>
      <c r="C27" s="56"/>
      <c r="D27" s="56"/>
      <c r="E27" s="90" t="s">
        <v>58</v>
      </c>
      <c r="F27" s="90" t="s">
        <v>59</v>
      </c>
      <c r="G27" s="90" t="s">
        <v>54</v>
      </c>
      <c r="H27" s="90" t="s">
        <v>60</v>
      </c>
      <c r="I27" s="56"/>
      <c r="J27" s="93" t="s">
        <v>63</v>
      </c>
      <c r="K27" s="93" t="s">
        <v>59</v>
      </c>
      <c r="L27" s="93" t="s">
        <v>54</v>
      </c>
      <c r="M27" s="93" t="s">
        <v>60</v>
      </c>
      <c r="N27" s="93" t="s">
        <v>62</v>
      </c>
      <c r="O27" s="93" t="s">
        <v>64</v>
      </c>
    </row>
    <row r="28" spans="1:15" x14ac:dyDescent="0.25">
      <c r="B28" s="56"/>
      <c r="C28" s="56"/>
      <c r="D28" s="56"/>
      <c r="E28" s="42">
        <v>30</v>
      </c>
      <c r="F28" s="88">
        <f>J15</f>
        <v>43578</v>
      </c>
      <c r="G28" s="89">
        <f>(F28*17.65)/$F$30</f>
        <v>7.4160836531230112</v>
      </c>
      <c r="H28" s="42">
        <v>31</v>
      </c>
      <c r="I28" s="56"/>
      <c r="J28" s="112">
        <v>30</v>
      </c>
      <c r="K28" s="113">
        <v>3894.8</v>
      </c>
      <c r="L28" s="114">
        <f>(K28*37.42)/$K$41</f>
        <v>0.66283794778829541</v>
      </c>
      <c r="M28" s="112">
        <v>361</v>
      </c>
      <c r="N28" s="115">
        <v>2660</v>
      </c>
      <c r="O28" s="115" t="s">
        <v>66</v>
      </c>
    </row>
    <row r="29" spans="1:15" x14ac:dyDescent="0.25">
      <c r="B29" s="56"/>
      <c r="C29" s="56"/>
      <c r="D29" s="56"/>
      <c r="E29" s="42">
        <v>39</v>
      </c>
      <c r="F29" s="88">
        <f>J3+J16</f>
        <v>60136</v>
      </c>
      <c r="G29" s="89">
        <f>(F29*17.65)/$F$30</f>
        <v>10.233916346876988</v>
      </c>
      <c r="H29" s="42">
        <v>34</v>
      </c>
      <c r="I29" s="56"/>
      <c r="J29" s="112" t="s">
        <v>71</v>
      </c>
      <c r="K29" s="113">
        <v>947.2</v>
      </c>
      <c r="L29" s="114">
        <f t="shared" ref="L29:L40" si="5">(K29*37.42)/$K$41</f>
        <v>0.16119957485495359</v>
      </c>
      <c r="M29" s="112">
        <v>332</v>
      </c>
      <c r="N29" s="115">
        <v>2660</v>
      </c>
      <c r="O29" s="115" t="s">
        <v>68</v>
      </c>
    </row>
    <row r="30" spans="1:15" x14ac:dyDescent="0.25">
      <c r="B30" s="56"/>
      <c r="C30" s="56"/>
      <c r="D30" s="56"/>
      <c r="E30" s="56"/>
      <c r="F30" s="88">
        <f>SUM(F28:F29)</f>
        <v>103714</v>
      </c>
      <c r="G30" s="89">
        <f>SUM(G28:G29)</f>
        <v>17.649999999999999</v>
      </c>
      <c r="H30" s="56"/>
      <c r="I30" s="56"/>
      <c r="J30" s="116">
        <v>39</v>
      </c>
      <c r="K30" s="117">
        <v>20000</v>
      </c>
      <c r="L30" s="118">
        <f t="shared" si="5"/>
        <v>3.4037072393360135</v>
      </c>
      <c r="M30" s="116">
        <v>321</v>
      </c>
      <c r="N30" s="119">
        <v>1500</v>
      </c>
      <c r="O30" s="119" t="s">
        <v>65</v>
      </c>
    </row>
    <row r="31" spans="1:15" x14ac:dyDescent="0.25">
      <c r="B31" s="56"/>
      <c r="C31" s="56"/>
      <c r="D31" s="56"/>
      <c r="E31" s="56"/>
      <c r="F31" s="56"/>
      <c r="G31" s="56"/>
      <c r="H31" s="56"/>
      <c r="I31" s="56"/>
      <c r="J31" s="116" t="s">
        <v>70</v>
      </c>
      <c r="K31" s="117">
        <v>5634.45</v>
      </c>
      <c r="L31" s="118">
        <f t="shared" si="5"/>
        <v>0.95890091273384004</v>
      </c>
      <c r="M31" s="116">
        <v>334</v>
      </c>
      <c r="N31" s="119">
        <v>2660</v>
      </c>
      <c r="O31" s="119" t="s">
        <v>68</v>
      </c>
    </row>
    <row r="32" spans="1:15" x14ac:dyDescent="0.25">
      <c r="B32" s="56"/>
      <c r="C32" s="56"/>
      <c r="D32" s="56"/>
      <c r="E32" s="91" t="s">
        <v>61</v>
      </c>
      <c r="F32" s="91" t="s">
        <v>59</v>
      </c>
      <c r="G32" s="91" t="s">
        <v>54</v>
      </c>
      <c r="H32" s="91" t="s">
        <v>60</v>
      </c>
      <c r="I32" s="91" t="s">
        <v>62</v>
      </c>
      <c r="J32" s="56"/>
      <c r="K32" s="117">
        <v>5634.45</v>
      </c>
      <c r="L32" s="118">
        <f t="shared" si="5"/>
        <v>0.95890091273384004</v>
      </c>
      <c r="M32" s="116">
        <v>362</v>
      </c>
      <c r="N32" s="119">
        <v>2660</v>
      </c>
      <c r="O32" s="119" t="s">
        <v>66</v>
      </c>
    </row>
    <row r="33" spans="2:15" x14ac:dyDescent="0.25">
      <c r="B33" s="56"/>
      <c r="C33" s="56"/>
      <c r="D33" s="56"/>
      <c r="E33" s="42">
        <v>30</v>
      </c>
      <c r="F33" s="88">
        <v>151575</v>
      </c>
      <c r="G33" s="89">
        <v>25.8</v>
      </c>
      <c r="H33" s="42">
        <v>223</v>
      </c>
      <c r="I33" s="92">
        <v>1600</v>
      </c>
      <c r="J33" s="56"/>
      <c r="K33" s="117">
        <v>673</v>
      </c>
      <c r="L33" s="118">
        <f t="shared" si="5"/>
        <v>0.11453474860365685</v>
      </c>
      <c r="M33" s="116">
        <v>334</v>
      </c>
      <c r="N33" s="119">
        <v>2660</v>
      </c>
      <c r="O33" s="119" t="s">
        <v>68</v>
      </c>
    </row>
    <row r="34" spans="2:15" x14ac:dyDescent="0.25">
      <c r="B34" s="56"/>
      <c r="C34" s="56"/>
      <c r="D34" s="56"/>
      <c r="E34" s="56"/>
      <c r="F34" s="88">
        <v>30000</v>
      </c>
      <c r="G34" s="89">
        <v>5.0999999999999996</v>
      </c>
      <c r="H34" s="42">
        <v>223</v>
      </c>
      <c r="I34" s="92">
        <v>1500</v>
      </c>
      <c r="J34" s="56"/>
      <c r="K34" s="117">
        <v>798</v>
      </c>
      <c r="L34" s="118">
        <f t="shared" si="5"/>
        <v>0.13580791884950694</v>
      </c>
      <c r="M34" s="116">
        <v>362</v>
      </c>
      <c r="N34" s="119">
        <v>2660</v>
      </c>
      <c r="O34" s="119" t="s">
        <v>66</v>
      </c>
    </row>
    <row r="35" spans="2:15" x14ac:dyDescent="0.25">
      <c r="B35" s="56"/>
      <c r="C35" s="56"/>
      <c r="D35" s="56"/>
      <c r="E35" s="42">
        <v>39</v>
      </c>
      <c r="F35" s="88">
        <f>K16</f>
        <v>3380.4</v>
      </c>
      <c r="G35" s="89">
        <v>0.57999999999999996</v>
      </c>
      <c r="H35" s="42">
        <v>212</v>
      </c>
      <c r="I35" s="92">
        <v>1500</v>
      </c>
      <c r="J35" s="97" t="s">
        <v>67</v>
      </c>
      <c r="K35" s="117">
        <v>1346</v>
      </c>
      <c r="L35" s="118">
        <f t="shared" si="5"/>
        <v>0.2290694972073137</v>
      </c>
      <c r="M35" s="116">
        <v>321</v>
      </c>
      <c r="N35" s="119">
        <v>1500</v>
      </c>
      <c r="O35" s="119" t="s">
        <v>65</v>
      </c>
    </row>
    <row r="36" spans="2:15" x14ac:dyDescent="0.25">
      <c r="B36" s="56"/>
      <c r="C36" s="56"/>
      <c r="D36" s="56"/>
      <c r="E36" s="56"/>
      <c r="F36" s="88">
        <f>K8</f>
        <v>9400</v>
      </c>
      <c r="G36" s="89">
        <v>1.6</v>
      </c>
      <c r="H36" s="42">
        <v>212</v>
      </c>
      <c r="I36" s="92">
        <v>1600</v>
      </c>
      <c r="J36" s="95">
        <f>SUM(L9:L14)</f>
        <v>180950</v>
      </c>
      <c r="K36" s="117">
        <v>45475</v>
      </c>
      <c r="L36" s="118">
        <f t="shared" si="5"/>
        <v>7.7391793354402605</v>
      </c>
      <c r="M36" s="116">
        <v>321</v>
      </c>
      <c r="N36" s="119">
        <v>1500</v>
      </c>
      <c r="O36" s="116" t="s">
        <v>65</v>
      </c>
    </row>
    <row r="37" spans="2:15" x14ac:dyDescent="0.25">
      <c r="B37" s="56"/>
      <c r="C37" s="56"/>
      <c r="D37" s="56"/>
      <c r="E37" s="56"/>
      <c r="F37" s="88">
        <f>SUM(F33:F36)</f>
        <v>194355.4</v>
      </c>
      <c r="G37" s="89">
        <f>SUM(G33:G36)</f>
        <v>33.08</v>
      </c>
      <c r="H37" s="56"/>
      <c r="I37" s="56"/>
      <c r="J37" s="56"/>
      <c r="K37" s="117">
        <v>15000</v>
      </c>
      <c r="L37" s="118">
        <f t="shared" si="5"/>
        <v>2.5527804295020102</v>
      </c>
      <c r="M37" s="116">
        <v>334</v>
      </c>
      <c r="N37" s="119">
        <v>1660</v>
      </c>
      <c r="O37" s="116" t="s">
        <v>68</v>
      </c>
    </row>
    <row r="38" spans="2:15" x14ac:dyDescent="0.25">
      <c r="B38" s="56"/>
      <c r="C38" s="56"/>
      <c r="D38" s="56"/>
      <c r="E38" s="56"/>
      <c r="F38" s="56"/>
      <c r="G38" s="56"/>
      <c r="H38" s="56"/>
      <c r="I38" s="56"/>
      <c r="J38" s="56"/>
      <c r="K38" s="117">
        <v>30000</v>
      </c>
      <c r="L38" s="118">
        <f t="shared" si="5"/>
        <v>5.1055608590040205</v>
      </c>
      <c r="M38" s="116">
        <v>362</v>
      </c>
      <c r="N38" s="119">
        <v>1660</v>
      </c>
      <c r="O38" s="116" t="s">
        <v>66</v>
      </c>
    </row>
    <row r="39" spans="2:15" x14ac:dyDescent="0.25">
      <c r="B39" s="56"/>
      <c r="C39" s="56"/>
      <c r="D39" s="56"/>
      <c r="E39" s="56"/>
      <c r="F39" s="56"/>
      <c r="G39" s="56"/>
      <c r="H39" s="56"/>
      <c r="I39" s="56"/>
      <c r="J39" s="56"/>
      <c r="K39" s="117">
        <v>45237.5</v>
      </c>
      <c r="L39" s="118">
        <f t="shared" si="5"/>
        <v>7.6987603119731451</v>
      </c>
      <c r="M39" s="116">
        <v>334</v>
      </c>
      <c r="N39" s="119">
        <v>2660</v>
      </c>
      <c r="O39" s="116" t="s">
        <v>68</v>
      </c>
    </row>
    <row r="40" spans="2:15" x14ac:dyDescent="0.25">
      <c r="B40" s="56"/>
      <c r="C40" s="56"/>
      <c r="D40" s="56"/>
      <c r="E40" s="56"/>
      <c r="F40" s="56"/>
      <c r="G40" s="56"/>
      <c r="H40" s="56"/>
      <c r="I40" s="56"/>
      <c r="J40" s="56"/>
      <c r="K40" s="117">
        <v>45237.5</v>
      </c>
      <c r="L40" s="118">
        <f t="shared" si="5"/>
        <v>7.6987603119731451</v>
      </c>
      <c r="M40" s="116">
        <v>362</v>
      </c>
      <c r="N40" s="119">
        <v>2660</v>
      </c>
      <c r="O40" s="116" t="s">
        <v>66</v>
      </c>
    </row>
    <row r="41" spans="2:15" x14ac:dyDescent="0.25">
      <c r="B41" s="56"/>
      <c r="C41" s="56"/>
      <c r="D41" s="56"/>
      <c r="E41" s="56"/>
      <c r="F41" s="56"/>
      <c r="G41" s="56"/>
      <c r="H41" s="56"/>
      <c r="I41" s="56"/>
      <c r="J41" s="56"/>
      <c r="K41" s="94">
        <f>SUM(K28:K40)</f>
        <v>219877.9</v>
      </c>
      <c r="L41" s="87">
        <f>SUM(L28:L40)</f>
        <v>37.42</v>
      </c>
      <c r="M41" s="56"/>
      <c r="N41" s="56"/>
      <c r="O41" s="56"/>
    </row>
    <row r="42" spans="2:15" x14ac:dyDescent="0.25"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</row>
    <row r="43" spans="2:15" x14ac:dyDescent="0.25"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</row>
    <row r="44" spans="2:15" x14ac:dyDescent="0.25">
      <c r="B44" s="56"/>
      <c r="C44" s="56"/>
      <c r="D44" s="56"/>
      <c r="E44" s="56"/>
      <c r="F44" s="56"/>
      <c r="G44" s="56"/>
      <c r="H44" s="56"/>
      <c r="I44" s="56"/>
      <c r="J44" s="96" t="s">
        <v>69</v>
      </c>
      <c r="K44" s="96" t="s">
        <v>59</v>
      </c>
      <c r="L44" s="96" t="s">
        <v>54</v>
      </c>
      <c r="M44" s="96" t="s">
        <v>60</v>
      </c>
      <c r="N44" s="96" t="s">
        <v>62</v>
      </c>
      <c r="O44" s="56"/>
    </row>
    <row r="45" spans="2:15" x14ac:dyDescent="0.25">
      <c r="B45" s="56"/>
      <c r="C45" s="56"/>
      <c r="D45" s="56"/>
      <c r="E45" s="56"/>
      <c r="F45" s="56"/>
      <c r="G45" s="56"/>
      <c r="H45" s="56"/>
      <c r="I45" s="56"/>
      <c r="J45" s="42">
        <v>30</v>
      </c>
      <c r="K45" s="88">
        <f>M15</f>
        <v>19368</v>
      </c>
      <c r="L45" s="89">
        <v>3.3</v>
      </c>
      <c r="M45" s="42">
        <v>401</v>
      </c>
      <c r="N45" s="92">
        <v>1500</v>
      </c>
      <c r="O45" s="56"/>
    </row>
    <row r="46" spans="2:15" x14ac:dyDescent="0.25">
      <c r="I46" s="59"/>
      <c r="J46" s="42">
        <v>39</v>
      </c>
      <c r="K46" s="88">
        <f>M16</f>
        <v>5634</v>
      </c>
      <c r="L46" s="89">
        <v>0.95</v>
      </c>
      <c r="M46" s="42">
        <v>404</v>
      </c>
      <c r="N46" s="92">
        <v>1500</v>
      </c>
      <c r="O46" s="56"/>
    </row>
    <row r="47" spans="2:15" x14ac:dyDescent="0.25">
      <c r="G47" s="21"/>
      <c r="I47" s="21"/>
      <c r="K47" s="88">
        <f>SUM(M4:M7)</f>
        <v>44650</v>
      </c>
      <c r="L47" s="89">
        <v>7.6</v>
      </c>
      <c r="M47" s="42">
        <v>404</v>
      </c>
      <c r="N47" s="92">
        <v>1500</v>
      </c>
      <c r="O47" s="56"/>
    </row>
    <row r="48" spans="2:15" x14ac:dyDescent="0.25">
      <c r="G48" s="21"/>
      <c r="K48" s="94">
        <f>SUM(K45:K47)</f>
        <v>69652</v>
      </c>
      <c r="L48" s="87">
        <f>SUM(L45:L47)</f>
        <v>11.85</v>
      </c>
      <c r="M48" s="56"/>
      <c r="N48" s="56"/>
      <c r="O48" s="56"/>
    </row>
    <row r="49" spans="7:15" x14ac:dyDescent="0.25">
      <c r="G49" s="21"/>
      <c r="K49" s="56"/>
      <c r="L49" s="56"/>
      <c r="M49" s="56"/>
      <c r="N49" s="56"/>
      <c r="O49" s="56"/>
    </row>
    <row r="50" spans="7:15" x14ac:dyDescent="0.25">
      <c r="K50" s="56"/>
      <c r="L50" s="56"/>
      <c r="M50" s="56"/>
      <c r="N50" s="56"/>
      <c r="O50" s="56"/>
    </row>
    <row r="51" spans="7:15" x14ac:dyDescent="0.25">
      <c r="K51" s="56"/>
      <c r="L51" s="56"/>
      <c r="M51" s="56"/>
      <c r="N51" s="56"/>
      <c r="O51" s="56"/>
    </row>
    <row r="52" spans="7:15" x14ac:dyDescent="0.25">
      <c r="K52" s="56"/>
      <c r="L52" s="56"/>
      <c r="M52" s="56"/>
      <c r="N52" s="56"/>
      <c r="O52" s="56"/>
    </row>
  </sheetData>
  <mergeCells count="1">
    <mergeCell ref="F1:I1"/>
  </mergeCells>
  <pageMargins left="0.511811024" right="0.511811024" top="0.78740157499999996" bottom="0.78740157499999996" header="0.31496062000000002" footer="0.31496062000000002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EST.</vt:lpstr>
      <vt:lpstr>Planilha3</vt:lpstr>
      <vt:lpstr>Planilha4</vt:lpstr>
      <vt:lpstr>EST.!Area_de_impressao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User</cp:lastModifiedBy>
  <cp:lastPrinted>2026-05-21T18:26:06Z</cp:lastPrinted>
  <dcterms:created xsi:type="dcterms:W3CDTF">2010-11-25T10:08:42Z</dcterms:created>
  <dcterms:modified xsi:type="dcterms:W3CDTF">2026-05-28T13:45:18Z</dcterms:modified>
</cp:coreProperties>
</file>