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User\Desktop\2026\CREDENCIAMENTO\ADM\LACHES PRONTOS\"/>
    </mc:Choice>
  </mc:AlternateContent>
  <bookViews>
    <workbookView xWindow="32760" yWindow="32760" windowWidth="23040" windowHeight="8280" tabRatio="825" activeTab="3"/>
  </bookViews>
  <sheets>
    <sheet name="Planejamento unificado" sheetId="120" r:id="rId1"/>
    <sheet name="Plan1" sheetId="124" r:id="rId2"/>
    <sheet name="ADM" sheetId="125" r:id="rId3"/>
    <sheet name="FMS" sheetId="126" r:id="rId4"/>
    <sheet name="FME" sheetId="127" r:id="rId5"/>
    <sheet name="FMAS" sheetId="128" r:id="rId6"/>
  </sheets>
  <definedNames>
    <definedName name="_xlnm.Print_Titles" localSheetId="0">'Planejamento unificado'!$A:$B,'Planejamento unificado'!$2:$3</definedName>
  </definedNames>
  <calcPr calcId="152511"/>
  <fileRecoveryPr autoRecover="0"/>
</workbook>
</file>

<file path=xl/calcChain.xml><?xml version="1.0" encoding="utf-8"?>
<calcChain xmlns="http://schemas.openxmlformats.org/spreadsheetml/2006/main">
  <c r="H31" i="128" l="1"/>
  <c r="U21" i="124" l="1"/>
  <c r="L22" i="126" l="1"/>
  <c r="K23" i="126"/>
  <c r="L21" i="126" s="1"/>
  <c r="L23" i="126" s="1"/>
  <c r="M22" i="128" l="1"/>
  <c r="T22" i="124"/>
  <c r="R22" i="124"/>
  <c r="V21" i="124"/>
  <c r="U22" i="124" s="1"/>
  <c r="T21" i="124"/>
  <c r="S21" i="124"/>
  <c r="R4" i="124"/>
  <c r="S4" i="124"/>
  <c r="T4" i="124"/>
  <c r="U4" i="124"/>
  <c r="R5" i="124"/>
  <c r="S5" i="124"/>
  <c r="T5" i="124"/>
  <c r="U5" i="124"/>
  <c r="R6" i="124"/>
  <c r="S6" i="124"/>
  <c r="T6" i="124"/>
  <c r="U6" i="124"/>
  <c r="R7" i="124"/>
  <c r="S7" i="124"/>
  <c r="T7" i="124"/>
  <c r="U7" i="124"/>
  <c r="R8" i="124"/>
  <c r="S8" i="124"/>
  <c r="T8" i="124"/>
  <c r="U8" i="124"/>
  <c r="R9" i="124"/>
  <c r="S9" i="124"/>
  <c r="T9" i="124"/>
  <c r="U9" i="124"/>
  <c r="R10" i="124"/>
  <c r="S10" i="124"/>
  <c r="T10" i="124"/>
  <c r="U10" i="124"/>
  <c r="R11" i="124"/>
  <c r="S11" i="124"/>
  <c r="T11" i="124"/>
  <c r="U11" i="124"/>
  <c r="R12" i="124"/>
  <c r="S12" i="124"/>
  <c r="T12" i="124"/>
  <c r="U12" i="124"/>
  <c r="R13" i="124"/>
  <c r="S13" i="124"/>
  <c r="T13" i="124"/>
  <c r="U13" i="124"/>
  <c r="R14" i="124"/>
  <c r="S14" i="124"/>
  <c r="T14" i="124"/>
  <c r="U14" i="124"/>
  <c r="R15" i="124"/>
  <c r="S15" i="124"/>
  <c r="T15" i="124"/>
  <c r="U15" i="124"/>
  <c r="R16" i="124"/>
  <c r="S16" i="124"/>
  <c r="T16" i="124"/>
  <c r="U16" i="124"/>
  <c r="R17" i="124"/>
  <c r="S17" i="124"/>
  <c r="T17" i="124"/>
  <c r="U17" i="124"/>
  <c r="R18" i="124"/>
  <c r="S18" i="124"/>
  <c r="T18" i="124"/>
  <c r="U18" i="124"/>
  <c r="R19" i="124"/>
  <c r="R21" i="124" s="1"/>
  <c r="S19" i="124"/>
  <c r="T19" i="124"/>
  <c r="U19" i="124"/>
  <c r="R20" i="124"/>
  <c r="S20" i="124"/>
  <c r="T20" i="124"/>
  <c r="U20" i="124"/>
  <c r="U3" i="124"/>
  <c r="T3" i="124"/>
  <c r="S3" i="124"/>
  <c r="R3" i="124"/>
  <c r="H23" i="125"/>
  <c r="G23" i="126"/>
  <c r="G23" i="127"/>
  <c r="M29" i="128"/>
  <c r="G23" i="125"/>
  <c r="S22" i="124" l="1"/>
  <c r="V22" i="124" s="1"/>
  <c r="J4" i="128"/>
  <c r="K4" i="128"/>
  <c r="L4" i="128"/>
  <c r="J5" i="128"/>
  <c r="K5" i="128"/>
  <c r="L5" i="128"/>
  <c r="J6" i="128"/>
  <c r="K6" i="128"/>
  <c r="L6" i="128"/>
  <c r="J7" i="128"/>
  <c r="K7" i="128"/>
  <c r="L7" i="128"/>
  <c r="J8" i="128"/>
  <c r="K8" i="128"/>
  <c r="L8" i="128"/>
  <c r="J9" i="128"/>
  <c r="K9" i="128"/>
  <c r="L9" i="128"/>
  <c r="J10" i="128"/>
  <c r="K10" i="128"/>
  <c r="L10" i="128"/>
  <c r="J11" i="128"/>
  <c r="K11" i="128"/>
  <c r="L11" i="128"/>
  <c r="J12" i="128"/>
  <c r="K12" i="128"/>
  <c r="L12" i="128"/>
  <c r="J13" i="128"/>
  <c r="K13" i="128"/>
  <c r="L13" i="128"/>
  <c r="J14" i="128"/>
  <c r="K14" i="128"/>
  <c r="L14" i="128"/>
  <c r="J15" i="128"/>
  <c r="K15" i="128"/>
  <c r="L15" i="128"/>
  <c r="J16" i="128"/>
  <c r="K16" i="128"/>
  <c r="L16" i="128"/>
  <c r="J17" i="128"/>
  <c r="K17" i="128"/>
  <c r="L17" i="128"/>
  <c r="J18" i="128"/>
  <c r="K18" i="128"/>
  <c r="L18" i="128"/>
  <c r="J19" i="128"/>
  <c r="K19" i="128"/>
  <c r="L19" i="128"/>
  <c r="J20" i="128"/>
  <c r="K20" i="128"/>
  <c r="L20" i="128"/>
  <c r="L3" i="128"/>
  <c r="L21" i="128" s="1"/>
  <c r="K3" i="128"/>
  <c r="J3" i="128"/>
  <c r="H4" i="128"/>
  <c r="M4" i="128" s="1"/>
  <c r="H5" i="128"/>
  <c r="M5" i="128" s="1"/>
  <c r="H6" i="128"/>
  <c r="M6" i="128" s="1"/>
  <c r="H7" i="128"/>
  <c r="M7" i="128" s="1"/>
  <c r="H8" i="128"/>
  <c r="M8" i="128" s="1"/>
  <c r="H9" i="128"/>
  <c r="M9" i="128" s="1"/>
  <c r="H10" i="128"/>
  <c r="M10" i="128" s="1"/>
  <c r="H11" i="128"/>
  <c r="M11" i="128" s="1"/>
  <c r="H12" i="128"/>
  <c r="M12" i="128" s="1"/>
  <c r="H13" i="128"/>
  <c r="M13" i="128" s="1"/>
  <c r="H14" i="128"/>
  <c r="M14" i="128" s="1"/>
  <c r="H15" i="128"/>
  <c r="M15" i="128" s="1"/>
  <c r="H16" i="128"/>
  <c r="M16" i="128" s="1"/>
  <c r="H17" i="128"/>
  <c r="M17" i="128" s="1"/>
  <c r="H18" i="128"/>
  <c r="M18" i="128" s="1"/>
  <c r="H19" i="128"/>
  <c r="M19" i="128" s="1"/>
  <c r="H20" i="128"/>
  <c r="M20" i="128" s="1"/>
  <c r="H3" i="128"/>
  <c r="M3" i="128" s="1"/>
  <c r="G20" i="127"/>
  <c r="G19" i="127"/>
  <c r="G18" i="127"/>
  <c r="G17" i="127"/>
  <c r="G16" i="127"/>
  <c r="G15" i="127"/>
  <c r="G14" i="127"/>
  <c r="G13" i="127"/>
  <c r="G12" i="127"/>
  <c r="G11" i="127"/>
  <c r="G10" i="127"/>
  <c r="G9" i="127"/>
  <c r="G8" i="127"/>
  <c r="G7" i="127"/>
  <c r="G6" i="127"/>
  <c r="G5" i="127"/>
  <c r="G4" i="127"/>
  <c r="G3" i="127"/>
  <c r="G20" i="126"/>
  <c r="G19" i="126"/>
  <c r="G18" i="126"/>
  <c r="G17" i="126"/>
  <c r="G16" i="126"/>
  <c r="G15" i="126"/>
  <c r="G14" i="126"/>
  <c r="G13" i="126"/>
  <c r="G12" i="126"/>
  <c r="G11" i="126"/>
  <c r="G10" i="126"/>
  <c r="G9" i="126"/>
  <c r="G8" i="126"/>
  <c r="G7" i="126"/>
  <c r="G6" i="126"/>
  <c r="G5" i="126"/>
  <c r="G4" i="126"/>
  <c r="G3" i="126"/>
  <c r="G20" i="125"/>
  <c r="G19" i="125"/>
  <c r="G18" i="125"/>
  <c r="G17" i="125"/>
  <c r="G16" i="125"/>
  <c r="G15" i="125"/>
  <c r="G14" i="125"/>
  <c r="G13" i="125"/>
  <c r="G12" i="125"/>
  <c r="G11" i="125"/>
  <c r="G10" i="125"/>
  <c r="G9" i="125"/>
  <c r="G8" i="125"/>
  <c r="G7" i="125"/>
  <c r="G6" i="125"/>
  <c r="G5" i="125"/>
  <c r="G4" i="125"/>
  <c r="G3" i="125"/>
  <c r="K3" i="124"/>
  <c r="I4" i="124"/>
  <c r="I5" i="124"/>
  <c r="I6" i="124"/>
  <c r="I7" i="124"/>
  <c r="I8" i="124"/>
  <c r="I9" i="124"/>
  <c r="I10" i="124"/>
  <c r="I11" i="124"/>
  <c r="I12" i="124"/>
  <c r="I13" i="124"/>
  <c r="I14" i="124"/>
  <c r="I15" i="124"/>
  <c r="I16" i="124"/>
  <c r="I17" i="124"/>
  <c r="I18" i="124"/>
  <c r="I19" i="124"/>
  <c r="I20" i="124"/>
  <c r="I3" i="124"/>
  <c r="K4" i="124"/>
  <c r="K5" i="124"/>
  <c r="K6" i="124"/>
  <c r="K7" i="124"/>
  <c r="K8" i="124"/>
  <c r="K9" i="124"/>
  <c r="K10" i="124"/>
  <c r="K11" i="124"/>
  <c r="K12" i="124"/>
  <c r="K13" i="124"/>
  <c r="K14" i="124"/>
  <c r="K15" i="124"/>
  <c r="K16" i="124"/>
  <c r="K17" i="124"/>
  <c r="K18" i="124"/>
  <c r="K19" i="124"/>
  <c r="K20" i="124"/>
  <c r="G4" i="124"/>
  <c r="G5" i="124"/>
  <c r="G6" i="124"/>
  <c r="G7" i="124"/>
  <c r="G8" i="124"/>
  <c r="G9" i="124"/>
  <c r="G10" i="124"/>
  <c r="G11" i="124"/>
  <c r="G12" i="124"/>
  <c r="G13" i="124"/>
  <c r="G14" i="124"/>
  <c r="G15" i="124"/>
  <c r="G16" i="124"/>
  <c r="G17" i="124"/>
  <c r="G18" i="124"/>
  <c r="G19" i="124"/>
  <c r="G20" i="124"/>
  <c r="G3" i="124"/>
  <c r="G21" i="124" s="1"/>
  <c r="J21" i="128" l="1"/>
  <c r="K21" i="128"/>
  <c r="M21" i="128"/>
  <c r="G21" i="126"/>
  <c r="G21" i="127"/>
  <c r="G21" i="125"/>
  <c r="K21" i="124"/>
  <c r="N28" i="120" s="1"/>
  <c r="I21" i="124"/>
  <c r="N10" i="120"/>
  <c r="N14" i="120"/>
  <c r="N18" i="120"/>
  <c r="N22" i="120"/>
  <c r="L16" i="120"/>
  <c r="N16" i="120" s="1"/>
  <c r="L8" i="120"/>
  <c r="N8" i="120" s="1"/>
  <c r="L9" i="120"/>
  <c r="N9" i="120" s="1"/>
  <c r="L10" i="120"/>
  <c r="L11" i="120"/>
  <c r="N11" i="120" s="1"/>
  <c r="L12" i="120"/>
  <c r="N12" i="120" s="1"/>
  <c r="L13" i="120"/>
  <c r="N13" i="120" s="1"/>
  <c r="L14" i="120"/>
  <c r="L15" i="120"/>
  <c r="N15" i="120" s="1"/>
  <c r="L17" i="120"/>
  <c r="N17" i="120" s="1"/>
  <c r="L18" i="120"/>
  <c r="L19" i="120"/>
  <c r="N19" i="120" s="1"/>
  <c r="L20" i="120"/>
  <c r="N20" i="120" s="1"/>
  <c r="L21" i="120"/>
  <c r="N21" i="120" s="1"/>
  <c r="L22" i="120"/>
  <c r="L23" i="120"/>
  <c r="N23" i="120" s="1"/>
  <c r="L24" i="120"/>
  <c r="N24" i="120" s="1"/>
  <c r="L7" i="120"/>
  <c r="N7" i="120" s="1"/>
  <c r="N25" i="120" l="1"/>
</calcChain>
</file>

<file path=xl/sharedStrings.xml><?xml version="1.0" encoding="utf-8"?>
<sst xmlns="http://schemas.openxmlformats.org/spreadsheetml/2006/main" count="317" uniqueCount="69">
  <si>
    <t>Descrição</t>
  </si>
  <si>
    <t>Total Geral do Produto</t>
  </si>
  <si>
    <t>Quant.</t>
  </si>
  <si>
    <t>Un</t>
  </si>
  <si>
    <t>OBJETO:</t>
  </si>
  <si>
    <t>Item</t>
  </si>
  <si>
    <t>B</t>
  </si>
  <si>
    <t>Administração</t>
  </si>
  <si>
    <t>Educação</t>
  </si>
  <si>
    <t>Saúde</t>
  </si>
  <si>
    <t>Manut. Da Sec</t>
  </si>
  <si>
    <t xml:space="preserve">Manut. Da Sec. </t>
  </si>
  <si>
    <t>Manut. Do Ensino Fund</t>
  </si>
  <si>
    <t>Manut. Da Vig. Epi</t>
  </si>
  <si>
    <t>fornecimento de lanche</t>
  </si>
  <si>
    <t>Assistência Social</t>
  </si>
  <si>
    <t>kg</t>
  </si>
  <si>
    <t>un</t>
  </si>
  <si>
    <t xml:space="preserve">quant. </t>
  </si>
  <si>
    <t>Cad. Único</t>
  </si>
  <si>
    <t>Manut. Da Proteção Básica</t>
  </si>
  <si>
    <t>Bolo caseiro em diversos sabores, sabores variados (milho, macaxeira, laranja, coco, entre outros), servidos inteiro ou em fatias, com peso total mínimo de 1kg por unidade. Preparado com ingredientes de qualidade, devidamente acondicionado e em conformidade com as normas de higiene e segurança alimentar.</t>
  </si>
  <si>
    <t xml:space="preserve"> Bolo de chocolate, com cobertura (brigadeiro ou similar), servidos inteiro ou em fatias com peso aproximado de 1 kg, preparado com ingredientes de qualidade, devidamente acondicionado e em conformidade com as normas de higiene e segurança alimentar.</t>
  </si>
  <si>
    <t>Bolo de Milho, Bolo produzido à base de milho, com textura macia e sabor característico, podendo ser preparado com milho natural ou em conserva, servido em pedaços, com peso mínimo de 1kg por unidade. Preparado com ingredientes de qualidade, devidamente acondicionado e em conformidade com as normas de higiene e segurança alimentar.</t>
  </si>
  <si>
    <t>Bolo Mangulão, produzido à base de queijo e polvilho com peso aproximado de 1 kg, preparado com ingredientes de qualidade, devidamente acondicionado e em conformidade com as normas de higiene e segurança alimentar.</t>
  </si>
  <si>
    <t>Bolo de cenoura, Massa a base de cenoura, com cobertura (chocolate ou similar), servido em fatias, com peso mínimo de 1kg. Preparado com ingredientes de qualidade, devidamente acondicionado e em conformidade com as normas de higiene e segurança alimentar</t>
  </si>
  <si>
    <t>Bolo recheado e confeitado, Massa branca ou chocolate, com recheios variados (doce de leite, chocolate, abacaxi, entre outros), cobertura em chantilly ou chantininho, formato redondo ou quadrado, peso mínimo de 2kg.</t>
  </si>
  <si>
    <t>BOLO DE QUEIJO - frito.</t>
  </si>
  <si>
    <t xml:space="preserve">CANUDINHOS RECHEADOS - com queijo e presunto fatiado e patê de frango. </t>
  </si>
  <si>
    <t>CUPCAKE- Composto por massa fofa, recheio cremoso e cobertura decorada conforme identidade visual do evento. Deve ser entregue em embalagem individual que garanta a integridade física e higiênico-sanitária do produto, respeitando as normas de segurança alimentar vigentes.</t>
  </si>
  <si>
    <t>LANCHE TIPO BAURU - (pão francês, maionese, tomate, Muçarela, presunto), em embalagem individual.</t>
  </si>
  <si>
    <t>MINI SANDUÍCHE - Composto por pão doce tipo mini sanduíche, aproximadamente 30g cada, c/recheio de patê de frango ou atum, alface e cenoura ralada (escolha na solicitação). Embalados individualmente.</t>
  </si>
  <si>
    <t>Pão francês, fornecido em quilo (kg), fresco, de boa qualidade, com casca crocante e miolo macio, produzido e armazenado em condições adequadas de higiene e segurança alimentar, próprio para consumo imediato.</t>
  </si>
  <si>
    <t>Pão de Hot Dog - Pacote com 10 unid. Aproximadamente 500 gramas.</t>
  </si>
  <si>
    <t>Salgados diversos com peso médio de 20 a 30 (vinte a trinta) gramas por unidade. Recheios: carne, frango, presunto, mussarela, salsicha. (risoles, coxinha, croquete, bolinha de queijo, pastel, quibe e entre outros tipos de Salgados).</t>
  </si>
  <si>
    <t>Rosca Doce, Produto de panificação, tipo rosca, de sabor doce, macia, podendo conter cobertura simples (leite condensado ou coco), com peso médio de 55g por unidade, fornecida por quilo, com preparo recente e adequada conservação.</t>
  </si>
  <si>
    <t>TORTA SALGADA - Massa leve recheada com frango ou carne, cortada em pedaços de no mínimo 30g.</t>
  </si>
  <si>
    <t>Pão de queijo tradicional, (servidos em unidades). Contendo peso mínimo 25g a 30g cada. Preparado com ingredientes de qualidade, fresco, com textura macia por dentro e levemente dourado por fora, devidamente acondicionado para consumo e em conformidade com as normas de higiene e segurança alimentar.</t>
  </si>
  <si>
    <t>Pão de queijo palito - polvilho azedo, queijo meia cura, água, ovos e sal, fornecido por unidade de no mínimo 20g cada.</t>
  </si>
  <si>
    <t>UND</t>
  </si>
  <si>
    <t>valor unitário</t>
  </si>
  <si>
    <t>valor total</t>
  </si>
  <si>
    <t>UNID</t>
  </si>
  <si>
    <t>ITEM</t>
  </si>
  <si>
    <t>DESCRIMINAÇÃO</t>
  </si>
  <si>
    <t>QUANT</t>
  </si>
  <si>
    <t>UNID/PC</t>
  </si>
  <si>
    <t>VALOR UNITÁRIO</t>
  </si>
  <si>
    <t>VALOR TOTAL</t>
  </si>
  <si>
    <t>TOTAL</t>
  </si>
  <si>
    <t>BANCO DE PREÇO</t>
  </si>
  <si>
    <t>CNPJ</t>
  </si>
  <si>
    <t>VALOR MÉDIO</t>
  </si>
  <si>
    <t>VALOR TOTAL SECRETARIA</t>
  </si>
  <si>
    <t>VALOR TOTAL CAD ÚNICO</t>
  </si>
  <si>
    <t>VALOR TOTAL CRAS</t>
  </si>
  <si>
    <t>VALOR TOTAL GERAL</t>
  </si>
  <si>
    <t>GERAL</t>
  </si>
  <si>
    <t>%</t>
  </si>
  <si>
    <t>ADM</t>
  </si>
  <si>
    <t>FMS</t>
  </si>
  <si>
    <t>FME</t>
  </si>
  <si>
    <t>FMAS</t>
  </si>
  <si>
    <t>VALOR</t>
  </si>
  <si>
    <t>QUANTIDADE</t>
  </si>
  <si>
    <t>FICHA</t>
  </si>
  <si>
    <t>FONTE</t>
  </si>
  <si>
    <t>Fundo Municipal de Assitência Social  Fundo Municipal de Educação  Fundo Municipal de Saúde Secret. Municipal de Administração</t>
  </si>
  <si>
    <t>Ana Paula dos Santos Borges       Maria das Dores Ferreira da Silva   Savio José dos Reis Rosa     Jucélio Dantas de Macêdo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</si>
</sst>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quot;R$&quot;\ #,##0.00"/>
  </numFmts>
  <fonts count="21" x14ac:knownFonts="1">
    <font>
      <sz val="10"/>
      <name val="Arial"/>
    </font>
    <font>
      <b/>
      <sz val="10"/>
      <name val="Arial"/>
      <family val="2"/>
    </font>
    <font>
      <sz val="10"/>
      <name val="Arial"/>
      <family val="2"/>
    </font>
    <font>
      <b/>
      <sz val="14"/>
      <name val="Arial"/>
      <family val="2"/>
    </font>
    <font>
      <sz val="11"/>
      <name val="Arial"/>
      <family val="2"/>
    </font>
    <font>
      <b/>
      <sz val="11"/>
      <name val="Arial"/>
      <family val="2"/>
    </font>
    <font>
      <sz val="14"/>
      <name val="Arial"/>
      <family val="2"/>
    </font>
    <font>
      <b/>
      <sz val="16"/>
      <name val="Arial"/>
      <family val="2"/>
    </font>
    <font>
      <sz val="16"/>
      <name val="Arial"/>
      <family val="2"/>
    </font>
    <font>
      <b/>
      <sz val="15"/>
      <name val="Arial"/>
      <family val="2"/>
    </font>
    <font>
      <b/>
      <sz val="9"/>
      <name val="Arial"/>
      <family val="2"/>
    </font>
    <font>
      <sz val="12"/>
      <name val="Arial"/>
      <family val="2"/>
    </font>
    <font>
      <sz val="12"/>
      <color rgb="FF000000"/>
      <name val="Arial"/>
      <family val="2"/>
    </font>
    <font>
      <b/>
      <sz val="10"/>
      <color theme="1"/>
      <name val="Arial"/>
      <family val="2"/>
    </font>
    <font>
      <sz val="14"/>
      <color theme="1"/>
      <name val="Arial"/>
      <family val="2"/>
    </font>
    <font>
      <sz val="14"/>
      <color rgb="FFFF0000"/>
      <name val="Arial"/>
      <family val="2"/>
    </font>
    <font>
      <b/>
      <sz val="12"/>
      <name val="Arial"/>
      <family val="2"/>
    </font>
    <font>
      <b/>
      <sz val="12"/>
      <color rgb="FFFF0000"/>
      <name val="Arial"/>
      <family val="2"/>
    </font>
    <font>
      <b/>
      <sz val="14"/>
      <color rgb="FFFF0000"/>
      <name val="Arial"/>
      <family val="2"/>
    </font>
    <font>
      <sz val="12"/>
      <color theme="1"/>
      <name val="Arial"/>
      <family val="2"/>
    </font>
    <font>
      <sz val="14"/>
      <color theme="1"/>
      <name val="Arial Black"/>
      <family val="2"/>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4" tint="0.59999389629810485"/>
        <bgColor indexed="64"/>
      </patternFill>
    </fill>
    <fill>
      <patternFill patternType="solid">
        <fgColor rgb="FFFF0000"/>
        <bgColor indexed="64"/>
      </patternFill>
    </fill>
    <fill>
      <patternFill patternType="solid">
        <fgColor theme="5" tint="0.39997558519241921"/>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rgb="FFFFFFFF"/>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8" tint="0.59999389629810485"/>
        <bgColor indexed="64"/>
      </patternFill>
    </fill>
  </fills>
  <borders count="14">
    <border>
      <left/>
      <right/>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s>
  <cellStyleXfs count="1">
    <xf numFmtId="0" fontId="0" fillId="0" borderId="0"/>
  </cellStyleXfs>
  <cellXfs count="127">
    <xf numFmtId="0" fontId="0" fillId="0" borderId="0" xfId="0"/>
    <xf numFmtId="0" fontId="0" fillId="2" borderId="0" xfId="0" applyFill="1"/>
    <xf numFmtId="0" fontId="1" fillId="2" borderId="0" xfId="0" applyFont="1" applyFill="1"/>
    <xf numFmtId="0" fontId="2" fillId="2" borderId="0" xfId="0" applyFont="1" applyFill="1" applyAlignment="1">
      <alignment horizontal="center" vertical="center"/>
    </xf>
    <xf numFmtId="49" fontId="2" fillId="2" borderId="0" xfId="0" applyNumberFormat="1" applyFont="1" applyFill="1" applyAlignment="1">
      <alignment horizontal="center" vertical="center"/>
    </xf>
    <xf numFmtId="0" fontId="1" fillId="3" borderId="0" xfId="0" applyFont="1" applyFill="1" applyAlignment="1">
      <alignment horizontal="center" vertical="center"/>
    </xf>
    <xf numFmtId="49" fontId="1" fillId="2" borderId="0" xfId="0" applyNumberFormat="1" applyFont="1" applyFill="1" applyAlignment="1">
      <alignment horizontal="center" vertical="center"/>
    </xf>
    <xf numFmtId="0" fontId="4" fillId="3" borderId="0" xfId="0" applyFont="1" applyFill="1" applyAlignment="1">
      <alignment horizontal="left" vertical="center"/>
    </xf>
    <xf numFmtId="0" fontId="5" fillId="2" borderId="0" xfId="0" applyFont="1" applyFill="1" applyAlignment="1">
      <alignment horizontal="left" vertical="center"/>
    </xf>
    <xf numFmtId="0" fontId="3" fillId="4" borderId="1" xfId="0" applyFont="1" applyFill="1" applyBorder="1" applyAlignment="1">
      <alignment vertical="center"/>
    </xf>
    <xf numFmtId="0" fontId="7" fillId="4" borderId="2" xfId="0" applyFont="1" applyFill="1" applyBorder="1" applyAlignment="1">
      <alignment horizontal="center" vertical="center"/>
    </xf>
    <xf numFmtId="0" fontId="3" fillId="4" borderId="3" xfId="0" applyFont="1" applyFill="1" applyBorder="1" applyAlignment="1">
      <alignment vertical="center"/>
    </xf>
    <xf numFmtId="164" fontId="2" fillId="3" borderId="0" xfId="0" applyNumberFormat="1" applyFont="1" applyFill="1" applyAlignment="1">
      <alignment horizontal="center" vertical="center"/>
    </xf>
    <xf numFmtId="164" fontId="0" fillId="3" borderId="0" xfId="0" applyNumberFormat="1" applyFill="1" applyAlignment="1">
      <alignment horizontal="center" vertical="center"/>
    </xf>
    <xf numFmtId="0" fontId="3" fillId="4" borderId="4"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3" fillId="4" borderId="0" xfId="0" applyFont="1" applyFill="1" applyBorder="1" applyAlignment="1">
      <alignment horizontal="center" vertical="center"/>
    </xf>
    <xf numFmtId="0" fontId="5" fillId="2" borderId="0" xfId="0" applyFont="1" applyFill="1" applyBorder="1" applyAlignment="1">
      <alignment horizontal="left" vertical="center" wrapText="1"/>
    </xf>
    <xf numFmtId="0" fontId="1" fillId="3" borderId="0" xfId="0" applyFont="1" applyFill="1" applyBorder="1" applyAlignment="1">
      <alignment horizontal="center" vertical="center" wrapText="1"/>
    </xf>
    <xf numFmtId="49" fontId="1" fillId="2" borderId="0" xfId="0" applyNumberFormat="1" applyFont="1" applyFill="1" applyBorder="1" applyAlignment="1">
      <alignment horizontal="center" vertical="center" wrapText="1"/>
    </xf>
    <xf numFmtId="0" fontId="5" fillId="2" borderId="0" xfId="0" applyFont="1" applyFill="1" applyBorder="1" applyAlignment="1">
      <alignment horizontal="left" vertical="center"/>
    </xf>
    <xf numFmtId="0" fontId="1" fillId="3" borderId="0" xfId="0" applyFont="1" applyFill="1" applyBorder="1" applyAlignment="1">
      <alignment horizontal="center" vertical="center"/>
    </xf>
    <xf numFmtId="49" fontId="1" fillId="2" borderId="0" xfId="0" applyNumberFormat="1" applyFont="1" applyFill="1" applyBorder="1" applyAlignment="1">
      <alignment horizontal="center" vertical="center"/>
    </xf>
    <xf numFmtId="0" fontId="0" fillId="2" borderId="0" xfId="0" applyFill="1" applyBorder="1"/>
    <xf numFmtId="0" fontId="1" fillId="4" borderId="5" xfId="0" applyFont="1" applyFill="1" applyBorder="1" applyAlignment="1">
      <alignment horizontal="center" vertical="center" wrapText="1"/>
    </xf>
    <xf numFmtId="0" fontId="8" fillId="4" borderId="5" xfId="0" applyFont="1" applyFill="1" applyBorder="1" applyAlignment="1">
      <alignment horizontal="center" vertical="center"/>
    </xf>
    <xf numFmtId="0" fontId="3" fillId="3" borderId="5" xfId="0" applyFont="1" applyFill="1" applyBorder="1" applyAlignment="1">
      <alignment horizontal="center" vertical="center" wrapText="1"/>
    </xf>
    <xf numFmtId="0" fontId="12" fillId="0" borderId="5" xfId="0" applyFont="1" applyBorder="1" applyAlignment="1">
      <alignment horizontal="center" vertical="center" wrapText="1"/>
    </xf>
    <xf numFmtId="0" fontId="12" fillId="0" borderId="5"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3" fillId="4" borderId="0" xfId="0" applyFont="1" applyFill="1" applyBorder="1" applyAlignment="1">
      <alignment horizontal="center" vertical="center"/>
    </xf>
    <xf numFmtId="0" fontId="12" fillId="0" borderId="5" xfId="0" applyFont="1" applyBorder="1" applyAlignment="1">
      <alignment horizontal="left" vertical="center" wrapText="1"/>
    </xf>
    <xf numFmtId="0" fontId="14" fillId="3" borderId="5" xfId="0" applyFont="1" applyFill="1" applyBorder="1" applyAlignment="1">
      <alignment horizontal="center" vertical="center" wrapText="1"/>
    </xf>
    <xf numFmtId="3" fontId="15" fillId="3" borderId="5" xfId="0" applyNumberFormat="1" applyFont="1" applyFill="1" applyBorder="1" applyAlignment="1">
      <alignment horizontal="center" vertical="center" wrapText="1"/>
    </xf>
    <xf numFmtId="3" fontId="6" fillId="3" borderId="5" xfId="0" applyNumberFormat="1" applyFont="1" applyFill="1" applyBorder="1" applyAlignment="1">
      <alignment horizontal="center" vertical="center"/>
    </xf>
    <xf numFmtId="165" fontId="11" fillId="2" borderId="0" xfId="0" applyNumberFormat="1" applyFont="1" applyFill="1" applyBorder="1" applyAlignment="1">
      <alignment horizontal="center" vertical="center"/>
    </xf>
    <xf numFmtId="165" fontId="11" fillId="3" borderId="0" xfId="0" applyNumberFormat="1" applyFont="1" applyFill="1" applyAlignment="1">
      <alignment horizontal="center" vertical="center"/>
    </xf>
    <xf numFmtId="165" fontId="11" fillId="2" borderId="5" xfId="0" applyNumberFormat="1" applyFont="1" applyFill="1" applyBorder="1" applyAlignment="1">
      <alignment horizontal="center" vertical="center"/>
    </xf>
    <xf numFmtId="165" fontId="11" fillId="2" borderId="0" xfId="0" applyNumberFormat="1" applyFont="1" applyFill="1" applyAlignment="1">
      <alignment horizontal="center" vertical="center"/>
    </xf>
    <xf numFmtId="0" fontId="16" fillId="0" borderId="5" xfId="0" applyFont="1" applyBorder="1" applyAlignment="1">
      <alignment horizontal="center" vertical="center" wrapText="1"/>
    </xf>
    <xf numFmtId="165" fontId="16" fillId="0" borderId="5" xfId="0" applyNumberFormat="1" applyFont="1" applyBorder="1" applyAlignment="1">
      <alignment horizontal="center" vertical="center" wrapText="1"/>
    </xf>
    <xf numFmtId="0" fontId="11" fillId="0" borderId="0" xfId="0" applyFont="1"/>
    <xf numFmtId="165" fontId="17" fillId="10" borderId="5" xfId="0" applyNumberFormat="1" applyFont="1" applyFill="1" applyBorder="1" applyAlignment="1">
      <alignment horizontal="center" vertical="center" wrapText="1"/>
    </xf>
    <xf numFmtId="165" fontId="11" fillId="0" borderId="5" xfId="0" applyNumberFormat="1" applyFont="1" applyBorder="1" applyAlignment="1">
      <alignment horizontal="center" vertical="center" wrapText="1"/>
    </xf>
    <xf numFmtId="165" fontId="11" fillId="10" borderId="5" xfId="0" applyNumberFormat="1" applyFont="1" applyFill="1" applyBorder="1" applyAlignment="1">
      <alignment horizontal="center" vertical="center" wrapText="1"/>
    </xf>
    <xf numFmtId="0" fontId="11" fillId="10" borderId="5" xfId="0" applyFont="1" applyFill="1" applyBorder="1" applyAlignment="1">
      <alignment horizontal="center" vertical="center" wrapText="1"/>
    </xf>
    <xf numFmtId="3" fontId="11" fillId="10" borderId="5" xfId="0" applyNumberFormat="1" applyFont="1" applyFill="1" applyBorder="1" applyAlignment="1">
      <alignment horizontal="center" vertical="center" wrapText="1"/>
    </xf>
    <xf numFmtId="0" fontId="16" fillId="4" borderId="5" xfId="0" applyFont="1" applyFill="1" applyBorder="1" applyAlignment="1">
      <alignment horizontal="center" vertical="center" wrapText="1"/>
    </xf>
    <xf numFmtId="0" fontId="16" fillId="9" borderId="5" xfId="0" applyFont="1" applyFill="1" applyBorder="1" applyAlignment="1">
      <alignment horizontal="center" vertical="center" wrapText="1"/>
    </xf>
    <xf numFmtId="0" fontId="16" fillId="11" borderId="5" xfId="0" applyFont="1" applyFill="1" applyBorder="1" applyAlignment="1">
      <alignment horizontal="center" vertical="center" wrapText="1"/>
    </xf>
    <xf numFmtId="165" fontId="11" fillId="12" borderId="5" xfId="0" applyNumberFormat="1" applyFont="1" applyFill="1" applyBorder="1" applyAlignment="1">
      <alignment horizontal="center" vertical="center" wrapText="1"/>
    </xf>
    <xf numFmtId="165" fontId="0" fillId="0" borderId="0" xfId="0" applyNumberFormat="1"/>
    <xf numFmtId="165" fontId="16" fillId="9" borderId="5" xfId="0" applyNumberFormat="1" applyFont="1" applyFill="1" applyBorder="1" applyAlignment="1">
      <alignment horizontal="center" vertical="center" wrapText="1"/>
    </xf>
    <xf numFmtId="165" fontId="16" fillId="11" borderId="5" xfId="0" applyNumberFormat="1" applyFont="1" applyFill="1" applyBorder="1" applyAlignment="1">
      <alignment horizontal="center" vertical="center" wrapText="1"/>
    </xf>
    <xf numFmtId="165" fontId="11" fillId="11" borderId="5" xfId="0" applyNumberFormat="1" applyFont="1" applyFill="1" applyBorder="1" applyAlignment="1">
      <alignment horizontal="center" vertical="center" wrapText="1"/>
    </xf>
    <xf numFmtId="0" fontId="16" fillId="13" borderId="5" xfId="0" applyFont="1" applyFill="1" applyBorder="1" applyAlignment="1">
      <alignment horizontal="center" vertical="center" wrapText="1"/>
    </xf>
    <xf numFmtId="0" fontId="16" fillId="14" borderId="5" xfId="0" applyFont="1" applyFill="1" applyBorder="1" applyAlignment="1">
      <alignment horizontal="center" vertical="center" wrapText="1"/>
    </xf>
    <xf numFmtId="0" fontId="16" fillId="8" borderId="5" xfId="0" applyFont="1" applyFill="1" applyBorder="1" applyAlignment="1">
      <alignment horizontal="center" vertical="center" wrapText="1"/>
    </xf>
    <xf numFmtId="165" fontId="16" fillId="8" borderId="5" xfId="0" applyNumberFormat="1" applyFont="1" applyFill="1" applyBorder="1" applyAlignment="1">
      <alignment horizontal="center" vertical="center" wrapText="1"/>
    </xf>
    <xf numFmtId="165" fontId="16" fillId="14" borderId="5" xfId="0" applyNumberFormat="1" applyFont="1" applyFill="1" applyBorder="1" applyAlignment="1">
      <alignment horizontal="center" vertical="center" wrapText="1"/>
    </xf>
    <xf numFmtId="165" fontId="16" fillId="13" borderId="5" xfId="0" applyNumberFormat="1" applyFont="1" applyFill="1" applyBorder="1" applyAlignment="1">
      <alignment horizontal="center" vertical="center" wrapText="1"/>
    </xf>
    <xf numFmtId="0" fontId="11" fillId="9" borderId="5" xfId="0" applyFont="1" applyFill="1" applyBorder="1" applyAlignment="1">
      <alignment horizontal="center" vertical="center" wrapText="1"/>
    </xf>
    <xf numFmtId="165" fontId="11" fillId="9" borderId="5" xfId="0" applyNumberFormat="1" applyFont="1" applyFill="1" applyBorder="1" applyAlignment="1">
      <alignment horizontal="center" vertical="center" wrapText="1"/>
    </xf>
    <xf numFmtId="165" fontId="6" fillId="0" borderId="5" xfId="0" applyNumberFormat="1" applyFont="1" applyBorder="1" applyAlignment="1">
      <alignment horizontal="center" vertical="center"/>
    </xf>
    <xf numFmtId="0" fontId="6" fillId="14" borderId="5" xfId="0" applyFont="1" applyFill="1" applyBorder="1" applyAlignment="1">
      <alignment horizontal="center" vertical="center"/>
    </xf>
    <xf numFmtId="0" fontId="11" fillId="0" borderId="5" xfId="0" applyFont="1" applyBorder="1" applyAlignment="1">
      <alignment horizontal="center" vertical="center"/>
    </xf>
    <xf numFmtId="0" fontId="16" fillId="0" borderId="5" xfId="0" applyFont="1" applyBorder="1" applyAlignment="1">
      <alignment horizontal="center" vertical="center"/>
    </xf>
    <xf numFmtId="2" fontId="16" fillId="0" borderId="5" xfId="0" applyNumberFormat="1" applyFont="1" applyBorder="1" applyAlignment="1">
      <alignment horizontal="center" vertical="center"/>
    </xf>
    <xf numFmtId="0" fontId="11" fillId="0" borderId="0" xfId="0" applyFont="1" applyAlignment="1">
      <alignment horizontal="center" vertical="center"/>
    </xf>
    <xf numFmtId="0" fontId="11" fillId="14" borderId="5" xfId="0" applyFont="1" applyFill="1" applyBorder="1" applyAlignment="1">
      <alignment horizontal="center" vertical="center"/>
    </xf>
    <xf numFmtId="0" fontId="11" fillId="9" borderId="5" xfId="0" applyFont="1" applyFill="1" applyBorder="1" applyAlignment="1">
      <alignment horizontal="center" vertical="center"/>
    </xf>
    <xf numFmtId="0" fontId="11" fillId="15" borderId="5" xfId="0" applyFont="1" applyFill="1" applyBorder="1" applyAlignment="1">
      <alignment horizontal="center" vertical="center"/>
    </xf>
    <xf numFmtId="0" fontId="11" fillId="11" borderId="5" xfId="0" applyFont="1" applyFill="1" applyBorder="1" applyAlignment="1">
      <alignment horizontal="center" vertical="center"/>
    </xf>
    <xf numFmtId="165" fontId="11" fillId="0" borderId="5" xfId="0" applyNumberFormat="1" applyFont="1" applyBorder="1" applyAlignment="1">
      <alignment horizontal="center" vertical="center"/>
    </xf>
    <xf numFmtId="165" fontId="17" fillId="0" borderId="5" xfId="0" applyNumberFormat="1" applyFont="1" applyBorder="1" applyAlignment="1">
      <alignment horizontal="center" vertical="center"/>
    </xf>
    <xf numFmtId="0" fontId="16" fillId="0" borderId="5" xfId="0" applyFont="1" applyBorder="1" applyAlignment="1">
      <alignment horizontal="center" vertical="center"/>
    </xf>
    <xf numFmtId="0" fontId="16" fillId="0" borderId="0" xfId="0" applyFont="1" applyAlignment="1">
      <alignment horizontal="center" vertical="center"/>
    </xf>
    <xf numFmtId="165" fontId="17" fillId="0" borderId="7" xfId="0" applyNumberFormat="1" applyFont="1" applyBorder="1" applyAlignment="1">
      <alignment horizontal="center" vertical="center"/>
    </xf>
    <xf numFmtId="165" fontId="18" fillId="11" borderId="5" xfId="0" applyNumberFormat="1" applyFont="1" applyFill="1" applyBorder="1" applyAlignment="1">
      <alignment horizontal="center" vertical="center"/>
    </xf>
    <xf numFmtId="2" fontId="11" fillId="0" borderId="0" xfId="0" applyNumberFormat="1" applyFont="1" applyAlignment="1">
      <alignment horizontal="center" vertical="center"/>
    </xf>
    <xf numFmtId="2" fontId="18" fillId="11" borderId="5" xfId="0" applyNumberFormat="1" applyFont="1" applyFill="1" applyBorder="1" applyAlignment="1">
      <alignment horizontal="center" vertical="center"/>
    </xf>
    <xf numFmtId="0" fontId="16" fillId="0" borderId="5" xfId="0" applyNumberFormat="1" applyFont="1" applyBorder="1" applyAlignment="1">
      <alignment horizontal="center" vertical="center"/>
    </xf>
    <xf numFmtId="3" fontId="16" fillId="0" borderId="5" xfId="0" applyNumberFormat="1" applyFont="1" applyBorder="1" applyAlignment="1">
      <alignment horizontal="center" vertical="center"/>
    </xf>
    <xf numFmtId="165" fontId="11" fillId="0" borderId="0" xfId="0" applyNumberFormat="1" applyFont="1" applyAlignment="1">
      <alignment horizontal="center" vertical="center"/>
    </xf>
    <xf numFmtId="2" fontId="11" fillId="0" borderId="5" xfId="0" applyNumberFormat="1" applyFont="1" applyBorder="1" applyAlignment="1">
      <alignment horizontal="center" vertical="center"/>
    </xf>
    <xf numFmtId="2" fontId="17" fillId="10" borderId="6" xfId="0" applyNumberFormat="1" applyFont="1" applyFill="1" applyBorder="1" applyAlignment="1">
      <alignment horizontal="center" vertical="center" wrapText="1"/>
    </xf>
    <xf numFmtId="0" fontId="16" fillId="10" borderId="5" xfId="0" applyNumberFormat="1" applyFont="1" applyFill="1" applyBorder="1" applyAlignment="1">
      <alignment horizontal="center" vertical="center" wrapText="1"/>
    </xf>
    <xf numFmtId="3" fontId="16" fillId="10" borderId="5" xfId="0" applyNumberFormat="1" applyFont="1" applyFill="1" applyBorder="1" applyAlignment="1">
      <alignment horizontal="center" vertical="center" wrapText="1"/>
    </xf>
    <xf numFmtId="165" fontId="16" fillId="10" borderId="5" xfId="0" applyNumberFormat="1" applyFont="1" applyFill="1" applyBorder="1" applyAlignment="1">
      <alignment horizontal="center" vertical="center" wrapText="1"/>
    </xf>
    <xf numFmtId="10" fontId="16" fillId="0" borderId="5" xfId="0" applyNumberFormat="1" applyFont="1" applyBorder="1" applyAlignment="1">
      <alignment horizontal="center" vertical="center"/>
    </xf>
    <xf numFmtId="165" fontId="0" fillId="0" borderId="5" xfId="0" applyNumberFormat="1" applyBorder="1" applyAlignment="1">
      <alignment horizontal="center" vertical="center"/>
    </xf>
    <xf numFmtId="2" fontId="17" fillId="10" borderId="5" xfId="0" applyNumberFormat="1" applyFont="1" applyFill="1" applyBorder="1" applyAlignment="1">
      <alignment horizontal="center" vertical="center" wrapText="1"/>
    </xf>
    <xf numFmtId="165" fontId="11" fillId="8" borderId="5" xfId="0" applyNumberFormat="1" applyFont="1" applyFill="1" applyBorder="1" applyAlignment="1">
      <alignment horizontal="center" vertical="center"/>
    </xf>
    <xf numFmtId="49" fontId="9" fillId="2" borderId="4" xfId="0" applyNumberFormat="1" applyFont="1" applyFill="1" applyBorder="1" applyAlignment="1">
      <alignment horizontal="center" vertical="center"/>
    </xf>
    <xf numFmtId="0" fontId="1" fillId="3" borderId="6"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164" fontId="1" fillId="3" borderId="3" xfId="0" applyNumberFormat="1" applyFont="1" applyFill="1" applyBorder="1" applyAlignment="1">
      <alignment horizontal="center" vertical="center"/>
    </xf>
    <xf numFmtId="164" fontId="1" fillId="3" borderId="12" xfId="0" applyNumberFormat="1" applyFont="1" applyFill="1" applyBorder="1" applyAlignment="1">
      <alignment horizontal="center" vertical="center"/>
    </xf>
    <xf numFmtId="0" fontId="5" fillId="3" borderId="2"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11" xfId="0" applyFont="1" applyFill="1" applyBorder="1" applyAlignment="1">
      <alignment horizontal="center" vertical="center" wrapText="1"/>
    </xf>
    <xf numFmtId="0" fontId="6" fillId="4" borderId="5" xfId="0" applyFont="1" applyFill="1" applyBorder="1" applyAlignment="1">
      <alignment horizontal="center" vertical="center"/>
    </xf>
    <xf numFmtId="0" fontId="3" fillId="4" borderId="3" xfId="0" applyNumberFormat="1" applyFont="1" applyFill="1" applyBorder="1" applyAlignment="1">
      <alignment horizontal="center" vertical="center"/>
    </xf>
    <xf numFmtId="0" fontId="3" fillId="4" borderId="1" xfId="0" applyNumberFormat="1" applyFont="1" applyFill="1" applyBorder="1" applyAlignment="1">
      <alignment horizontal="center" vertical="center"/>
    </xf>
    <xf numFmtId="0" fontId="3" fillId="4" borderId="0" xfId="0" applyFont="1" applyFill="1" applyBorder="1" applyAlignment="1">
      <alignment horizontal="left" vertical="center"/>
    </xf>
    <xf numFmtId="0" fontId="3" fillId="4" borderId="0" xfId="0" applyFont="1" applyFill="1" applyBorder="1" applyAlignment="1">
      <alignment horizontal="center" vertical="center"/>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49" fontId="1" fillId="7" borderId="7" xfId="0" applyNumberFormat="1" applyFont="1" applyFill="1" applyBorder="1" applyAlignment="1">
      <alignment horizontal="center" vertical="center" wrapText="1"/>
    </xf>
    <xf numFmtId="49" fontId="1" fillId="7" borderId="8" xfId="0" applyNumberFormat="1" applyFont="1" applyFill="1" applyBorder="1" applyAlignment="1">
      <alignment horizontal="center" vertical="center" wrapText="1"/>
    </xf>
    <xf numFmtId="0" fontId="1" fillId="9" borderId="7" xfId="0" applyFont="1" applyFill="1" applyBorder="1" applyAlignment="1">
      <alignment horizontal="center" vertical="center" wrapText="1"/>
    </xf>
    <xf numFmtId="0" fontId="1" fillId="9" borderId="9" xfId="0" applyFont="1" applyFill="1" applyBorder="1" applyAlignment="1">
      <alignment horizontal="center" vertical="center" wrapText="1"/>
    </xf>
    <xf numFmtId="0" fontId="19" fillId="0" borderId="0" xfId="0" applyFont="1" applyBorder="1" applyAlignment="1">
      <alignment horizontal="center" vertical="center"/>
    </xf>
    <xf numFmtId="14" fontId="20" fillId="0" borderId="0" xfId="0" applyNumberFormat="1" applyFont="1" applyBorder="1" applyAlignment="1">
      <alignment horizontal="right"/>
    </xf>
    <xf numFmtId="0" fontId="0" fillId="0" borderId="13" xfId="0" applyBorder="1" applyAlignment="1">
      <alignment horizontal="center"/>
    </xf>
    <xf numFmtId="0" fontId="0" fillId="0" borderId="0" xfId="0" applyBorder="1" applyAlignment="1">
      <alignment horizontal="center"/>
    </xf>
    <xf numFmtId="0" fontId="0" fillId="0" borderId="13" xfId="0" applyBorder="1" applyAlignment="1">
      <alignment horizontal="center" vertical="top"/>
    </xf>
    <xf numFmtId="0" fontId="0" fillId="0" borderId="0" xfId="0" applyBorder="1" applyAlignment="1">
      <alignment horizontal="center" vertical="top"/>
    </xf>
    <xf numFmtId="0" fontId="16" fillId="9" borderId="5" xfId="0" applyFont="1" applyFill="1" applyBorder="1" applyAlignment="1">
      <alignment horizontal="center" vertical="center"/>
    </xf>
    <xf numFmtId="0" fontId="16" fillId="4" borderId="5" xfId="0" applyFont="1" applyFill="1" applyBorder="1" applyAlignment="1">
      <alignment horizontal="center" vertical="center"/>
    </xf>
    <xf numFmtId="0" fontId="16" fillId="11" borderId="5" xfId="0" applyFont="1" applyFill="1" applyBorder="1" applyAlignment="1">
      <alignment horizontal="center" vertical="center"/>
    </xf>
    <xf numFmtId="0" fontId="16" fillId="0" borderId="5"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895350</xdr:colOff>
      <xdr:row>0</xdr:row>
      <xdr:rowOff>8605</xdr:rowOff>
    </xdr:from>
    <xdr:to>
      <xdr:col>2</xdr:col>
      <xdr:colOff>3086100</xdr:colOff>
      <xdr:row>0</xdr:row>
      <xdr:rowOff>1209674</xdr:rowOff>
    </xdr:to>
    <xdr:pic>
      <xdr:nvPicPr>
        <xdr:cNvPr id="2"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14550" y="8605"/>
          <a:ext cx="2190750" cy="1201069"/>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S59"/>
  <sheetViews>
    <sheetView zoomScale="90" zoomScaleNormal="90" zoomScaleSheetLayoutView="85" workbookViewId="0">
      <pane xSplit="3" ySplit="3" topLeftCell="D4" activePane="bottomRight" state="frozenSplit"/>
      <selection pane="topRight" activeCell="D1" sqref="D1"/>
      <selection pane="bottomLeft" activeCell="A4" sqref="A4"/>
      <selection pane="bottomRight" activeCell="M7" sqref="M7:M24"/>
    </sheetView>
  </sheetViews>
  <sheetFormatPr defaultRowHeight="15" x14ac:dyDescent="0.2"/>
  <cols>
    <col min="1" max="1" width="7.7109375" style="13" customWidth="1"/>
    <col min="2" max="2" width="62.7109375" style="8" customWidth="1"/>
    <col min="3" max="3" width="6.5703125" style="5" bestFit="1" customWidth="1"/>
    <col min="4" max="4" width="18.42578125" style="6" customWidth="1"/>
    <col min="5" max="5" width="13.28515625" style="6" customWidth="1"/>
    <col min="6" max="6" width="12.5703125" style="5" customWidth="1"/>
    <col min="7" max="7" width="13.5703125" style="5" customWidth="1"/>
    <col min="8" max="11" width="13" style="5" customWidth="1"/>
    <col min="12" max="12" width="13.85546875" style="3" customWidth="1"/>
    <col min="13" max="13" width="16.5703125" style="40" bestFit="1" customWidth="1"/>
    <col min="14" max="14" width="17.7109375" style="40" bestFit="1" customWidth="1"/>
    <col min="15" max="18" width="9.140625" style="1"/>
    <col min="19" max="19" width="18.28515625" style="1" bestFit="1" customWidth="1"/>
    <col min="20" max="16384" width="9.140625" style="1"/>
  </cols>
  <sheetData>
    <row r="1" spans="1:19" ht="27" customHeight="1" x14ac:dyDescent="0.2">
      <c r="A1" s="12"/>
      <c r="B1" s="7"/>
      <c r="D1" s="4"/>
      <c r="E1" s="95"/>
      <c r="F1" s="95"/>
      <c r="G1" s="95"/>
      <c r="H1" s="95"/>
      <c r="I1" s="95"/>
      <c r="J1" s="95"/>
      <c r="K1" s="95"/>
      <c r="L1" s="95"/>
      <c r="M1" s="38"/>
      <c r="N1" s="38"/>
    </row>
    <row r="2" spans="1:19" s="2" customFormat="1" ht="40.5" customHeight="1" x14ac:dyDescent="0.2">
      <c r="A2" s="99" t="s">
        <v>5</v>
      </c>
      <c r="B2" s="101" t="s">
        <v>0</v>
      </c>
      <c r="C2" s="103" t="s">
        <v>3</v>
      </c>
      <c r="D2" s="16" t="s">
        <v>7</v>
      </c>
      <c r="E2" s="111" t="s">
        <v>8</v>
      </c>
      <c r="F2" s="112"/>
      <c r="G2" s="113" t="s">
        <v>9</v>
      </c>
      <c r="H2" s="114"/>
      <c r="I2" s="115" t="s">
        <v>15</v>
      </c>
      <c r="J2" s="116"/>
      <c r="K2" s="116"/>
      <c r="L2" s="96" t="s">
        <v>1</v>
      </c>
      <c r="M2" s="38"/>
      <c r="N2" s="38"/>
    </row>
    <row r="3" spans="1:19" ht="46.5" customHeight="1" x14ac:dyDescent="0.2">
      <c r="A3" s="100"/>
      <c r="B3" s="102"/>
      <c r="C3" s="104"/>
      <c r="D3" s="15" t="s">
        <v>10</v>
      </c>
      <c r="E3" s="15" t="s">
        <v>10</v>
      </c>
      <c r="F3" s="15" t="s">
        <v>12</v>
      </c>
      <c r="G3" s="15" t="s">
        <v>13</v>
      </c>
      <c r="H3" s="15" t="s">
        <v>10</v>
      </c>
      <c r="I3" s="15" t="s">
        <v>11</v>
      </c>
      <c r="J3" s="15" t="s">
        <v>19</v>
      </c>
      <c r="K3" s="15" t="s">
        <v>20</v>
      </c>
      <c r="L3" s="97"/>
      <c r="M3" s="38"/>
      <c r="N3" s="38"/>
    </row>
    <row r="4" spans="1:19" ht="21" customHeight="1" x14ac:dyDescent="0.2">
      <c r="A4" s="100"/>
      <c r="B4" s="102"/>
      <c r="C4" s="105"/>
      <c r="D4" s="25" t="s">
        <v>2</v>
      </c>
      <c r="E4" s="25" t="s">
        <v>2</v>
      </c>
      <c r="F4" s="25" t="s">
        <v>2</v>
      </c>
      <c r="G4" s="25" t="s">
        <v>2</v>
      </c>
      <c r="H4" s="25" t="s">
        <v>2</v>
      </c>
      <c r="I4" s="25" t="s">
        <v>2</v>
      </c>
      <c r="J4" s="25" t="s">
        <v>18</v>
      </c>
      <c r="K4" s="25" t="s">
        <v>2</v>
      </c>
      <c r="L4" s="98"/>
      <c r="M4" s="38"/>
      <c r="N4" s="38"/>
    </row>
    <row r="5" spans="1:19" ht="18" customHeight="1" x14ac:dyDescent="0.2">
      <c r="A5" s="107" t="s">
        <v>6</v>
      </c>
      <c r="B5" s="10" t="s">
        <v>4</v>
      </c>
      <c r="C5" s="109"/>
      <c r="D5" s="109"/>
      <c r="E5" s="109"/>
      <c r="F5" s="109"/>
      <c r="G5" s="110"/>
      <c r="H5" s="110"/>
      <c r="I5" s="17"/>
      <c r="J5" s="32"/>
      <c r="K5" s="17"/>
      <c r="L5" s="11"/>
      <c r="M5" s="94" t="s">
        <v>40</v>
      </c>
      <c r="N5" s="94" t="s">
        <v>41</v>
      </c>
    </row>
    <row r="6" spans="1:19" ht="24" customHeight="1" x14ac:dyDescent="0.2">
      <c r="A6" s="108"/>
      <c r="B6" s="26" t="s">
        <v>14</v>
      </c>
      <c r="C6" s="14"/>
      <c r="D6" s="106"/>
      <c r="E6" s="106"/>
      <c r="F6" s="106"/>
      <c r="G6" s="106"/>
      <c r="H6" s="106"/>
      <c r="I6" s="106"/>
      <c r="J6" s="106"/>
      <c r="K6" s="106"/>
      <c r="L6" s="9"/>
      <c r="M6" s="94"/>
      <c r="N6" s="94"/>
    </row>
    <row r="7" spans="1:19" ht="110.25" customHeight="1" x14ac:dyDescent="0.2">
      <c r="A7" s="28">
        <v>1</v>
      </c>
      <c r="B7" s="33" t="s">
        <v>21</v>
      </c>
      <c r="C7" s="30" t="s">
        <v>16</v>
      </c>
      <c r="D7" s="34">
        <v>40</v>
      </c>
      <c r="E7" s="34">
        <v>120</v>
      </c>
      <c r="F7" s="35"/>
      <c r="G7" s="36"/>
      <c r="H7" s="36">
        <v>30</v>
      </c>
      <c r="I7" s="36">
        <v>22</v>
      </c>
      <c r="J7" s="36">
        <v>88</v>
      </c>
      <c r="K7" s="36">
        <v>110</v>
      </c>
      <c r="L7" s="27">
        <f t="shared" ref="L7:L24" si="0">SUM(D7:K7)</f>
        <v>410</v>
      </c>
      <c r="M7" s="39">
        <v>24.12</v>
      </c>
      <c r="N7" s="39">
        <f>M7*L7</f>
        <v>9889.2000000000007</v>
      </c>
    </row>
    <row r="8" spans="1:19" ht="89.25" customHeight="1" x14ac:dyDescent="0.2">
      <c r="A8" s="28">
        <v>2</v>
      </c>
      <c r="B8" s="29" t="s">
        <v>22</v>
      </c>
      <c r="C8" s="30" t="s">
        <v>16</v>
      </c>
      <c r="D8" s="34">
        <v>40</v>
      </c>
      <c r="E8" s="34">
        <v>40</v>
      </c>
      <c r="F8" s="35"/>
      <c r="G8" s="36"/>
      <c r="H8" s="36">
        <v>35</v>
      </c>
      <c r="I8" s="36">
        <v>22</v>
      </c>
      <c r="J8" s="36">
        <v>88</v>
      </c>
      <c r="K8" s="36">
        <v>110</v>
      </c>
      <c r="L8" s="27">
        <f t="shared" si="0"/>
        <v>335</v>
      </c>
      <c r="M8" s="39">
        <v>39.15</v>
      </c>
      <c r="N8" s="39">
        <f t="shared" ref="N8:N24" si="1">M8*L8</f>
        <v>13115.25</v>
      </c>
      <c r="O8" s="24"/>
      <c r="P8" s="24"/>
      <c r="Q8" s="24"/>
      <c r="R8" s="24"/>
      <c r="S8" s="24"/>
    </row>
    <row r="9" spans="1:19" ht="110.25" customHeight="1" x14ac:dyDescent="0.2">
      <c r="A9" s="28">
        <v>3</v>
      </c>
      <c r="B9" s="29" t="s">
        <v>23</v>
      </c>
      <c r="C9" s="30" t="s">
        <v>16</v>
      </c>
      <c r="D9" s="34">
        <v>25</v>
      </c>
      <c r="E9" s="34">
        <v>30</v>
      </c>
      <c r="F9" s="35"/>
      <c r="G9" s="36"/>
      <c r="H9" s="36">
        <v>35</v>
      </c>
      <c r="I9" s="36">
        <v>22</v>
      </c>
      <c r="J9" s="36">
        <v>88</v>
      </c>
      <c r="K9" s="36">
        <v>110</v>
      </c>
      <c r="L9" s="27">
        <f t="shared" si="0"/>
        <v>310</v>
      </c>
      <c r="M9" s="39">
        <v>35.619999999999997</v>
      </c>
      <c r="N9" s="39">
        <f t="shared" si="1"/>
        <v>11042.199999999999</v>
      </c>
      <c r="O9" s="24"/>
      <c r="P9" s="24"/>
      <c r="Q9" s="24"/>
      <c r="R9" s="24"/>
      <c r="S9" s="24"/>
    </row>
    <row r="10" spans="1:19" ht="86.25" customHeight="1" x14ac:dyDescent="0.2">
      <c r="A10" s="28">
        <v>4</v>
      </c>
      <c r="B10" s="29" t="s">
        <v>24</v>
      </c>
      <c r="C10" s="30" t="s">
        <v>16</v>
      </c>
      <c r="D10" s="34">
        <v>30</v>
      </c>
      <c r="E10" s="34">
        <v>50</v>
      </c>
      <c r="F10" s="35"/>
      <c r="G10" s="36"/>
      <c r="H10" s="36">
        <v>61</v>
      </c>
      <c r="I10" s="36">
        <v>22</v>
      </c>
      <c r="J10" s="36">
        <v>88</v>
      </c>
      <c r="K10" s="36">
        <v>110</v>
      </c>
      <c r="L10" s="27">
        <f t="shared" si="0"/>
        <v>361</v>
      </c>
      <c r="M10" s="39">
        <v>43.17</v>
      </c>
      <c r="N10" s="39">
        <f t="shared" si="1"/>
        <v>15584.37</v>
      </c>
      <c r="O10" s="24"/>
      <c r="P10" s="24"/>
      <c r="Q10" s="24"/>
      <c r="R10" s="24"/>
      <c r="S10" s="24"/>
    </row>
    <row r="11" spans="1:19" ht="99.75" customHeight="1" x14ac:dyDescent="0.2">
      <c r="A11" s="28">
        <v>5</v>
      </c>
      <c r="B11" s="29" t="s">
        <v>25</v>
      </c>
      <c r="C11" s="30" t="s">
        <v>16</v>
      </c>
      <c r="D11" s="34">
        <v>60</v>
      </c>
      <c r="E11" s="34">
        <v>35</v>
      </c>
      <c r="F11" s="35"/>
      <c r="G11" s="36"/>
      <c r="H11" s="36">
        <v>35</v>
      </c>
      <c r="I11" s="36"/>
      <c r="J11" s="36">
        <v>30</v>
      </c>
      <c r="K11" s="36">
        <v>70</v>
      </c>
      <c r="L11" s="27">
        <f t="shared" si="0"/>
        <v>230</v>
      </c>
      <c r="M11" s="39">
        <v>23.97</v>
      </c>
      <c r="N11" s="39">
        <f t="shared" si="1"/>
        <v>5513.0999999999995</v>
      </c>
      <c r="O11" s="24"/>
      <c r="P11" s="24"/>
      <c r="Q11" s="24"/>
      <c r="R11" s="24"/>
      <c r="S11" s="24"/>
    </row>
    <row r="12" spans="1:19" ht="89.25" customHeight="1" x14ac:dyDescent="0.2">
      <c r="A12" s="28">
        <v>6</v>
      </c>
      <c r="B12" s="29" t="s">
        <v>26</v>
      </c>
      <c r="C12" s="30" t="s">
        <v>16</v>
      </c>
      <c r="D12" s="34">
        <v>250</v>
      </c>
      <c r="E12" s="34">
        <v>50</v>
      </c>
      <c r="F12" s="35"/>
      <c r="G12" s="36"/>
      <c r="H12" s="36">
        <v>35</v>
      </c>
      <c r="I12" s="36">
        <v>104</v>
      </c>
      <c r="J12" s="36"/>
      <c r="K12" s="36">
        <v>26</v>
      </c>
      <c r="L12" s="27">
        <f t="shared" si="0"/>
        <v>465</v>
      </c>
      <c r="M12" s="39">
        <v>106.09</v>
      </c>
      <c r="N12" s="39">
        <f t="shared" si="1"/>
        <v>49331.85</v>
      </c>
      <c r="O12" s="24"/>
      <c r="P12" s="24"/>
      <c r="Q12" s="24"/>
      <c r="R12" s="24"/>
      <c r="S12" s="24"/>
    </row>
    <row r="13" spans="1:19" ht="36.75" customHeight="1" x14ac:dyDescent="0.2">
      <c r="A13" s="28">
        <v>7</v>
      </c>
      <c r="B13" s="29" t="s">
        <v>27</v>
      </c>
      <c r="C13" s="30" t="s">
        <v>16</v>
      </c>
      <c r="D13" s="34">
        <v>80</v>
      </c>
      <c r="E13" s="34"/>
      <c r="F13" s="35"/>
      <c r="G13" s="36"/>
      <c r="H13" s="36"/>
      <c r="I13" s="36"/>
      <c r="J13" s="36"/>
      <c r="K13" s="36">
        <v>50</v>
      </c>
      <c r="L13" s="27">
        <f t="shared" si="0"/>
        <v>130</v>
      </c>
      <c r="M13" s="39">
        <v>43.86</v>
      </c>
      <c r="N13" s="39">
        <f t="shared" si="1"/>
        <v>5701.8</v>
      </c>
      <c r="O13" s="24"/>
      <c r="P13" s="24"/>
      <c r="Q13" s="24"/>
      <c r="R13" s="24"/>
      <c r="S13" s="24"/>
    </row>
    <row r="14" spans="1:19" ht="40.5" customHeight="1" x14ac:dyDescent="0.2">
      <c r="A14" s="28">
        <v>8</v>
      </c>
      <c r="B14" s="29" t="s">
        <v>28</v>
      </c>
      <c r="C14" s="30" t="s">
        <v>39</v>
      </c>
      <c r="D14" s="34">
        <v>990</v>
      </c>
      <c r="E14" s="34">
        <v>2640</v>
      </c>
      <c r="F14" s="35"/>
      <c r="G14" s="36"/>
      <c r="H14" s="36">
        <v>1155</v>
      </c>
      <c r="I14" s="36">
        <v>726</v>
      </c>
      <c r="J14" s="36">
        <v>2904</v>
      </c>
      <c r="K14" s="36">
        <v>3630</v>
      </c>
      <c r="L14" s="27">
        <f t="shared" si="0"/>
        <v>12045</v>
      </c>
      <c r="M14" s="39">
        <v>2.27</v>
      </c>
      <c r="N14" s="39">
        <f t="shared" si="1"/>
        <v>27342.15</v>
      </c>
      <c r="O14" s="24"/>
      <c r="P14" s="24"/>
      <c r="Q14" s="24"/>
      <c r="R14" s="24"/>
      <c r="S14" s="24"/>
    </row>
    <row r="15" spans="1:19" ht="99.75" customHeight="1" x14ac:dyDescent="0.2">
      <c r="A15" s="28">
        <v>9</v>
      </c>
      <c r="B15" s="29" t="s">
        <v>29</v>
      </c>
      <c r="C15" s="30" t="s">
        <v>42</v>
      </c>
      <c r="D15" s="34">
        <v>1000</v>
      </c>
      <c r="E15" s="34"/>
      <c r="F15" s="35"/>
      <c r="G15" s="36"/>
      <c r="H15" s="36"/>
      <c r="I15" s="36"/>
      <c r="J15" s="36">
        <v>600</v>
      </c>
      <c r="K15" s="36">
        <v>1400</v>
      </c>
      <c r="L15" s="27">
        <f t="shared" si="0"/>
        <v>3000</v>
      </c>
      <c r="M15" s="39">
        <v>8.25</v>
      </c>
      <c r="N15" s="39">
        <f t="shared" si="1"/>
        <v>24750</v>
      </c>
      <c r="O15" s="24"/>
      <c r="P15" s="24"/>
      <c r="Q15" s="24"/>
      <c r="R15" s="24"/>
      <c r="S15" s="24"/>
    </row>
    <row r="16" spans="1:19" ht="63.75" customHeight="1" x14ac:dyDescent="0.2">
      <c r="A16" s="28">
        <v>10</v>
      </c>
      <c r="B16" s="29" t="s">
        <v>30</v>
      </c>
      <c r="C16" s="30" t="s">
        <v>16</v>
      </c>
      <c r="D16" s="34">
        <v>120</v>
      </c>
      <c r="E16" s="34">
        <v>200</v>
      </c>
      <c r="F16" s="35"/>
      <c r="G16" s="36"/>
      <c r="H16" s="36">
        <v>35</v>
      </c>
      <c r="I16" s="36">
        <v>22</v>
      </c>
      <c r="J16" s="36">
        <v>88</v>
      </c>
      <c r="K16" s="36">
        <v>110</v>
      </c>
      <c r="L16" s="27">
        <f t="shared" si="0"/>
        <v>575</v>
      </c>
      <c r="M16" s="39">
        <v>42.89</v>
      </c>
      <c r="N16" s="39">
        <f t="shared" si="1"/>
        <v>24661.75</v>
      </c>
      <c r="O16" s="24"/>
      <c r="P16" s="24"/>
      <c r="Q16" s="24"/>
      <c r="R16" s="24"/>
      <c r="S16" s="24"/>
    </row>
    <row r="17" spans="1:19" ht="83.25" customHeight="1" x14ac:dyDescent="0.2">
      <c r="A17" s="28">
        <v>11</v>
      </c>
      <c r="B17" s="29" t="s">
        <v>31</v>
      </c>
      <c r="C17" s="30" t="s">
        <v>16</v>
      </c>
      <c r="D17" s="34">
        <v>50</v>
      </c>
      <c r="E17" s="34">
        <v>400</v>
      </c>
      <c r="F17" s="35"/>
      <c r="G17" s="36"/>
      <c r="H17" s="36">
        <v>35</v>
      </c>
      <c r="I17" s="36">
        <v>22</v>
      </c>
      <c r="J17" s="36">
        <v>88</v>
      </c>
      <c r="K17" s="36">
        <v>110</v>
      </c>
      <c r="L17" s="27">
        <f t="shared" si="0"/>
        <v>705</v>
      </c>
      <c r="M17" s="39">
        <v>47.92</v>
      </c>
      <c r="N17" s="39">
        <f t="shared" si="1"/>
        <v>33783.599999999999</v>
      </c>
      <c r="O17" s="24"/>
      <c r="P17" s="24"/>
      <c r="Q17" s="24"/>
      <c r="R17" s="24"/>
      <c r="S17" s="24"/>
    </row>
    <row r="18" spans="1:19" ht="78" customHeight="1" x14ac:dyDescent="0.2">
      <c r="A18" s="28">
        <v>12</v>
      </c>
      <c r="B18" s="29" t="s">
        <v>32</v>
      </c>
      <c r="C18" s="30" t="s">
        <v>16</v>
      </c>
      <c r="D18" s="34">
        <v>180</v>
      </c>
      <c r="E18" s="34">
        <v>30</v>
      </c>
      <c r="F18" s="35"/>
      <c r="G18" s="36"/>
      <c r="H18" s="36"/>
      <c r="I18" s="36">
        <v>24</v>
      </c>
      <c r="J18" s="36">
        <v>96</v>
      </c>
      <c r="K18" s="36">
        <v>120</v>
      </c>
      <c r="L18" s="27">
        <f t="shared" si="0"/>
        <v>450</v>
      </c>
      <c r="M18" s="39">
        <v>22.17</v>
      </c>
      <c r="N18" s="39">
        <f t="shared" si="1"/>
        <v>9976.5</v>
      </c>
      <c r="O18" s="24"/>
      <c r="P18" s="24"/>
      <c r="Q18" s="24"/>
      <c r="R18" s="24"/>
      <c r="S18" s="24"/>
    </row>
    <row r="19" spans="1:19" ht="46.5" customHeight="1" x14ac:dyDescent="0.2">
      <c r="A19" s="28">
        <v>13</v>
      </c>
      <c r="B19" s="29" t="s">
        <v>33</v>
      </c>
      <c r="C19" s="30" t="s">
        <v>17</v>
      </c>
      <c r="D19" s="34">
        <v>150</v>
      </c>
      <c r="E19" s="34">
        <v>30</v>
      </c>
      <c r="F19" s="35"/>
      <c r="G19" s="36"/>
      <c r="H19" s="36"/>
      <c r="I19" s="36">
        <v>22</v>
      </c>
      <c r="J19" s="36">
        <v>88</v>
      </c>
      <c r="K19" s="36">
        <v>110</v>
      </c>
      <c r="L19" s="27">
        <f t="shared" si="0"/>
        <v>400</v>
      </c>
      <c r="M19" s="39">
        <v>14.76</v>
      </c>
      <c r="N19" s="39">
        <f t="shared" si="1"/>
        <v>5904</v>
      </c>
      <c r="O19" s="24"/>
      <c r="P19" s="24"/>
      <c r="Q19" s="24"/>
      <c r="R19" s="24"/>
      <c r="S19" s="24"/>
    </row>
    <row r="20" spans="1:19" ht="102.75" customHeight="1" x14ac:dyDescent="0.2">
      <c r="A20" s="28">
        <v>14</v>
      </c>
      <c r="B20" s="29" t="s">
        <v>37</v>
      </c>
      <c r="C20" s="30" t="s">
        <v>16</v>
      </c>
      <c r="D20" s="34">
        <v>80</v>
      </c>
      <c r="E20" s="34">
        <v>120</v>
      </c>
      <c r="F20" s="35"/>
      <c r="G20" s="36"/>
      <c r="H20" s="36">
        <v>120</v>
      </c>
      <c r="I20" s="36">
        <v>22</v>
      </c>
      <c r="J20" s="36">
        <v>88</v>
      </c>
      <c r="K20" s="36">
        <v>110</v>
      </c>
      <c r="L20" s="27">
        <f t="shared" si="0"/>
        <v>540</v>
      </c>
      <c r="M20" s="39">
        <v>42.51</v>
      </c>
      <c r="N20" s="39">
        <f t="shared" si="1"/>
        <v>22955.399999999998</v>
      </c>
      <c r="O20" s="24"/>
      <c r="P20" s="24"/>
      <c r="Q20" s="24"/>
      <c r="R20" s="24"/>
      <c r="S20" s="24"/>
    </row>
    <row r="21" spans="1:19" ht="46.5" customHeight="1" x14ac:dyDescent="0.2">
      <c r="A21" s="28">
        <v>15</v>
      </c>
      <c r="B21" s="29" t="s">
        <v>38</v>
      </c>
      <c r="C21" s="30" t="s">
        <v>16</v>
      </c>
      <c r="D21" s="34">
        <v>60</v>
      </c>
      <c r="E21" s="34">
        <v>80</v>
      </c>
      <c r="F21" s="35"/>
      <c r="G21" s="36"/>
      <c r="H21" s="36">
        <v>25</v>
      </c>
      <c r="I21" s="36">
        <v>22</v>
      </c>
      <c r="J21" s="36">
        <v>88</v>
      </c>
      <c r="K21" s="36">
        <v>110</v>
      </c>
      <c r="L21" s="27">
        <f t="shared" si="0"/>
        <v>385</v>
      </c>
      <c r="M21" s="39">
        <v>42.51</v>
      </c>
      <c r="N21" s="39">
        <f t="shared" si="1"/>
        <v>16366.349999999999</v>
      </c>
      <c r="O21" s="24"/>
      <c r="P21" s="24"/>
      <c r="Q21" s="24"/>
      <c r="R21" s="24"/>
      <c r="S21" s="24"/>
    </row>
    <row r="22" spans="1:19" ht="74.25" customHeight="1" x14ac:dyDescent="0.2">
      <c r="A22" s="28">
        <v>16</v>
      </c>
      <c r="B22" s="31" t="s">
        <v>35</v>
      </c>
      <c r="C22" s="30" t="s">
        <v>16</v>
      </c>
      <c r="D22" s="34">
        <v>50</v>
      </c>
      <c r="E22" s="34">
        <v>30</v>
      </c>
      <c r="F22" s="35"/>
      <c r="G22" s="36"/>
      <c r="H22" s="36">
        <v>40</v>
      </c>
      <c r="I22" s="36">
        <v>22</v>
      </c>
      <c r="J22" s="36">
        <v>88</v>
      </c>
      <c r="K22" s="36">
        <v>110</v>
      </c>
      <c r="L22" s="27">
        <f t="shared" si="0"/>
        <v>340</v>
      </c>
      <c r="M22" s="39">
        <v>21.93</v>
      </c>
      <c r="N22" s="39">
        <f t="shared" si="1"/>
        <v>7456.2</v>
      </c>
      <c r="O22" s="24"/>
      <c r="P22" s="24"/>
      <c r="Q22" s="24"/>
      <c r="R22" s="24"/>
      <c r="S22" s="24"/>
    </row>
    <row r="23" spans="1:19" ht="74.25" customHeight="1" x14ac:dyDescent="0.2">
      <c r="A23" s="28">
        <v>17</v>
      </c>
      <c r="B23" s="31" t="s">
        <v>34</v>
      </c>
      <c r="C23" s="30" t="s">
        <v>16</v>
      </c>
      <c r="D23" s="34">
        <v>300</v>
      </c>
      <c r="E23" s="34">
        <v>1200</v>
      </c>
      <c r="F23" s="35"/>
      <c r="G23" s="36"/>
      <c r="H23" s="36">
        <v>250</v>
      </c>
      <c r="I23" s="36">
        <v>51</v>
      </c>
      <c r="J23" s="36">
        <v>204</v>
      </c>
      <c r="K23" s="36">
        <v>255</v>
      </c>
      <c r="L23" s="27">
        <f t="shared" si="0"/>
        <v>2260</v>
      </c>
      <c r="M23" s="39">
        <v>49</v>
      </c>
      <c r="N23" s="39">
        <f t="shared" si="1"/>
        <v>110740</v>
      </c>
      <c r="O23" s="24"/>
      <c r="P23" s="24"/>
      <c r="Q23" s="24"/>
      <c r="R23" s="24"/>
      <c r="S23" s="24"/>
    </row>
    <row r="24" spans="1:19" ht="36.75" customHeight="1" x14ac:dyDescent="0.2">
      <c r="A24" s="28">
        <v>18</v>
      </c>
      <c r="B24" s="31" t="s">
        <v>36</v>
      </c>
      <c r="C24" s="30" t="s">
        <v>17</v>
      </c>
      <c r="D24" s="34">
        <v>50</v>
      </c>
      <c r="E24" s="34">
        <v>120</v>
      </c>
      <c r="F24" s="35"/>
      <c r="G24" s="36"/>
      <c r="H24" s="36">
        <v>95</v>
      </c>
      <c r="I24" s="36">
        <v>25</v>
      </c>
      <c r="J24" s="36">
        <v>100</v>
      </c>
      <c r="K24" s="36">
        <v>125</v>
      </c>
      <c r="L24" s="27">
        <f t="shared" si="0"/>
        <v>515</v>
      </c>
      <c r="M24" s="39">
        <v>45.64</v>
      </c>
      <c r="N24" s="39">
        <f t="shared" si="1"/>
        <v>23504.6</v>
      </c>
      <c r="O24" s="24"/>
      <c r="P24" s="24"/>
      <c r="Q24" s="24"/>
      <c r="R24" s="24"/>
      <c r="S24" s="24"/>
    </row>
    <row r="25" spans="1:19" x14ac:dyDescent="0.2">
      <c r="B25" s="21"/>
      <c r="C25" s="19"/>
      <c r="D25" s="20"/>
      <c r="M25" s="37"/>
      <c r="N25" s="39">
        <f>SUM(N7:N24)</f>
        <v>417618.32</v>
      </c>
      <c r="O25" s="24"/>
      <c r="P25" s="24"/>
      <c r="Q25" s="24"/>
      <c r="R25" s="24"/>
      <c r="S25" s="24"/>
    </row>
    <row r="26" spans="1:19" x14ac:dyDescent="0.2">
      <c r="B26" s="18"/>
      <c r="C26" s="19"/>
      <c r="D26" s="20"/>
      <c r="M26" s="37"/>
      <c r="N26" s="37"/>
      <c r="O26" s="24"/>
      <c r="P26" s="24"/>
      <c r="Q26" s="24"/>
      <c r="R26" s="24"/>
      <c r="S26" s="24"/>
    </row>
    <row r="27" spans="1:19" x14ac:dyDescent="0.2">
      <c r="B27" s="21"/>
      <c r="C27" s="19"/>
      <c r="D27" s="20"/>
      <c r="M27" s="37"/>
      <c r="N27" s="37"/>
      <c r="O27" s="24"/>
      <c r="P27" s="24"/>
      <c r="Q27" s="24"/>
      <c r="R27" s="24"/>
      <c r="S27" s="24"/>
    </row>
    <row r="28" spans="1:19" x14ac:dyDescent="0.2">
      <c r="B28" s="18"/>
      <c r="C28" s="19"/>
      <c r="D28" s="20"/>
      <c r="M28" s="37"/>
      <c r="N28" s="37">
        <f>Plan1!K21</f>
        <v>417618.32</v>
      </c>
      <c r="O28" s="24"/>
      <c r="P28" s="24"/>
      <c r="Q28" s="24"/>
      <c r="R28" s="24"/>
      <c r="S28" s="24"/>
    </row>
    <row r="29" spans="1:19" x14ac:dyDescent="0.2">
      <c r="B29" s="21"/>
      <c r="C29" s="19"/>
      <c r="D29" s="20"/>
      <c r="M29" s="37"/>
      <c r="N29" s="37"/>
      <c r="O29" s="24"/>
      <c r="P29" s="24"/>
      <c r="Q29" s="24"/>
      <c r="R29" s="24"/>
      <c r="S29" s="24"/>
    </row>
    <row r="30" spans="1:19" x14ac:dyDescent="0.2">
      <c r="B30" s="18"/>
      <c r="C30" s="19"/>
      <c r="D30" s="20"/>
      <c r="M30" s="37"/>
      <c r="N30" s="37"/>
      <c r="O30" s="24"/>
      <c r="P30" s="24"/>
      <c r="Q30" s="24"/>
      <c r="R30" s="24"/>
      <c r="S30" s="24"/>
    </row>
    <row r="31" spans="1:19" x14ac:dyDescent="0.2">
      <c r="B31" s="21"/>
      <c r="C31" s="19"/>
      <c r="D31" s="20"/>
      <c r="M31" s="37"/>
      <c r="N31" s="37"/>
      <c r="O31" s="24"/>
      <c r="P31" s="24"/>
      <c r="Q31" s="24"/>
      <c r="R31" s="24"/>
      <c r="S31" s="24"/>
    </row>
    <row r="32" spans="1:19" x14ac:dyDescent="0.2">
      <c r="B32" s="18"/>
      <c r="C32" s="19"/>
      <c r="D32" s="20"/>
      <c r="M32" s="37"/>
      <c r="N32" s="37"/>
      <c r="O32" s="24"/>
      <c r="P32" s="24"/>
      <c r="Q32" s="24"/>
      <c r="R32" s="24"/>
      <c r="S32" s="24"/>
    </row>
    <row r="33" spans="2:19" x14ac:dyDescent="0.2">
      <c r="B33" s="21"/>
      <c r="C33" s="19"/>
      <c r="D33" s="20"/>
      <c r="M33" s="37"/>
      <c r="N33" s="37"/>
      <c r="O33" s="24"/>
      <c r="P33" s="24"/>
      <c r="Q33" s="24"/>
      <c r="R33" s="24"/>
      <c r="S33" s="24"/>
    </row>
    <row r="34" spans="2:19" x14ac:dyDescent="0.2">
      <c r="B34" s="21"/>
      <c r="C34" s="19"/>
      <c r="D34" s="20"/>
      <c r="M34" s="37"/>
      <c r="N34" s="37"/>
      <c r="O34" s="24"/>
      <c r="P34" s="24"/>
      <c r="Q34" s="24"/>
      <c r="R34" s="24"/>
      <c r="S34" s="24"/>
    </row>
    <row r="35" spans="2:19" x14ac:dyDescent="0.2">
      <c r="B35" s="21"/>
      <c r="C35" s="19"/>
      <c r="D35" s="20"/>
      <c r="M35" s="37"/>
      <c r="N35" s="37"/>
      <c r="O35" s="24"/>
      <c r="P35" s="24"/>
      <c r="Q35" s="24"/>
      <c r="R35" s="24"/>
      <c r="S35" s="24"/>
    </row>
    <row r="36" spans="2:19" x14ac:dyDescent="0.2">
      <c r="B36" s="21"/>
      <c r="C36" s="19"/>
      <c r="D36" s="20"/>
      <c r="M36" s="37"/>
      <c r="N36" s="37"/>
      <c r="O36" s="24"/>
      <c r="P36" s="24"/>
      <c r="Q36" s="24"/>
      <c r="R36" s="24"/>
      <c r="S36" s="24"/>
    </row>
    <row r="37" spans="2:19" x14ac:dyDescent="0.2">
      <c r="B37" s="21"/>
      <c r="C37" s="19"/>
      <c r="D37" s="20"/>
    </row>
    <row r="38" spans="2:19" x14ac:dyDescent="0.2">
      <c r="B38" s="21"/>
      <c r="C38" s="19"/>
      <c r="D38" s="20"/>
    </row>
    <row r="39" spans="2:19" x14ac:dyDescent="0.2">
      <c r="B39" s="21"/>
      <c r="C39" s="19"/>
      <c r="D39" s="20"/>
    </row>
    <row r="40" spans="2:19" x14ac:dyDescent="0.2">
      <c r="B40" s="21"/>
      <c r="C40" s="19"/>
      <c r="D40" s="20"/>
    </row>
    <row r="41" spans="2:19" x14ac:dyDescent="0.2">
      <c r="B41" s="21"/>
      <c r="C41" s="19"/>
      <c r="D41" s="20"/>
    </row>
    <row r="42" spans="2:19" x14ac:dyDescent="0.2">
      <c r="B42" s="21"/>
      <c r="C42" s="19"/>
      <c r="D42" s="20"/>
    </row>
    <row r="43" spans="2:19" x14ac:dyDescent="0.2">
      <c r="B43" s="21"/>
      <c r="C43" s="19"/>
      <c r="D43" s="20"/>
    </row>
    <row r="44" spans="2:19" x14ac:dyDescent="0.2">
      <c r="B44" s="21"/>
      <c r="C44" s="19"/>
      <c r="D44" s="20"/>
    </row>
    <row r="45" spans="2:19" x14ac:dyDescent="0.2">
      <c r="B45" s="21"/>
      <c r="C45" s="19"/>
      <c r="D45" s="20"/>
    </row>
    <row r="46" spans="2:19" x14ac:dyDescent="0.2">
      <c r="B46" s="21"/>
      <c r="C46" s="19"/>
      <c r="D46" s="20"/>
    </row>
    <row r="47" spans="2:19" x14ac:dyDescent="0.2">
      <c r="B47" s="21"/>
      <c r="C47" s="19"/>
      <c r="D47" s="20"/>
    </row>
    <row r="48" spans="2:19" x14ac:dyDescent="0.2">
      <c r="B48" s="21"/>
      <c r="C48" s="19"/>
      <c r="D48" s="20"/>
    </row>
    <row r="49" spans="2:4" x14ac:dyDescent="0.2">
      <c r="B49" s="21"/>
      <c r="C49" s="19"/>
      <c r="D49" s="20"/>
    </row>
    <row r="50" spans="2:4" x14ac:dyDescent="0.2">
      <c r="B50" s="21"/>
      <c r="C50" s="19"/>
      <c r="D50" s="20"/>
    </row>
    <row r="51" spans="2:4" x14ac:dyDescent="0.2">
      <c r="B51" s="21"/>
      <c r="C51" s="19"/>
      <c r="D51" s="20"/>
    </row>
    <row r="52" spans="2:4" x14ac:dyDescent="0.2">
      <c r="B52" s="21"/>
      <c r="C52" s="19"/>
      <c r="D52" s="20"/>
    </row>
    <row r="53" spans="2:4" x14ac:dyDescent="0.2">
      <c r="B53" s="21"/>
      <c r="C53" s="19"/>
      <c r="D53" s="20"/>
    </row>
    <row r="54" spans="2:4" x14ac:dyDescent="0.2">
      <c r="B54" s="21"/>
      <c r="C54" s="19"/>
      <c r="D54" s="20"/>
    </row>
    <row r="55" spans="2:4" x14ac:dyDescent="0.2">
      <c r="B55" s="21"/>
      <c r="C55" s="19"/>
      <c r="D55" s="20"/>
    </row>
    <row r="56" spans="2:4" x14ac:dyDescent="0.2">
      <c r="B56" s="21"/>
      <c r="C56" s="22"/>
      <c r="D56" s="23"/>
    </row>
    <row r="57" spans="2:4" x14ac:dyDescent="0.2">
      <c r="B57" s="21"/>
      <c r="C57" s="22"/>
      <c r="D57" s="23"/>
    </row>
    <row r="58" spans="2:4" x14ac:dyDescent="0.2">
      <c r="B58" s="21"/>
      <c r="C58" s="22"/>
      <c r="D58" s="23"/>
    </row>
    <row r="59" spans="2:4" x14ac:dyDescent="0.2">
      <c r="B59" s="21"/>
      <c r="C59" s="22"/>
      <c r="D59" s="23"/>
    </row>
  </sheetData>
  <mergeCells count="14">
    <mergeCell ref="M5:M6"/>
    <mergeCell ref="N5:N6"/>
    <mergeCell ref="E1:L1"/>
    <mergeCell ref="L2:L4"/>
    <mergeCell ref="A2:A4"/>
    <mergeCell ref="B2:B4"/>
    <mergeCell ref="C2:C4"/>
    <mergeCell ref="D6:K6"/>
    <mergeCell ref="A5:A6"/>
    <mergeCell ref="C5:F5"/>
    <mergeCell ref="G5:H5"/>
    <mergeCell ref="E2:F2"/>
    <mergeCell ref="G2:H2"/>
    <mergeCell ref="I2:K2"/>
  </mergeCells>
  <printOptions horizontalCentered="1"/>
  <pageMargins left="0.25" right="0.25" top="0.75" bottom="0.75" header="0.3" footer="0.3"/>
  <pageSetup paperSize="9" scale="3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V25"/>
  <sheetViews>
    <sheetView topLeftCell="D16" zoomScale="70" zoomScaleNormal="70" workbookViewId="0">
      <selection activeCell="R27" sqref="R27:R28"/>
    </sheetView>
  </sheetViews>
  <sheetFormatPr defaultRowHeight="15" x14ac:dyDescent="0.2"/>
  <cols>
    <col min="3" max="3" width="55.28515625" customWidth="1"/>
    <col min="5" max="5" width="9.85546875" bestFit="1" customWidth="1"/>
    <col min="6" max="6" width="15" customWidth="1"/>
    <col min="7" max="7" width="22" style="43" bestFit="1" customWidth="1"/>
    <col min="8" max="8" width="15" customWidth="1"/>
    <col min="9" max="9" width="21.85546875" style="43" bestFit="1" customWidth="1"/>
    <col min="10" max="10" width="15" customWidth="1"/>
    <col min="11" max="11" width="21.85546875" style="43" bestFit="1" customWidth="1"/>
    <col min="13" max="17" width="9.140625" style="70"/>
    <col min="18" max="18" width="20.140625" style="70" bestFit="1" customWidth="1"/>
    <col min="19" max="19" width="19.7109375" style="70" bestFit="1" customWidth="1"/>
    <col min="20" max="20" width="20.42578125" style="70" bestFit="1" customWidth="1"/>
    <col min="21" max="21" width="20.85546875" style="70" bestFit="1" customWidth="1"/>
    <col min="22" max="22" width="19.7109375" bestFit="1" customWidth="1"/>
  </cols>
  <sheetData>
    <row r="1" spans="2:21" ht="97.5" customHeight="1" x14ac:dyDescent="0.2">
      <c r="F1" s="123" t="s">
        <v>51</v>
      </c>
      <c r="G1" s="123"/>
      <c r="H1" s="124" t="s">
        <v>50</v>
      </c>
      <c r="I1" s="124"/>
      <c r="J1" s="125" t="s">
        <v>52</v>
      </c>
      <c r="K1" s="125"/>
      <c r="M1" s="126" t="s">
        <v>64</v>
      </c>
      <c r="N1" s="126"/>
      <c r="O1" s="126"/>
      <c r="P1" s="126"/>
      <c r="Q1" s="78"/>
      <c r="R1" s="126" t="s">
        <v>63</v>
      </c>
      <c r="S1" s="126"/>
      <c r="T1" s="126"/>
      <c r="U1" s="126"/>
    </row>
    <row r="2" spans="2:21" ht="31.5" x14ac:dyDescent="0.2">
      <c r="B2" s="41" t="s">
        <v>43</v>
      </c>
      <c r="C2" s="41" t="s">
        <v>44</v>
      </c>
      <c r="D2" s="41" t="s">
        <v>42</v>
      </c>
      <c r="E2" s="41" t="s">
        <v>45</v>
      </c>
      <c r="F2" s="50" t="s">
        <v>47</v>
      </c>
      <c r="G2" s="50" t="s">
        <v>48</v>
      </c>
      <c r="H2" s="49" t="s">
        <v>47</v>
      </c>
      <c r="I2" s="49" t="s">
        <v>48</v>
      </c>
      <c r="J2" s="51" t="s">
        <v>47</v>
      </c>
      <c r="K2" s="51" t="s">
        <v>48</v>
      </c>
      <c r="M2" s="71" t="s">
        <v>59</v>
      </c>
      <c r="N2" s="72" t="s">
        <v>60</v>
      </c>
      <c r="O2" s="73" t="s">
        <v>61</v>
      </c>
      <c r="P2" s="74" t="s">
        <v>62</v>
      </c>
      <c r="R2" s="71" t="s">
        <v>59</v>
      </c>
      <c r="S2" s="72" t="s">
        <v>60</v>
      </c>
      <c r="T2" s="73" t="s">
        <v>61</v>
      </c>
      <c r="U2" s="74" t="s">
        <v>62</v>
      </c>
    </row>
    <row r="3" spans="2:21" ht="105" x14ac:dyDescent="0.2">
      <c r="B3" s="30">
        <v>1</v>
      </c>
      <c r="C3" s="29" t="s">
        <v>21</v>
      </c>
      <c r="D3" s="30" t="s">
        <v>16</v>
      </c>
      <c r="E3" s="47">
        <v>410</v>
      </c>
      <c r="F3" s="45">
        <v>22.97</v>
      </c>
      <c r="G3" s="46">
        <f>F3*E3</f>
        <v>9417.6999999999989</v>
      </c>
      <c r="H3" s="45">
        <v>25.26</v>
      </c>
      <c r="I3" s="46">
        <f>H3*E3</f>
        <v>10356.6</v>
      </c>
      <c r="J3" s="52">
        <v>24.12</v>
      </c>
      <c r="K3" s="46">
        <f>J3*E3</f>
        <v>9889.2000000000007</v>
      </c>
      <c r="M3" s="67">
        <v>40</v>
      </c>
      <c r="N3" s="67">
        <v>30</v>
      </c>
      <c r="O3" s="67">
        <v>120</v>
      </c>
      <c r="P3" s="67">
        <v>220</v>
      </c>
      <c r="R3" s="75">
        <f>M3*J3</f>
        <v>964.80000000000007</v>
      </c>
      <c r="S3" s="75">
        <f>N3*J3</f>
        <v>723.6</v>
      </c>
      <c r="T3" s="75">
        <f>O3*J3</f>
        <v>2894.4</v>
      </c>
      <c r="U3" s="75">
        <f>P3*J3</f>
        <v>5306.4000000000005</v>
      </c>
    </row>
    <row r="4" spans="2:21" ht="90" x14ac:dyDescent="0.2">
      <c r="B4" s="30">
        <v>2</v>
      </c>
      <c r="C4" s="29" t="s">
        <v>22</v>
      </c>
      <c r="D4" s="30" t="s">
        <v>16</v>
      </c>
      <c r="E4" s="47">
        <v>335</v>
      </c>
      <c r="F4" s="45">
        <v>38.97</v>
      </c>
      <c r="G4" s="46">
        <f t="shared" ref="G4:G20" si="0">F4*E4</f>
        <v>13054.949999999999</v>
      </c>
      <c r="H4" s="45">
        <v>39.33</v>
      </c>
      <c r="I4" s="46">
        <f t="shared" ref="I4:I20" si="1">H4*E4</f>
        <v>13175.55</v>
      </c>
      <c r="J4" s="52">
        <v>39.15</v>
      </c>
      <c r="K4" s="46">
        <f t="shared" ref="K4:K20" si="2">J4*E4</f>
        <v>13115.25</v>
      </c>
      <c r="M4" s="67">
        <v>40</v>
      </c>
      <c r="N4" s="67">
        <v>35</v>
      </c>
      <c r="O4" s="67">
        <v>40</v>
      </c>
      <c r="P4" s="67">
        <v>220</v>
      </c>
      <c r="R4" s="75">
        <f t="shared" ref="R4:R20" si="3">M4*J4</f>
        <v>1566</v>
      </c>
      <c r="S4" s="75">
        <f t="shared" ref="S4:S20" si="4">N4*J4</f>
        <v>1370.25</v>
      </c>
      <c r="T4" s="75">
        <f t="shared" ref="T4:T20" si="5">O4*J4</f>
        <v>1566</v>
      </c>
      <c r="U4" s="75">
        <f t="shared" ref="U4:U20" si="6">P4*J4</f>
        <v>8613</v>
      </c>
    </row>
    <row r="5" spans="2:21" ht="105" x14ac:dyDescent="0.2">
      <c r="B5" s="30">
        <v>3</v>
      </c>
      <c r="C5" s="29" t="s">
        <v>23</v>
      </c>
      <c r="D5" s="30" t="s">
        <v>16</v>
      </c>
      <c r="E5" s="47">
        <v>310</v>
      </c>
      <c r="F5" s="45">
        <v>34.97</v>
      </c>
      <c r="G5" s="46">
        <f t="shared" si="0"/>
        <v>10840.699999999999</v>
      </c>
      <c r="H5" s="45">
        <v>36.26</v>
      </c>
      <c r="I5" s="46">
        <f t="shared" si="1"/>
        <v>11240.599999999999</v>
      </c>
      <c r="J5" s="52">
        <v>35.619999999999997</v>
      </c>
      <c r="K5" s="46">
        <f t="shared" si="2"/>
        <v>11042.199999999999</v>
      </c>
      <c r="M5" s="67">
        <v>25</v>
      </c>
      <c r="N5" s="67">
        <v>35</v>
      </c>
      <c r="O5" s="67">
        <v>30</v>
      </c>
      <c r="P5" s="67">
        <v>220</v>
      </c>
      <c r="R5" s="75">
        <f t="shared" si="3"/>
        <v>890.49999999999989</v>
      </c>
      <c r="S5" s="75">
        <f t="shared" si="4"/>
        <v>1246.6999999999998</v>
      </c>
      <c r="T5" s="75">
        <f t="shared" si="5"/>
        <v>1068.5999999999999</v>
      </c>
      <c r="U5" s="75">
        <f t="shared" si="6"/>
        <v>7836.4</v>
      </c>
    </row>
    <row r="6" spans="2:21" ht="75" x14ac:dyDescent="0.2">
      <c r="B6" s="30">
        <v>4</v>
      </c>
      <c r="C6" s="29" t="s">
        <v>24</v>
      </c>
      <c r="D6" s="30" t="s">
        <v>16</v>
      </c>
      <c r="E6" s="47">
        <v>361</v>
      </c>
      <c r="F6" s="45">
        <v>44.97</v>
      </c>
      <c r="G6" s="46">
        <f t="shared" si="0"/>
        <v>16234.17</v>
      </c>
      <c r="H6" s="45">
        <v>41.36</v>
      </c>
      <c r="I6" s="46">
        <f t="shared" si="1"/>
        <v>14930.96</v>
      </c>
      <c r="J6" s="52">
        <v>43.17</v>
      </c>
      <c r="K6" s="46">
        <f t="shared" si="2"/>
        <v>15584.37</v>
      </c>
      <c r="M6" s="67">
        <v>30</v>
      </c>
      <c r="N6" s="67">
        <v>61</v>
      </c>
      <c r="O6" s="67">
        <v>50</v>
      </c>
      <c r="P6" s="67">
        <v>220</v>
      </c>
      <c r="R6" s="75">
        <f t="shared" si="3"/>
        <v>1295.1000000000001</v>
      </c>
      <c r="S6" s="75">
        <f t="shared" si="4"/>
        <v>2633.37</v>
      </c>
      <c r="T6" s="75">
        <f t="shared" si="5"/>
        <v>2158.5</v>
      </c>
      <c r="U6" s="75">
        <f t="shared" si="6"/>
        <v>9497.4</v>
      </c>
    </row>
    <row r="7" spans="2:21" ht="90" x14ac:dyDescent="0.2">
      <c r="B7" s="30">
        <v>5</v>
      </c>
      <c r="C7" s="29" t="s">
        <v>25</v>
      </c>
      <c r="D7" s="30" t="s">
        <v>16</v>
      </c>
      <c r="E7" s="47">
        <v>230</v>
      </c>
      <c r="F7" s="45">
        <v>22.97</v>
      </c>
      <c r="G7" s="46">
        <f t="shared" si="0"/>
        <v>5283.0999999999995</v>
      </c>
      <c r="H7" s="45">
        <v>24.96</v>
      </c>
      <c r="I7" s="46">
        <f t="shared" si="1"/>
        <v>5740.8</v>
      </c>
      <c r="J7" s="52">
        <v>23.97</v>
      </c>
      <c r="K7" s="46">
        <f t="shared" si="2"/>
        <v>5513.0999999999995</v>
      </c>
      <c r="M7" s="67">
        <v>60</v>
      </c>
      <c r="N7" s="67">
        <v>35</v>
      </c>
      <c r="O7" s="67">
        <v>35</v>
      </c>
      <c r="P7" s="67">
        <v>100</v>
      </c>
      <c r="R7" s="75">
        <f t="shared" si="3"/>
        <v>1438.1999999999998</v>
      </c>
      <c r="S7" s="75">
        <f t="shared" si="4"/>
        <v>838.94999999999993</v>
      </c>
      <c r="T7" s="75">
        <f t="shared" si="5"/>
        <v>838.94999999999993</v>
      </c>
      <c r="U7" s="75">
        <f t="shared" si="6"/>
        <v>2397</v>
      </c>
    </row>
    <row r="8" spans="2:21" ht="75" x14ac:dyDescent="0.2">
      <c r="B8" s="30">
        <v>6</v>
      </c>
      <c r="C8" s="29" t="s">
        <v>26</v>
      </c>
      <c r="D8" s="30" t="s">
        <v>16</v>
      </c>
      <c r="E8" s="47">
        <v>465</v>
      </c>
      <c r="F8" s="45">
        <v>110.97</v>
      </c>
      <c r="G8" s="46">
        <f t="shared" si="0"/>
        <v>51601.05</v>
      </c>
      <c r="H8" s="45">
        <v>101.2</v>
      </c>
      <c r="I8" s="46">
        <f t="shared" si="1"/>
        <v>47058</v>
      </c>
      <c r="J8" s="52">
        <v>106.09</v>
      </c>
      <c r="K8" s="46">
        <f t="shared" si="2"/>
        <v>49331.85</v>
      </c>
      <c r="M8" s="67">
        <v>250</v>
      </c>
      <c r="N8" s="67">
        <v>35</v>
      </c>
      <c r="O8" s="67">
        <v>50</v>
      </c>
      <c r="P8" s="67">
        <v>130</v>
      </c>
      <c r="R8" s="75">
        <f t="shared" si="3"/>
        <v>26522.5</v>
      </c>
      <c r="S8" s="75">
        <f t="shared" si="4"/>
        <v>3713.15</v>
      </c>
      <c r="T8" s="75">
        <f t="shared" si="5"/>
        <v>5304.5</v>
      </c>
      <c r="U8" s="75">
        <f t="shared" si="6"/>
        <v>13791.7</v>
      </c>
    </row>
    <row r="9" spans="2:21" x14ac:dyDescent="0.2">
      <c r="B9" s="30">
        <v>7</v>
      </c>
      <c r="C9" s="29" t="s">
        <v>27</v>
      </c>
      <c r="D9" s="30" t="s">
        <v>16</v>
      </c>
      <c r="E9" s="47">
        <v>130</v>
      </c>
      <c r="F9" s="45">
        <v>42.97</v>
      </c>
      <c r="G9" s="46">
        <f t="shared" si="0"/>
        <v>5586.0999999999995</v>
      </c>
      <c r="H9" s="45">
        <v>44.75</v>
      </c>
      <c r="I9" s="46">
        <f t="shared" si="1"/>
        <v>5817.5</v>
      </c>
      <c r="J9" s="52">
        <v>43.86</v>
      </c>
      <c r="K9" s="46">
        <f t="shared" si="2"/>
        <v>5701.8</v>
      </c>
      <c r="M9" s="67">
        <v>80</v>
      </c>
      <c r="N9" s="67"/>
      <c r="O9" s="67"/>
      <c r="P9" s="67">
        <v>50</v>
      </c>
      <c r="R9" s="75">
        <f t="shared" si="3"/>
        <v>3508.8</v>
      </c>
      <c r="S9" s="75">
        <f t="shared" si="4"/>
        <v>0</v>
      </c>
      <c r="T9" s="75">
        <f t="shared" si="5"/>
        <v>0</v>
      </c>
      <c r="U9" s="75">
        <f t="shared" si="6"/>
        <v>2193</v>
      </c>
    </row>
    <row r="10" spans="2:21" ht="30" x14ac:dyDescent="0.2">
      <c r="B10" s="30">
        <v>8</v>
      </c>
      <c r="C10" s="29" t="s">
        <v>28</v>
      </c>
      <c r="D10" s="30" t="s">
        <v>39</v>
      </c>
      <c r="E10" s="48">
        <v>12045</v>
      </c>
      <c r="F10" s="45">
        <v>2.97</v>
      </c>
      <c r="G10" s="46">
        <f t="shared" si="0"/>
        <v>35773.65</v>
      </c>
      <c r="H10" s="45">
        <v>1.56</v>
      </c>
      <c r="I10" s="46">
        <f t="shared" si="1"/>
        <v>18790.2</v>
      </c>
      <c r="J10" s="52">
        <v>2.27</v>
      </c>
      <c r="K10" s="46">
        <f t="shared" si="2"/>
        <v>27342.15</v>
      </c>
      <c r="M10" s="67">
        <v>990</v>
      </c>
      <c r="N10" s="67">
        <v>1155</v>
      </c>
      <c r="O10" s="67">
        <v>2640</v>
      </c>
      <c r="P10" s="67">
        <v>7260</v>
      </c>
      <c r="R10" s="75">
        <f t="shared" si="3"/>
        <v>2247.3000000000002</v>
      </c>
      <c r="S10" s="75">
        <f t="shared" si="4"/>
        <v>2621.85</v>
      </c>
      <c r="T10" s="75">
        <f t="shared" si="5"/>
        <v>5992.8</v>
      </c>
      <c r="U10" s="75">
        <f t="shared" si="6"/>
        <v>16480.2</v>
      </c>
    </row>
    <row r="11" spans="2:21" ht="90" x14ac:dyDescent="0.2">
      <c r="B11" s="30">
        <v>9</v>
      </c>
      <c r="C11" s="29" t="s">
        <v>29</v>
      </c>
      <c r="D11" s="30" t="s">
        <v>42</v>
      </c>
      <c r="E11" s="48">
        <v>3000</v>
      </c>
      <c r="F11" s="45">
        <v>7.97</v>
      </c>
      <c r="G11" s="46">
        <f t="shared" si="0"/>
        <v>23910</v>
      </c>
      <c r="H11" s="45">
        <v>8.5299999999999994</v>
      </c>
      <c r="I11" s="46">
        <f t="shared" si="1"/>
        <v>25589.999999999996</v>
      </c>
      <c r="J11" s="52">
        <v>8.25</v>
      </c>
      <c r="K11" s="46">
        <f t="shared" si="2"/>
        <v>24750</v>
      </c>
      <c r="M11" s="67">
        <v>1000</v>
      </c>
      <c r="N11" s="67"/>
      <c r="O11" s="67"/>
      <c r="P11" s="67">
        <v>2000</v>
      </c>
      <c r="R11" s="75">
        <f t="shared" si="3"/>
        <v>8250</v>
      </c>
      <c r="S11" s="75">
        <f t="shared" si="4"/>
        <v>0</v>
      </c>
      <c r="T11" s="75">
        <f t="shared" si="5"/>
        <v>0</v>
      </c>
      <c r="U11" s="75">
        <f t="shared" si="6"/>
        <v>16500</v>
      </c>
    </row>
    <row r="12" spans="2:21" ht="45" x14ac:dyDescent="0.2">
      <c r="B12" s="30">
        <v>10</v>
      </c>
      <c r="C12" s="29" t="s">
        <v>30</v>
      </c>
      <c r="D12" s="30" t="s">
        <v>16</v>
      </c>
      <c r="E12" s="47">
        <v>575</v>
      </c>
      <c r="F12" s="45">
        <v>38.97</v>
      </c>
      <c r="G12" s="46">
        <f t="shared" si="0"/>
        <v>22407.75</v>
      </c>
      <c r="H12" s="45">
        <v>46.81</v>
      </c>
      <c r="I12" s="46">
        <f t="shared" si="1"/>
        <v>26915.75</v>
      </c>
      <c r="J12" s="52">
        <v>42.89</v>
      </c>
      <c r="K12" s="46">
        <f t="shared" si="2"/>
        <v>24661.75</v>
      </c>
      <c r="M12" s="67">
        <v>120</v>
      </c>
      <c r="N12" s="67">
        <v>35</v>
      </c>
      <c r="O12" s="67">
        <v>200</v>
      </c>
      <c r="P12" s="67">
        <v>220</v>
      </c>
      <c r="R12" s="75">
        <f t="shared" si="3"/>
        <v>5146.8</v>
      </c>
      <c r="S12" s="75">
        <f t="shared" si="4"/>
        <v>1501.15</v>
      </c>
      <c r="T12" s="75">
        <f t="shared" si="5"/>
        <v>8578</v>
      </c>
      <c r="U12" s="75">
        <f t="shared" si="6"/>
        <v>9435.7999999999993</v>
      </c>
    </row>
    <row r="13" spans="2:21" ht="75" x14ac:dyDescent="0.2">
      <c r="B13" s="30">
        <v>11</v>
      </c>
      <c r="C13" s="29" t="s">
        <v>31</v>
      </c>
      <c r="D13" s="30" t="s">
        <v>16</v>
      </c>
      <c r="E13" s="47">
        <v>705</v>
      </c>
      <c r="F13" s="45">
        <v>46.97</v>
      </c>
      <c r="G13" s="46">
        <f t="shared" si="0"/>
        <v>33113.85</v>
      </c>
      <c r="H13" s="45">
        <v>48.86</v>
      </c>
      <c r="I13" s="46">
        <f t="shared" si="1"/>
        <v>34446.300000000003</v>
      </c>
      <c r="J13" s="52">
        <v>47.92</v>
      </c>
      <c r="K13" s="46">
        <f t="shared" si="2"/>
        <v>33783.599999999999</v>
      </c>
      <c r="M13" s="67">
        <v>50</v>
      </c>
      <c r="N13" s="67">
        <v>35</v>
      </c>
      <c r="O13" s="67">
        <v>400</v>
      </c>
      <c r="P13" s="67">
        <v>220</v>
      </c>
      <c r="R13" s="75">
        <f t="shared" si="3"/>
        <v>2396</v>
      </c>
      <c r="S13" s="75">
        <f t="shared" si="4"/>
        <v>1677.2</v>
      </c>
      <c r="T13" s="75">
        <f t="shared" si="5"/>
        <v>19168</v>
      </c>
      <c r="U13" s="75">
        <f t="shared" si="6"/>
        <v>10542.4</v>
      </c>
    </row>
    <row r="14" spans="2:21" ht="75" x14ac:dyDescent="0.2">
      <c r="B14" s="30">
        <v>12</v>
      </c>
      <c r="C14" s="29" t="s">
        <v>32</v>
      </c>
      <c r="D14" s="30" t="s">
        <v>16</v>
      </c>
      <c r="E14" s="47">
        <v>450</v>
      </c>
      <c r="F14" s="45">
        <v>21.97</v>
      </c>
      <c r="G14" s="46">
        <f t="shared" si="0"/>
        <v>9886.5</v>
      </c>
      <c r="H14" s="45">
        <v>22.36</v>
      </c>
      <c r="I14" s="46">
        <f t="shared" si="1"/>
        <v>10062</v>
      </c>
      <c r="J14" s="52">
        <v>22.17</v>
      </c>
      <c r="K14" s="46">
        <f t="shared" si="2"/>
        <v>9976.5</v>
      </c>
      <c r="M14" s="67">
        <v>180</v>
      </c>
      <c r="N14" s="67"/>
      <c r="O14" s="67">
        <v>30</v>
      </c>
      <c r="P14" s="67">
        <v>240</v>
      </c>
      <c r="R14" s="75">
        <f t="shared" si="3"/>
        <v>3990.6000000000004</v>
      </c>
      <c r="S14" s="75">
        <f t="shared" si="4"/>
        <v>0</v>
      </c>
      <c r="T14" s="75">
        <f t="shared" si="5"/>
        <v>665.1</v>
      </c>
      <c r="U14" s="75">
        <f t="shared" si="6"/>
        <v>5320.8</v>
      </c>
    </row>
    <row r="15" spans="2:21" ht="30" x14ac:dyDescent="0.2">
      <c r="B15" s="30">
        <v>13</v>
      </c>
      <c r="C15" s="29" t="s">
        <v>33</v>
      </c>
      <c r="D15" s="30" t="s">
        <v>46</v>
      </c>
      <c r="E15" s="47">
        <v>400</v>
      </c>
      <c r="F15" s="45">
        <v>14.97</v>
      </c>
      <c r="G15" s="46">
        <f t="shared" si="0"/>
        <v>5988</v>
      </c>
      <c r="H15" s="45">
        <v>14.54</v>
      </c>
      <c r="I15" s="46">
        <f t="shared" si="1"/>
        <v>5816</v>
      </c>
      <c r="J15" s="52">
        <v>14.76</v>
      </c>
      <c r="K15" s="46">
        <f t="shared" si="2"/>
        <v>5904</v>
      </c>
      <c r="M15" s="67">
        <v>150</v>
      </c>
      <c r="N15" s="67"/>
      <c r="O15" s="67">
        <v>30</v>
      </c>
      <c r="P15" s="67">
        <v>220</v>
      </c>
      <c r="R15" s="75">
        <f t="shared" si="3"/>
        <v>2214</v>
      </c>
      <c r="S15" s="75">
        <f t="shared" si="4"/>
        <v>0</v>
      </c>
      <c r="T15" s="75">
        <f t="shared" si="5"/>
        <v>442.8</v>
      </c>
      <c r="U15" s="75">
        <f t="shared" si="6"/>
        <v>3247.2</v>
      </c>
    </row>
    <row r="16" spans="2:21" ht="105" x14ac:dyDescent="0.2">
      <c r="B16" s="30">
        <v>14</v>
      </c>
      <c r="C16" s="29" t="s">
        <v>37</v>
      </c>
      <c r="D16" s="30" t="s">
        <v>16</v>
      </c>
      <c r="E16" s="47">
        <v>540</v>
      </c>
      <c r="F16" s="45">
        <v>42.97</v>
      </c>
      <c r="G16" s="46">
        <f t="shared" si="0"/>
        <v>23203.8</v>
      </c>
      <c r="H16" s="45">
        <v>42.05</v>
      </c>
      <c r="I16" s="46">
        <f t="shared" si="1"/>
        <v>22707</v>
      </c>
      <c r="J16" s="52">
        <v>42.51</v>
      </c>
      <c r="K16" s="46">
        <f t="shared" si="2"/>
        <v>22955.399999999998</v>
      </c>
      <c r="M16" s="67">
        <v>80</v>
      </c>
      <c r="N16" s="67">
        <v>120</v>
      </c>
      <c r="O16" s="67">
        <v>120</v>
      </c>
      <c r="P16" s="67">
        <v>220</v>
      </c>
      <c r="R16" s="75">
        <f t="shared" si="3"/>
        <v>3400.7999999999997</v>
      </c>
      <c r="S16" s="75">
        <f t="shared" si="4"/>
        <v>5101.2</v>
      </c>
      <c r="T16" s="75">
        <f t="shared" si="5"/>
        <v>5101.2</v>
      </c>
      <c r="U16" s="75">
        <f t="shared" si="6"/>
        <v>9352.1999999999989</v>
      </c>
    </row>
    <row r="17" spans="2:22" ht="45" x14ac:dyDescent="0.2">
      <c r="B17" s="28">
        <v>15</v>
      </c>
      <c r="C17" s="29" t="s">
        <v>38</v>
      </c>
      <c r="D17" s="30" t="s">
        <v>16</v>
      </c>
      <c r="E17" s="47">
        <v>385</v>
      </c>
      <c r="F17" s="45">
        <v>42.97</v>
      </c>
      <c r="G17" s="46">
        <f t="shared" si="0"/>
        <v>16543.45</v>
      </c>
      <c r="H17" s="45">
        <v>42.05</v>
      </c>
      <c r="I17" s="46">
        <f t="shared" si="1"/>
        <v>16189.249999999998</v>
      </c>
      <c r="J17" s="52">
        <v>42.51</v>
      </c>
      <c r="K17" s="46">
        <f t="shared" si="2"/>
        <v>16366.349999999999</v>
      </c>
      <c r="M17" s="67">
        <v>60</v>
      </c>
      <c r="N17" s="67">
        <v>25</v>
      </c>
      <c r="O17" s="67">
        <v>80</v>
      </c>
      <c r="P17" s="67">
        <v>220</v>
      </c>
      <c r="R17" s="75">
        <f t="shared" si="3"/>
        <v>2550.6</v>
      </c>
      <c r="S17" s="75">
        <f t="shared" si="4"/>
        <v>1062.75</v>
      </c>
      <c r="T17" s="75">
        <f t="shared" si="5"/>
        <v>3400.7999999999997</v>
      </c>
      <c r="U17" s="75">
        <f t="shared" si="6"/>
        <v>9352.1999999999989</v>
      </c>
    </row>
    <row r="18" spans="2:22" ht="75" x14ac:dyDescent="0.2">
      <c r="B18" s="28">
        <v>16</v>
      </c>
      <c r="C18" s="31" t="s">
        <v>35</v>
      </c>
      <c r="D18" s="30" t="s">
        <v>16</v>
      </c>
      <c r="E18" s="47">
        <v>340</v>
      </c>
      <c r="F18" s="45">
        <v>21.97</v>
      </c>
      <c r="G18" s="46">
        <f t="shared" si="0"/>
        <v>7469.7999999999993</v>
      </c>
      <c r="H18" s="45">
        <v>21.89</v>
      </c>
      <c r="I18" s="46">
        <f t="shared" si="1"/>
        <v>7442.6</v>
      </c>
      <c r="J18" s="52">
        <v>21.93</v>
      </c>
      <c r="K18" s="46">
        <f t="shared" si="2"/>
        <v>7456.2</v>
      </c>
      <c r="M18" s="67">
        <v>50</v>
      </c>
      <c r="N18" s="67">
        <v>40</v>
      </c>
      <c r="O18" s="67">
        <v>30</v>
      </c>
      <c r="P18" s="67">
        <v>220</v>
      </c>
      <c r="R18" s="75">
        <f t="shared" si="3"/>
        <v>1096.5</v>
      </c>
      <c r="S18" s="75">
        <f t="shared" si="4"/>
        <v>877.2</v>
      </c>
      <c r="T18" s="75">
        <f t="shared" si="5"/>
        <v>657.9</v>
      </c>
      <c r="U18" s="75">
        <f t="shared" si="6"/>
        <v>4824.6000000000004</v>
      </c>
    </row>
    <row r="19" spans="2:22" ht="75" x14ac:dyDescent="0.2">
      <c r="B19" s="28">
        <v>17</v>
      </c>
      <c r="C19" s="31" t="s">
        <v>34</v>
      </c>
      <c r="D19" s="30" t="s">
        <v>16</v>
      </c>
      <c r="E19" s="47">
        <v>2260</v>
      </c>
      <c r="F19" s="45">
        <v>49.97</v>
      </c>
      <c r="G19" s="46">
        <f t="shared" si="0"/>
        <v>112932.2</v>
      </c>
      <c r="H19" s="45">
        <v>48.03</v>
      </c>
      <c r="I19" s="46">
        <f t="shared" si="1"/>
        <v>108547.8</v>
      </c>
      <c r="J19" s="52">
        <v>49</v>
      </c>
      <c r="K19" s="46">
        <f t="shared" si="2"/>
        <v>110740</v>
      </c>
      <c r="M19" s="67">
        <v>300</v>
      </c>
      <c r="N19" s="67">
        <v>250</v>
      </c>
      <c r="O19" s="67">
        <v>1200</v>
      </c>
      <c r="P19" s="67">
        <v>510</v>
      </c>
      <c r="R19" s="75">
        <f t="shared" si="3"/>
        <v>14700</v>
      </c>
      <c r="S19" s="75">
        <f t="shared" si="4"/>
        <v>12250</v>
      </c>
      <c r="T19" s="75">
        <f t="shared" si="5"/>
        <v>58800</v>
      </c>
      <c r="U19" s="75">
        <f t="shared" si="6"/>
        <v>24990</v>
      </c>
    </row>
    <row r="20" spans="2:22" ht="45" x14ac:dyDescent="0.2">
      <c r="B20" s="28">
        <v>18</v>
      </c>
      <c r="C20" s="31" t="s">
        <v>36</v>
      </c>
      <c r="D20" s="30" t="s">
        <v>16</v>
      </c>
      <c r="E20" s="47">
        <v>515</v>
      </c>
      <c r="F20" s="45">
        <v>44.97</v>
      </c>
      <c r="G20" s="46">
        <f t="shared" si="0"/>
        <v>23159.55</v>
      </c>
      <c r="H20" s="45">
        <v>46.3</v>
      </c>
      <c r="I20" s="46">
        <f t="shared" si="1"/>
        <v>23844.5</v>
      </c>
      <c r="J20" s="52">
        <v>45.64</v>
      </c>
      <c r="K20" s="46">
        <f t="shared" si="2"/>
        <v>23504.6</v>
      </c>
      <c r="M20" s="67">
        <v>50</v>
      </c>
      <c r="N20" s="67">
        <v>95</v>
      </c>
      <c r="O20" s="67">
        <v>120</v>
      </c>
      <c r="P20" s="67">
        <v>250</v>
      </c>
      <c r="R20" s="75">
        <f t="shared" si="3"/>
        <v>2282</v>
      </c>
      <c r="S20" s="75">
        <f t="shared" si="4"/>
        <v>4335.8</v>
      </c>
      <c r="T20" s="75">
        <f t="shared" si="5"/>
        <v>5476.8</v>
      </c>
      <c r="U20" s="75">
        <f t="shared" si="6"/>
        <v>11410</v>
      </c>
    </row>
    <row r="21" spans="2:22" ht="18" x14ac:dyDescent="0.2">
      <c r="G21" s="44">
        <f>SUM(G3:G20)</f>
        <v>426406.32</v>
      </c>
      <c r="I21" s="44">
        <f>SUM(I3:I20)</f>
        <v>408671.41</v>
      </c>
      <c r="J21" s="42" t="s">
        <v>49</v>
      </c>
      <c r="K21" s="44">
        <f>SUM(K3:K20)</f>
        <v>417618.32</v>
      </c>
      <c r="R21" s="76">
        <f>SUM(R3:R20)</f>
        <v>84460.500000000015</v>
      </c>
      <c r="S21" s="76">
        <f>SUM(S3:S20)</f>
        <v>39953.170000000006</v>
      </c>
      <c r="T21" s="76">
        <f t="shared" ref="T21" si="7">SUM(T3:T20)</f>
        <v>122114.35</v>
      </c>
      <c r="U21" s="79">
        <f>SUM(U3:U20)</f>
        <v>171090.3</v>
      </c>
      <c r="V21" s="80">
        <f>SUM(R21:U21)</f>
        <v>417618.32</v>
      </c>
    </row>
    <row r="22" spans="2:22" ht="18" x14ac:dyDescent="0.2">
      <c r="B22" s="117"/>
      <c r="C22" s="117"/>
      <c r="D22" s="117"/>
      <c r="E22" s="117"/>
      <c r="F22" s="117"/>
      <c r="G22"/>
      <c r="R22" s="81">
        <f>(R21*100)/$V$21</f>
        <v>20.22432828138383</v>
      </c>
      <c r="S22" s="81">
        <f t="shared" ref="S22:U22" si="8">(S21*100)/$V$21</f>
        <v>9.566910283054634</v>
      </c>
      <c r="T22" s="81">
        <f t="shared" si="8"/>
        <v>29.240659269928578</v>
      </c>
      <c r="U22" s="81">
        <f t="shared" si="8"/>
        <v>40.968102165632963</v>
      </c>
      <c r="V22" s="82">
        <f>SUM(R22:U22)</f>
        <v>100</v>
      </c>
    </row>
    <row r="23" spans="2:22" ht="22.5" x14ac:dyDescent="0.45">
      <c r="B23" s="118">
        <v>46170</v>
      </c>
      <c r="C23" s="118"/>
      <c r="D23" s="118"/>
      <c r="E23" s="118"/>
      <c r="F23" s="118"/>
      <c r="G23" s="118"/>
      <c r="H23" s="118"/>
      <c r="I23" s="118"/>
      <c r="J23" s="118"/>
      <c r="K23" s="118"/>
    </row>
    <row r="24" spans="2:22" x14ac:dyDescent="0.2">
      <c r="B24" s="119" t="s">
        <v>68</v>
      </c>
      <c r="C24" s="120"/>
      <c r="D24" s="120"/>
      <c r="E24" s="120"/>
      <c r="F24" s="120"/>
      <c r="G24" s="120"/>
      <c r="H24" s="120"/>
      <c r="I24" s="120"/>
      <c r="J24" s="120"/>
      <c r="K24" s="120"/>
    </row>
    <row r="25" spans="2:22" x14ac:dyDescent="0.2">
      <c r="B25" s="121" t="s">
        <v>67</v>
      </c>
      <c r="C25" s="122"/>
      <c r="D25" s="122"/>
      <c r="E25" s="122"/>
      <c r="F25" s="122"/>
      <c r="G25" s="122"/>
      <c r="H25" s="122"/>
      <c r="I25" s="122"/>
      <c r="J25" s="122"/>
      <c r="K25" s="122"/>
    </row>
  </sheetData>
  <mergeCells count="9">
    <mergeCell ref="M1:P1"/>
    <mergeCell ref="R1:U1"/>
    <mergeCell ref="B22:F22"/>
    <mergeCell ref="B23:K23"/>
    <mergeCell ref="B24:K24"/>
    <mergeCell ref="B25:K25"/>
    <mergeCell ref="F1:G1"/>
    <mergeCell ref="H1:I1"/>
    <mergeCell ref="J1:K1"/>
  </mergeCells>
  <pageMargins left="0.25" right="0.25" top="0.75" bottom="0.75" header="0.3" footer="0.3"/>
  <pageSetup paperSize="9" scale="2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23"/>
  <sheetViews>
    <sheetView topLeftCell="E13" zoomScale="90" zoomScaleNormal="90" workbookViewId="0">
      <selection activeCell="C43" sqref="C43"/>
    </sheetView>
  </sheetViews>
  <sheetFormatPr defaultRowHeight="12.75" x14ac:dyDescent="0.2"/>
  <cols>
    <col min="3" max="3" width="64.42578125" customWidth="1"/>
    <col min="6" max="6" width="15" customWidth="1"/>
    <col min="7" max="7" width="19.85546875" bestFit="1" customWidth="1"/>
    <col min="8" max="8" width="10.5703125" bestFit="1" customWidth="1"/>
  </cols>
  <sheetData>
    <row r="2" spans="2:7" ht="31.5" x14ac:dyDescent="0.2">
      <c r="B2" s="41" t="s">
        <v>43</v>
      </c>
      <c r="C2" s="41" t="s">
        <v>44</v>
      </c>
      <c r="D2" s="41" t="s">
        <v>42</v>
      </c>
      <c r="E2" s="41" t="s">
        <v>45</v>
      </c>
      <c r="F2" s="50" t="s">
        <v>47</v>
      </c>
      <c r="G2" s="50" t="s">
        <v>48</v>
      </c>
    </row>
    <row r="3" spans="2:7" ht="90" x14ac:dyDescent="0.2">
      <c r="B3" s="30">
        <v>1</v>
      </c>
      <c r="C3" s="29" t="s">
        <v>21</v>
      </c>
      <c r="D3" s="30" t="s">
        <v>16</v>
      </c>
      <c r="E3" s="47">
        <v>40</v>
      </c>
      <c r="F3" s="45">
        <v>24.12</v>
      </c>
      <c r="G3" s="46">
        <f>F3*E3</f>
        <v>964.80000000000007</v>
      </c>
    </row>
    <row r="4" spans="2:7" ht="75" x14ac:dyDescent="0.2">
      <c r="B4" s="30">
        <v>2</v>
      </c>
      <c r="C4" s="29" t="s">
        <v>22</v>
      </c>
      <c r="D4" s="30" t="s">
        <v>16</v>
      </c>
      <c r="E4" s="47">
        <v>40</v>
      </c>
      <c r="F4" s="45">
        <v>39.15</v>
      </c>
      <c r="G4" s="46">
        <f t="shared" ref="G4:G20" si="0">F4*E4</f>
        <v>1566</v>
      </c>
    </row>
    <row r="5" spans="2:7" ht="90" x14ac:dyDescent="0.2">
      <c r="B5" s="30">
        <v>3</v>
      </c>
      <c r="C5" s="29" t="s">
        <v>23</v>
      </c>
      <c r="D5" s="30" t="s">
        <v>16</v>
      </c>
      <c r="E5" s="47">
        <v>25</v>
      </c>
      <c r="F5" s="45">
        <v>35.619999999999997</v>
      </c>
      <c r="G5" s="46">
        <f t="shared" si="0"/>
        <v>890.49999999999989</v>
      </c>
    </row>
    <row r="6" spans="2:7" ht="60" x14ac:dyDescent="0.2">
      <c r="B6" s="30">
        <v>4</v>
      </c>
      <c r="C6" s="29" t="s">
        <v>24</v>
      </c>
      <c r="D6" s="30" t="s">
        <v>16</v>
      </c>
      <c r="E6" s="47">
        <v>30</v>
      </c>
      <c r="F6" s="45">
        <v>43.17</v>
      </c>
      <c r="G6" s="46">
        <f t="shared" si="0"/>
        <v>1295.1000000000001</v>
      </c>
    </row>
    <row r="7" spans="2:7" ht="75" x14ac:dyDescent="0.2">
      <c r="B7" s="30">
        <v>5</v>
      </c>
      <c r="C7" s="29" t="s">
        <v>25</v>
      </c>
      <c r="D7" s="30" t="s">
        <v>16</v>
      </c>
      <c r="E7" s="47">
        <v>60</v>
      </c>
      <c r="F7" s="45">
        <v>23.97</v>
      </c>
      <c r="G7" s="46">
        <f t="shared" si="0"/>
        <v>1438.1999999999998</v>
      </c>
    </row>
    <row r="8" spans="2:7" ht="60" x14ac:dyDescent="0.2">
      <c r="B8" s="30">
        <v>6</v>
      </c>
      <c r="C8" s="29" t="s">
        <v>26</v>
      </c>
      <c r="D8" s="30" t="s">
        <v>16</v>
      </c>
      <c r="E8" s="47">
        <v>250</v>
      </c>
      <c r="F8" s="45">
        <v>106.09</v>
      </c>
      <c r="G8" s="46">
        <f t="shared" si="0"/>
        <v>26522.5</v>
      </c>
    </row>
    <row r="9" spans="2:7" ht="15" x14ac:dyDescent="0.2">
      <c r="B9" s="30">
        <v>7</v>
      </c>
      <c r="C9" s="29" t="s">
        <v>27</v>
      </c>
      <c r="D9" s="30" t="s">
        <v>16</v>
      </c>
      <c r="E9" s="47">
        <v>80</v>
      </c>
      <c r="F9" s="45">
        <v>43.86</v>
      </c>
      <c r="G9" s="46">
        <f t="shared" si="0"/>
        <v>3508.8</v>
      </c>
    </row>
    <row r="10" spans="2:7" ht="30" x14ac:dyDescent="0.2">
      <c r="B10" s="30">
        <v>8</v>
      </c>
      <c r="C10" s="29" t="s">
        <v>28</v>
      </c>
      <c r="D10" s="30" t="s">
        <v>39</v>
      </c>
      <c r="E10" s="48">
        <v>990</v>
      </c>
      <c r="F10" s="45">
        <v>2.27</v>
      </c>
      <c r="G10" s="46">
        <f t="shared" si="0"/>
        <v>2247.3000000000002</v>
      </c>
    </row>
    <row r="11" spans="2:7" ht="75" x14ac:dyDescent="0.2">
      <c r="B11" s="30">
        <v>9</v>
      </c>
      <c r="C11" s="29" t="s">
        <v>29</v>
      </c>
      <c r="D11" s="30" t="s">
        <v>42</v>
      </c>
      <c r="E11" s="48">
        <v>1000</v>
      </c>
      <c r="F11" s="45">
        <v>8.25</v>
      </c>
      <c r="G11" s="46">
        <f t="shared" si="0"/>
        <v>8250</v>
      </c>
    </row>
    <row r="12" spans="2:7" ht="30" x14ac:dyDescent="0.2">
      <c r="B12" s="30">
        <v>10</v>
      </c>
      <c r="C12" s="29" t="s">
        <v>30</v>
      </c>
      <c r="D12" s="30" t="s">
        <v>16</v>
      </c>
      <c r="E12" s="47">
        <v>120</v>
      </c>
      <c r="F12" s="45">
        <v>42.89</v>
      </c>
      <c r="G12" s="46">
        <f t="shared" si="0"/>
        <v>5146.8</v>
      </c>
    </row>
    <row r="13" spans="2:7" ht="60" x14ac:dyDescent="0.2">
      <c r="B13" s="30">
        <v>11</v>
      </c>
      <c r="C13" s="29" t="s">
        <v>31</v>
      </c>
      <c r="D13" s="30" t="s">
        <v>16</v>
      </c>
      <c r="E13" s="47">
        <v>50</v>
      </c>
      <c r="F13" s="45">
        <v>47.92</v>
      </c>
      <c r="G13" s="46">
        <f t="shared" si="0"/>
        <v>2396</v>
      </c>
    </row>
    <row r="14" spans="2:7" ht="60" x14ac:dyDescent="0.2">
      <c r="B14" s="30">
        <v>12</v>
      </c>
      <c r="C14" s="29" t="s">
        <v>32</v>
      </c>
      <c r="D14" s="30" t="s">
        <v>16</v>
      </c>
      <c r="E14" s="47">
        <v>180</v>
      </c>
      <c r="F14" s="45">
        <v>22.17</v>
      </c>
      <c r="G14" s="46">
        <f t="shared" si="0"/>
        <v>3990.6000000000004</v>
      </c>
    </row>
    <row r="15" spans="2:7" ht="30" x14ac:dyDescent="0.2">
      <c r="B15" s="30">
        <v>13</v>
      </c>
      <c r="C15" s="29" t="s">
        <v>33</v>
      </c>
      <c r="D15" s="30" t="s">
        <v>46</v>
      </c>
      <c r="E15" s="47">
        <v>150</v>
      </c>
      <c r="F15" s="45">
        <v>14.76</v>
      </c>
      <c r="G15" s="46">
        <f t="shared" si="0"/>
        <v>2214</v>
      </c>
    </row>
    <row r="16" spans="2:7" ht="90" x14ac:dyDescent="0.2">
      <c r="B16" s="30">
        <v>14</v>
      </c>
      <c r="C16" s="29" t="s">
        <v>37</v>
      </c>
      <c r="D16" s="30" t="s">
        <v>16</v>
      </c>
      <c r="E16" s="47">
        <v>80</v>
      </c>
      <c r="F16" s="45">
        <v>42.51</v>
      </c>
      <c r="G16" s="46">
        <f t="shared" si="0"/>
        <v>3400.7999999999997</v>
      </c>
    </row>
    <row r="17" spans="2:9" ht="30" x14ac:dyDescent="0.2">
      <c r="B17" s="28">
        <v>15</v>
      </c>
      <c r="C17" s="29" t="s">
        <v>38</v>
      </c>
      <c r="D17" s="30" t="s">
        <v>16</v>
      </c>
      <c r="E17" s="47">
        <v>60</v>
      </c>
      <c r="F17" s="45">
        <v>42.51</v>
      </c>
      <c r="G17" s="46">
        <f t="shared" si="0"/>
        <v>2550.6</v>
      </c>
    </row>
    <row r="18" spans="2:9" ht="75" x14ac:dyDescent="0.2">
      <c r="B18" s="28">
        <v>16</v>
      </c>
      <c r="C18" s="31" t="s">
        <v>35</v>
      </c>
      <c r="D18" s="30" t="s">
        <v>16</v>
      </c>
      <c r="E18" s="47">
        <v>50</v>
      </c>
      <c r="F18" s="45">
        <v>21.93</v>
      </c>
      <c r="G18" s="46">
        <f t="shared" si="0"/>
        <v>1096.5</v>
      </c>
    </row>
    <row r="19" spans="2:9" ht="60" x14ac:dyDescent="0.2">
      <c r="B19" s="28">
        <v>17</v>
      </c>
      <c r="C19" s="31" t="s">
        <v>34</v>
      </c>
      <c r="D19" s="30" t="s">
        <v>16</v>
      </c>
      <c r="E19" s="47">
        <v>300</v>
      </c>
      <c r="F19" s="45">
        <v>49</v>
      </c>
      <c r="G19" s="46">
        <f t="shared" si="0"/>
        <v>14700</v>
      </c>
    </row>
    <row r="20" spans="2:9" ht="30" x14ac:dyDescent="0.2">
      <c r="B20" s="28">
        <v>18</v>
      </c>
      <c r="C20" s="31" t="s">
        <v>36</v>
      </c>
      <c r="D20" s="30" t="s">
        <v>16</v>
      </c>
      <c r="E20" s="47">
        <v>50</v>
      </c>
      <c r="F20" s="45">
        <v>45.64</v>
      </c>
      <c r="G20" s="46">
        <f t="shared" si="0"/>
        <v>2282</v>
      </c>
      <c r="H20" s="68" t="s">
        <v>58</v>
      </c>
      <c r="I20" s="77" t="s">
        <v>65</v>
      </c>
    </row>
    <row r="21" spans="2:9" ht="15.75" x14ac:dyDescent="0.2">
      <c r="G21" s="44">
        <f>SUM(G3:G20)</f>
        <v>84460.500000000015</v>
      </c>
      <c r="H21" s="69">
        <v>20.22</v>
      </c>
      <c r="I21" s="83">
        <v>34</v>
      </c>
    </row>
    <row r="23" spans="2:9" ht="18" x14ac:dyDescent="0.2">
      <c r="F23" s="66" t="s">
        <v>57</v>
      </c>
      <c r="G23" s="65">
        <f>Plan1!K21</f>
        <v>417618.32</v>
      </c>
      <c r="H23" s="69">
        <f>H21+FMS!H21+FME!H21+FMAS!N21</f>
        <v>100</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23"/>
  <sheetViews>
    <sheetView tabSelected="1" topLeftCell="D16" zoomScale="90" zoomScaleNormal="90" workbookViewId="0">
      <selection activeCell="Q24" sqref="Q24"/>
    </sheetView>
  </sheetViews>
  <sheetFormatPr defaultRowHeight="12.75" x14ac:dyDescent="0.2"/>
  <cols>
    <col min="3" max="3" width="64.42578125" customWidth="1"/>
    <col min="6" max="6" width="15" customWidth="1"/>
    <col min="7" max="7" width="19.85546875" bestFit="1" customWidth="1"/>
    <col min="11" max="11" width="15.140625" bestFit="1" customWidth="1"/>
  </cols>
  <sheetData>
    <row r="2" spans="2:7" ht="31.5" x14ac:dyDescent="0.2">
      <c r="B2" s="41" t="s">
        <v>43</v>
      </c>
      <c r="C2" s="41" t="s">
        <v>44</v>
      </c>
      <c r="D2" s="41" t="s">
        <v>42</v>
      </c>
      <c r="E2" s="41" t="s">
        <v>45</v>
      </c>
      <c r="F2" s="50" t="s">
        <v>47</v>
      </c>
      <c r="G2" s="50" t="s">
        <v>48</v>
      </c>
    </row>
    <row r="3" spans="2:7" ht="90" x14ac:dyDescent="0.2">
      <c r="B3" s="30">
        <v>1</v>
      </c>
      <c r="C3" s="29" t="s">
        <v>21</v>
      </c>
      <c r="D3" s="30" t="s">
        <v>16</v>
      </c>
      <c r="E3" s="47">
        <v>30</v>
      </c>
      <c r="F3" s="45">
        <v>24.12</v>
      </c>
      <c r="G3" s="46">
        <f>F3*E3</f>
        <v>723.6</v>
      </c>
    </row>
    <row r="4" spans="2:7" ht="75" x14ac:dyDescent="0.2">
      <c r="B4" s="30">
        <v>2</v>
      </c>
      <c r="C4" s="29" t="s">
        <v>22</v>
      </c>
      <c r="D4" s="30" t="s">
        <v>16</v>
      </c>
      <c r="E4" s="47">
        <v>35</v>
      </c>
      <c r="F4" s="45">
        <v>39.15</v>
      </c>
      <c r="G4" s="46">
        <f t="shared" ref="G4:G20" si="0">F4*E4</f>
        <v>1370.25</v>
      </c>
    </row>
    <row r="5" spans="2:7" ht="90" x14ac:dyDescent="0.2">
      <c r="B5" s="30">
        <v>3</v>
      </c>
      <c r="C5" s="29" t="s">
        <v>23</v>
      </c>
      <c r="D5" s="30" t="s">
        <v>16</v>
      </c>
      <c r="E5" s="47">
        <v>35</v>
      </c>
      <c r="F5" s="45">
        <v>35.619999999999997</v>
      </c>
      <c r="G5" s="46">
        <f t="shared" si="0"/>
        <v>1246.6999999999998</v>
      </c>
    </row>
    <row r="6" spans="2:7" ht="60" x14ac:dyDescent="0.2">
      <c r="B6" s="30">
        <v>4</v>
      </c>
      <c r="C6" s="29" t="s">
        <v>24</v>
      </c>
      <c r="D6" s="30" t="s">
        <v>16</v>
      </c>
      <c r="E6" s="47">
        <v>61</v>
      </c>
      <c r="F6" s="45">
        <v>43.17</v>
      </c>
      <c r="G6" s="46">
        <f t="shared" si="0"/>
        <v>2633.37</v>
      </c>
    </row>
    <row r="7" spans="2:7" ht="75" x14ac:dyDescent="0.2">
      <c r="B7" s="30">
        <v>5</v>
      </c>
      <c r="C7" s="29" t="s">
        <v>25</v>
      </c>
      <c r="D7" s="30" t="s">
        <v>16</v>
      </c>
      <c r="E7" s="47">
        <v>35</v>
      </c>
      <c r="F7" s="45">
        <v>23.97</v>
      </c>
      <c r="G7" s="46">
        <f t="shared" si="0"/>
        <v>838.94999999999993</v>
      </c>
    </row>
    <row r="8" spans="2:7" ht="60" x14ac:dyDescent="0.2">
      <c r="B8" s="30">
        <v>6</v>
      </c>
      <c r="C8" s="29" t="s">
        <v>26</v>
      </c>
      <c r="D8" s="30" t="s">
        <v>16</v>
      </c>
      <c r="E8" s="47">
        <v>35</v>
      </c>
      <c r="F8" s="45">
        <v>106.09</v>
      </c>
      <c r="G8" s="46">
        <f t="shared" si="0"/>
        <v>3713.15</v>
      </c>
    </row>
    <row r="9" spans="2:7" ht="15" x14ac:dyDescent="0.2">
      <c r="B9" s="30">
        <v>7</v>
      </c>
      <c r="C9" s="29" t="s">
        <v>27</v>
      </c>
      <c r="D9" s="30" t="s">
        <v>16</v>
      </c>
      <c r="E9" s="47"/>
      <c r="F9" s="45">
        <v>43.86</v>
      </c>
      <c r="G9" s="46">
        <f t="shared" si="0"/>
        <v>0</v>
      </c>
    </row>
    <row r="10" spans="2:7" ht="30" x14ac:dyDescent="0.2">
      <c r="B10" s="30">
        <v>8</v>
      </c>
      <c r="C10" s="29" t="s">
        <v>28</v>
      </c>
      <c r="D10" s="30" t="s">
        <v>39</v>
      </c>
      <c r="E10" s="48">
        <v>1155</v>
      </c>
      <c r="F10" s="45">
        <v>2.27</v>
      </c>
      <c r="G10" s="46">
        <f t="shared" si="0"/>
        <v>2621.85</v>
      </c>
    </row>
    <row r="11" spans="2:7" ht="75" x14ac:dyDescent="0.2">
      <c r="B11" s="30">
        <v>9</v>
      </c>
      <c r="C11" s="29" t="s">
        <v>29</v>
      </c>
      <c r="D11" s="30" t="s">
        <v>42</v>
      </c>
      <c r="E11" s="48"/>
      <c r="F11" s="45">
        <v>8.25</v>
      </c>
      <c r="G11" s="46">
        <f t="shared" si="0"/>
        <v>0</v>
      </c>
    </row>
    <row r="12" spans="2:7" ht="30" x14ac:dyDescent="0.2">
      <c r="B12" s="30">
        <v>10</v>
      </c>
      <c r="C12" s="29" t="s">
        <v>30</v>
      </c>
      <c r="D12" s="30" t="s">
        <v>16</v>
      </c>
      <c r="E12" s="47">
        <v>35</v>
      </c>
      <c r="F12" s="45">
        <v>42.89</v>
      </c>
      <c r="G12" s="46">
        <f t="shared" si="0"/>
        <v>1501.15</v>
      </c>
    </row>
    <row r="13" spans="2:7" ht="60" x14ac:dyDescent="0.2">
      <c r="B13" s="30">
        <v>11</v>
      </c>
      <c r="C13" s="29" t="s">
        <v>31</v>
      </c>
      <c r="D13" s="30" t="s">
        <v>16</v>
      </c>
      <c r="E13" s="47">
        <v>35</v>
      </c>
      <c r="F13" s="45">
        <v>47.92</v>
      </c>
      <c r="G13" s="46">
        <f t="shared" si="0"/>
        <v>1677.2</v>
      </c>
    </row>
    <row r="14" spans="2:7" ht="60" x14ac:dyDescent="0.2">
      <c r="B14" s="30">
        <v>12</v>
      </c>
      <c r="C14" s="29" t="s">
        <v>32</v>
      </c>
      <c r="D14" s="30" t="s">
        <v>16</v>
      </c>
      <c r="E14" s="47"/>
      <c r="F14" s="45">
        <v>22.17</v>
      </c>
      <c r="G14" s="46">
        <f t="shared" si="0"/>
        <v>0</v>
      </c>
    </row>
    <row r="15" spans="2:7" ht="30" x14ac:dyDescent="0.2">
      <c r="B15" s="30">
        <v>13</v>
      </c>
      <c r="C15" s="29" t="s">
        <v>33</v>
      </c>
      <c r="D15" s="30" t="s">
        <v>46</v>
      </c>
      <c r="E15" s="47"/>
      <c r="F15" s="45">
        <v>14.76</v>
      </c>
      <c r="G15" s="46">
        <f t="shared" si="0"/>
        <v>0</v>
      </c>
    </row>
    <row r="16" spans="2:7" ht="90" x14ac:dyDescent="0.2">
      <c r="B16" s="30">
        <v>14</v>
      </c>
      <c r="C16" s="29" t="s">
        <v>37</v>
      </c>
      <c r="D16" s="30" t="s">
        <v>16</v>
      </c>
      <c r="E16" s="47">
        <v>120</v>
      </c>
      <c r="F16" s="45">
        <v>42.51</v>
      </c>
      <c r="G16" s="46">
        <f t="shared" si="0"/>
        <v>5101.2</v>
      </c>
    </row>
    <row r="17" spans="2:12" ht="30" x14ac:dyDescent="0.2">
      <c r="B17" s="28">
        <v>15</v>
      </c>
      <c r="C17" s="29" t="s">
        <v>38</v>
      </c>
      <c r="D17" s="30" t="s">
        <v>16</v>
      </c>
      <c r="E17" s="47">
        <v>25</v>
      </c>
      <c r="F17" s="45">
        <v>42.51</v>
      </c>
      <c r="G17" s="46">
        <f t="shared" si="0"/>
        <v>1062.75</v>
      </c>
    </row>
    <row r="18" spans="2:12" ht="75" x14ac:dyDescent="0.2">
      <c r="B18" s="28">
        <v>16</v>
      </c>
      <c r="C18" s="31" t="s">
        <v>35</v>
      </c>
      <c r="D18" s="30" t="s">
        <v>16</v>
      </c>
      <c r="E18" s="47">
        <v>40</v>
      </c>
      <c r="F18" s="45">
        <v>21.93</v>
      </c>
      <c r="G18" s="46">
        <f t="shared" si="0"/>
        <v>877.2</v>
      </c>
    </row>
    <row r="19" spans="2:12" ht="60" x14ac:dyDescent="0.2">
      <c r="B19" s="28">
        <v>17</v>
      </c>
      <c r="C19" s="31" t="s">
        <v>34</v>
      </c>
      <c r="D19" s="30" t="s">
        <v>16</v>
      </c>
      <c r="E19" s="47">
        <v>250</v>
      </c>
      <c r="F19" s="45">
        <v>49</v>
      </c>
      <c r="G19" s="46">
        <f t="shared" si="0"/>
        <v>12250</v>
      </c>
    </row>
    <row r="20" spans="2:12" ht="30" x14ac:dyDescent="0.2">
      <c r="B20" s="28">
        <v>18</v>
      </c>
      <c r="C20" s="31" t="s">
        <v>36</v>
      </c>
      <c r="D20" s="30" t="s">
        <v>16</v>
      </c>
      <c r="E20" s="47">
        <v>95</v>
      </c>
      <c r="F20" s="45">
        <v>45.64</v>
      </c>
      <c r="G20" s="46">
        <f t="shared" si="0"/>
        <v>4335.8</v>
      </c>
      <c r="H20" s="68" t="s">
        <v>58</v>
      </c>
      <c r="I20" s="77" t="s">
        <v>65</v>
      </c>
      <c r="J20" s="77" t="s">
        <v>66</v>
      </c>
      <c r="K20" s="77" t="s">
        <v>63</v>
      </c>
      <c r="L20" s="77" t="s">
        <v>58</v>
      </c>
    </row>
    <row r="21" spans="2:12" ht="15.75" x14ac:dyDescent="0.2">
      <c r="G21" s="44">
        <f>SUM(G3:G20)</f>
        <v>39953.170000000006</v>
      </c>
      <c r="H21" s="69">
        <v>9.57</v>
      </c>
      <c r="I21" s="83">
        <v>223</v>
      </c>
      <c r="J21" s="84">
        <v>1600</v>
      </c>
      <c r="K21" s="75">
        <v>31962.54</v>
      </c>
      <c r="L21" s="86">
        <f>(K21*H21)/$K$23</f>
        <v>7.6560009581217221</v>
      </c>
    </row>
    <row r="22" spans="2:12" ht="15.75" x14ac:dyDescent="0.2">
      <c r="I22" s="83">
        <v>210</v>
      </c>
      <c r="J22" s="84">
        <v>1500</v>
      </c>
      <c r="K22" s="75">
        <v>7990.63</v>
      </c>
      <c r="L22" s="86">
        <f>(K22*H21)/$K$23</f>
        <v>1.9139990418782791</v>
      </c>
    </row>
    <row r="23" spans="2:12" ht="18" x14ac:dyDescent="0.2">
      <c r="F23" s="66" t="s">
        <v>57</v>
      </c>
      <c r="G23" s="65">
        <f>Plan1!K21</f>
        <v>417618.32</v>
      </c>
      <c r="K23" s="85">
        <f>SUM(K21:K22)</f>
        <v>39953.17</v>
      </c>
      <c r="L23" s="81">
        <f>SUM(L21:L22)</f>
        <v>9.57</v>
      </c>
    </row>
  </sheetData>
  <pageMargins left="0.511811024" right="0.511811024" top="0.78740157499999996" bottom="0.78740157499999996" header="0.31496062000000002" footer="0.31496062000000002"/>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23"/>
  <sheetViews>
    <sheetView topLeftCell="E16" zoomScale="90" zoomScaleNormal="90" workbookViewId="0">
      <selection activeCell="C37" sqref="C37"/>
    </sheetView>
  </sheetViews>
  <sheetFormatPr defaultRowHeight="12.75" x14ac:dyDescent="0.2"/>
  <cols>
    <col min="3" max="3" width="64.42578125" customWidth="1"/>
    <col min="6" max="6" width="15" customWidth="1"/>
    <col min="7" max="7" width="19.85546875" bestFit="1" customWidth="1"/>
    <col min="8" max="8" width="11.85546875" bestFit="1" customWidth="1"/>
  </cols>
  <sheetData>
    <row r="2" spans="2:7" ht="31.5" x14ac:dyDescent="0.2">
      <c r="B2" s="41" t="s">
        <v>43</v>
      </c>
      <c r="C2" s="41" t="s">
        <v>44</v>
      </c>
      <c r="D2" s="41" t="s">
        <v>42</v>
      </c>
      <c r="E2" s="41" t="s">
        <v>45</v>
      </c>
      <c r="F2" s="50" t="s">
        <v>47</v>
      </c>
      <c r="G2" s="50" t="s">
        <v>48</v>
      </c>
    </row>
    <row r="3" spans="2:7" ht="90" x14ac:dyDescent="0.2">
      <c r="B3" s="30">
        <v>1</v>
      </c>
      <c r="C3" s="29" t="s">
        <v>21</v>
      </c>
      <c r="D3" s="30" t="s">
        <v>16</v>
      </c>
      <c r="E3" s="47">
        <v>120</v>
      </c>
      <c r="F3" s="45">
        <v>24.12</v>
      </c>
      <c r="G3" s="46">
        <f>F3*E3</f>
        <v>2894.4</v>
      </c>
    </row>
    <row r="4" spans="2:7" ht="75" x14ac:dyDescent="0.2">
      <c r="B4" s="30">
        <v>2</v>
      </c>
      <c r="C4" s="29" t="s">
        <v>22</v>
      </c>
      <c r="D4" s="30" t="s">
        <v>16</v>
      </c>
      <c r="E4" s="47">
        <v>40</v>
      </c>
      <c r="F4" s="45">
        <v>39.15</v>
      </c>
      <c r="G4" s="46">
        <f t="shared" ref="G4:G20" si="0">F4*E4</f>
        <v>1566</v>
      </c>
    </row>
    <row r="5" spans="2:7" ht="90" x14ac:dyDescent="0.2">
      <c r="B5" s="30">
        <v>3</v>
      </c>
      <c r="C5" s="29" t="s">
        <v>23</v>
      </c>
      <c r="D5" s="30" t="s">
        <v>16</v>
      </c>
      <c r="E5" s="47">
        <v>30</v>
      </c>
      <c r="F5" s="45">
        <v>35.619999999999997</v>
      </c>
      <c r="G5" s="46">
        <f t="shared" si="0"/>
        <v>1068.5999999999999</v>
      </c>
    </row>
    <row r="6" spans="2:7" ht="60" x14ac:dyDescent="0.2">
      <c r="B6" s="30">
        <v>4</v>
      </c>
      <c r="C6" s="29" t="s">
        <v>24</v>
      </c>
      <c r="D6" s="30" t="s">
        <v>16</v>
      </c>
      <c r="E6" s="47">
        <v>50</v>
      </c>
      <c r="F6" s="45">
        <v>43.17</v>
      </c>
      <c r="G6" s="46">
        <f t="shared" si="0"/>
        <v>2158.5</v>
      </c>
    </row>
    <row r="7" spans="2:7" ht="75" x14ac:dyDescent="0.2">
      <c r="B7" s="30">
        <v>5</v>
      </c>
      <c r="C7" s="29" t="s">
        <v>25</v>
      </c>
      <c r="D7" s="30" t="s">
        <v>16</v>
      </c>
      <c r="E7" s="47">
        <v>35</v>
      </c>
      <c r="F7" s="45">
        <v>23.97</v>
      </c>
      <c r="G7" s="46">
        <f t="shared" si="0"/>
        <v>838.94999999999993</v>
      </c>
    </row>
    <row r="8" spans="2:7" ht="60" x14ac:dyDescent="0.2">
      <c r="B8" s="30">
        <v>6</v>
      </c>
      <c r="C8" s="29" t="s">
        <v>26</v>
      </c>
      <c r="D8" s="30" t="s">
        <v>16</v>
      </c>
      <c r="E8" s="47">
        <v>50</v>
      </c>
      <c r="F8" s="45">
        <v>106.09</v>
      </c>
      <c r="G8" s="46">
        <f t="shared" si="0"/>
        <v>5304.5</v>
      </c>
    </row>
    <row r="9" spans="2:7" ht="15" x14ac:dyDescent="0.2">
      <c r="B9" s="30">
        <v>7</v>
      </c>
      <c r="C9" s="29" t="s">
        <v>27</v>
      </c>
      <c r="D9" s="30" t="s">
        <v>16</v>
      </c>
      <c r="E9" s="47"/>
      <c r="F9" s="45">
        <v>43.86</v>
      </c>
      <c r="G9" s="46">
        <f t="shared" si="0"/>
        <v>0</v>
      </c>
    </row>
    <row r="10" spans="2:7" ht="30" x14ac:dyDescent="0.2">
      <c r="B10" s="30">
        <v>8</v>
      </c>
      <c r="C10" s="29" t="s">
        <v>28</v>
      </c>
      <c r="D10" s="30" t="s">
        <v>39</v>
      </c>
      <c r="E10" s="48">
        <v>2640</v>
      </c>
      <c r="F10" s="45">
        <v>2.27</v>
      </c>
      <c r="G10" s="46">
        <f t="shared" si="0"/>
        <v>5992.8</v>
      </c>
    </row>
    <row r="11" spans="2:7" ht="75" x14ac:dyDescent="0.2">
      <c r="B11" s="30">
        <v>9</v>
      </c>
      <c r="C11" s="29" t="s">
        <v>29</v>
      </c>
      <c r="D11" s="30" t="s">
        <v>42</v>
      </c>
      <c r="E11" s="48"/>
      <c r="F11" s="45">
        <v>8.25</v>
      </c>
      <c r="G11" s="46">
        <f t="shared" si="0"/>
        <v>0</v>
      </c>
    </row>
    <row r="12" spans="2:7" ht="30" x14ac:dyDescent="0.2">
      <c r="B12" s="30">
        <v>10</v>
      </c>
      <c r="C12" s="29" t="s">
        <v>30</v>
      </c>
      <c r="D12" s="30" t="s">
        <v>16</v>
      </c>
      <c r="E12" s="47">
        <v>200</v>
      </c>
      <c r="F12" s="45">
        <v>42.89</v>
      </c>
      <c r="G12" s="46">
        <f t="shared" si="0"/>
        <v>8578</v>
      </c>
    </row>
    <row r="13" spans="2:7" ht="60" x14ac:dyDescent="0.2">
      <c r="B13" s="30">
        <v>11</v>
      </c>
      <c r="C13" s="29" t="s">
        <v>31</v>
      </c>
      <c r="D13" s="30" t="s">
        <v>16</v>
      </c>
      <c r="E13" s="47">
        <v>400</v>
      </c>
      <c r="F13" s="45">
        <v>47.92</v>
      </c>
      <c r="G13" s="46">
        <f t="shared" si="0"/>
        <v>19168</v>
      </c>
    </row>
    <row r="14" spans="2:7" ht="60" x14ac:dyDescent="0.2">
      <c r="B14" s="30">
        <v>12</v>
      </c>
      <c r="C14" s="29" t="s">
        <v>32</v>
      </c>
      <c r="D14" s="30" t="s">
        <v>16</v>
      </c>
      <c r="E14" s="47">
        <v>30</v>
      </c>
      <c r="F14" s="45">
        <v>22.17</v>
      </c>
      <c r="G14" s="46">
        <f t="shared" si="0"/>
        <v>665.1</v>
      </c>
    </row>
    <row r="15" spans="2:7" ht="30" x14ac:dyDescent="0.2">
      <c r="B15" s="30">
        <v>13</v>
      </c>
      <c r="C15" s="29" t="s">
        <v>33</v>
      </c>
      <c r="D15" s="30" t="s">
        <v>46</v>
      </c>
      <c r="E15" s="47">
        <v>30</v>
      </c>
      <c r="F15" s="45">
        <v>14.76</v>
      </c>
      <c r="G15" s="46">
        <f t="shared" si="0"/>
        <v>442.8</v>
      </c>
    </row>
    <row r="16" spans="2:7" ht="90" x14ac:dyDescent="0.2">
      <c r="B16" s="30">
        <v>14</v>
      </c>
      <c r="C16" s="29" t="s">
        <v>37</v>
      </c>
      <c r="D16" s="30" t="s">
        <v>16</v>
      </c>
      <c r="E16" s="47">
        <v>120</v>
      </c>
      <c r="F16" s="45">
        <v>42.51</v>
      </c>
      <c r="G16" s="46">
        <f t="shared" si="0"/>
        <v>5101.2</v>
      </c>
    </row>
    <row r="17" spans="2:9" ht="30" x14ac:dyDescent="0.2">
      <c r="B17" s="28">
        <v>15</v>
      </c>
      <c r="C17" s="29" t="s">
        <v>38</v>
      </c>
      <c r="D17" s="30" t="s">
        <v>16</v>
      </c>
      <c r="E17" s="47">
        <v>80</v>
      </c>
      <c r="F17" s="45">
        <v>42.51</v>
      </c>
      <c r="G17" s="46">
        <f t="shared" si="0"/>
        <v>3400.7999999999997</v>
      </c>
    </row>
    <row r="18" spans="2:9" ht="75" x14ac:dyDescent="0.2">
      <c r="B18" s="28">
        <v>16</v>
      </c>
      <c r="C18" s="31" t="s">
        <v>35</v>
      </c>
      <c r="D18" s="30" t="s">
        <v>16</v>
      </c>
      <c r="E18" s="47">
        <v>30</v>
      </c>
      <c r="F18" s="45">
        <v>21.93</v>
      </c>
      <c r="G18" s="46">
        <f t="shared" si="0"/>
        <v>657.9</v>
      </c>
    </row>
    <row r="19" spans="2:9" ht="60" x14ac:dyDescent="0.2">
      <c r="B19" s="28">
        <v>17</v>
      </c>
      <c r="C19" s="31" t="s">
        <v>34</v>
      </c>
      <c r="D19" s="30" t="s">
        <v>16</v>
      </c>
      <c r="E19" s="47">
        <v>1200</v>
      </c>
      <c r="F19" s="45">
        <v>49</v>
      </c>
      <c r="G19" s="46">
        <f t="shared" si="0"/>
        <v>58800</v>
      </c>
    </row>
    <row r="20" spans="2:9" ht="30" x14ac:dyDescent="0.2">
      <c r="B20" s="28">
        <v>18</v>
      </c>
      <c r="C20" s="31" t="s">
        <v>36</v>
      </c>
      <c r="D20" s="30" t="s">
        <v>16</v>
      </c>
      <c r="E20" s="47">
        <v>120</v>
      </c>
      <c r="F20" s="45">
        <v>45.64</v>
      </c>
      <c r="G20" s="46">
        <f t="shared" si="0"/>
        <v>5476.8</v>
      </c>
      <c r="H20" s="68" t="s">
        <v>58</v>
      </c>
      <c r="I20" s="77" t="s">
        <v>65</v>
      </c>
    </row>
    <row r="21" spans="2:9" ht="15.75" x14ac:dyDescent="0.2">
      <c r="G21" s="44">
        <f>SUM(G3:G20)</f>
        <v>122114.35</v>
      </c>
      <c r="H21" s="69">
        <v>29.24</v>
      </c>
      <c r="I21" s="83">
        <v>404</v>
      </c>
    </row>
    <row r="23" spans="2:9" ht="18" x14ac:dyDescent="0.2">
      <c r="F23" s="66" t="s">
        <v>57</v>
      </c>
      <c r="G23" s="65">
        <f>Plan1!K21</f>
        <v>417618.32</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31"/>
  <sheetViews>
    <sheetView topLeftCell="A16" zoomScale="90" zoomScaleNormal="90" workbookViewId="0">
      <selection activeCell="H32" sqref="H32"/>
    </sheetView>
  </sheetViews>
  <sheetFormatPr defaultRowHeight="12.75" x14ac:dyDescent="0.2"/>
  <cols>
    <col min="3" max="3" width="64.42578125" customWidth="1"/>
    <col min="8" max="8" width="14" bestFit="1" customWidth="1"/>
    <col min="9" max="9" width="14" style="53" bestFit="1" customWidth="1"/>
    <col min="10" max="10" width="16.140625" style="53" customWidth="1"/>
    <col min="11" max="11" width="20.140625" style="53" customWidth="1"/>
    <col min="12" max="12" width="16.42578125" style="53" bestFit="1" customWidth="1"/>
    <col min="13" max="13" width="19.85546875" style="53" bestFit="1" customWidth="1"/>
    <col min="14" max="14" width="10.5703125" bestFit="1" customWidth="1"/>
  </cols>
  <sheetData>
    <row r="2" spans="2:13" ht="63" x14ac:dyDescent="0.2">
      <c r="B2" s="41" t="s">
        <v>43</v>
      </c>
      <c r="C2" s="41" t="s">
        <v>44</v>
      </c>
      <c r="D2" s="41" t="s">
        <v>42</v>
      </c>
      <c r="E2" s="57" t="s">
        <v>45</v>
      </c>
      <c r="F2" s="58" t="s">
        <v>45</v>
      </c>
      <c r="G2" s="59" t="s">
        <v>45</v>
      </c>
      <c r="H2" s="50" t="s">
        <v>45</v>
      </c>
      <c r="I2" s="55" t="s">
        <v>47</v>
      </c>
      <c r="J2" s="62" t="s">
        <v>53</v>
      </c>
      <c r="K2" s="61" t="s">
        <v>54</v>
      </c>
      <c r="L2" s="60" t="s">
        <v>55</v>
      </c>
      <c r="M2" s="54" t="s">
        <v>56</v>
      </c>
    </row>
    <row r="3" spans="2:13" ht="90" x14ac:dyDescent="0.2">
      <c r="B3" s="30">
        <v>1</v>
      </c>
      <c r="C3" s="29" t="s">
        <v>21</v>
      </c>
      <c r="D3" s="30" t="s">
        <v>16</v>
      </c>
      <c r="E3" s="30">
        <v>22</v>
      </c>
      <c r="F3" s="30">
        <v>88</v>
      </c>
      <c r="G3" s="47">
        <v>110</v>
      </c>
      <c r="H3" s="63">
        <f>E3+F3+G3</f>
        <v>220</v>
      </c>
      <c r="I3" s="56">
        <v>24.12</v>
      </c>
      <c r="J3" s="46">
        <f>I3*E3</f>
        <v>530.64</v>
      </c>
      <c r="K3" s="46">
        <f>I3*F3</f>
        <v>2122.56</v>
      </c>
      <c r="L3" s="46">
        <f>I3*G3</f>
        <v>2653.2000000000003</v>
      </c>
      <c r="M3" s="64">
        <f>H3*I3</f>
        <v>5306.4000000000005</v>
      </c>
    </row>
    <row r="4" spans="2:13" ht="75" x14ac:dyDescent="0.2">
      <c r="B4" s="30">
        <v>2</v>
      </c>
      <c r="C4" s="29" t="s">
        <v>22</v>
      </c>
      <c r="D4" s="30" t="s">
        <v>16</v>
      </c>
      <c r="E4" s="30">
        <v>22</v>
      </c>
      <c r="F4" s="30">
        <v>88</v>
      </c>
      <c r="G4" s="47">
        <v>110</v>
      </c>
      <c r="H4" s="63">
        <f t="shared" ref="H4:H20" si="0">E4+F4+G4</f>
        <v>220</v>
      </c>
      <c r="I4" s="56">
        <v>39.15</v>
      </c>
      <c r="J4" s="46">
        <f t="shared" ref="J4:J20" si="1">I4*E4</f>
        <v>861.3</v>
      </c>
      <c r="K4" s="46">
        <f t="shared" ref="K4:K20" si="2">I4*F4</f>
        <v>3445.2</v>
      </c>
      <c r="L4" s="46">
        <f t="shared" ref="L4:L20" si="3">I4*G4</f>
        <v>4306.5</v>
      </c>
      <c r="M4" s="64">
        <f t="shared" ref="M4:M20" si="4">H4*I4</f>
        <v>8613</v>
      </c>
    </row>
    <row r="5" spans="2:13" ht="90" x14ac:dyDescent="0.2">
      <c r="B5" s="30">
        <v>3</v>
      </c>
      <c r="C5" s="29" t="s">
        <v>23</v>
      </c>
      <c r="D5" s="30" t="s">
        <v>16</v>
      </c>
      <c r="E5" s="30">
        <v>22</v>
      </c>
      <c r="F5" s="30">
        <v>88</v>
      </c>
      <c r="G5" s="47">
        <v>110</v>
      </c>
      <c r="H5" s="63">
        <f t="shared" si="0"/>
        <v>220</v>
      </c>
      <c r="I5" s="56">
        <v>35.619999999999997</v>
      </c>
      <c r="J5" s="46">
        <f t="shared" si="1"/>
        <v>783.64</v>
      </c>
      <c r="K5" s="46">
        <f t="shared" si="2"/>
        <v>3134.56</v>
      </c>
      <c r="L5" s="46">
        <f t="shared" si="3"/>
        <v>3918.2</v>
      </c>
      <c r="M5" s="64">
        <f t="shared" si="4"/>
        <v>7836.4</v>
      </c>
    </row>
    <row r="6" spans="2:13" ht="60" x14ac:dyDescent="0.2">
      <c r="B6" s="30">
        <v>4</v>
      </c>
      <c r="C6" s="29" t="s">
        <v>24</v>
      </c>
      <c r="D6" s="30" t="s">
        <v>16</v>
      </c>
      <c r="E6" s="30">
        <v>22</v>
      </c>
      <c r="F6" s="30">
        <v>88</v>
      </c>
      <c r="G6" s="47">
        <v>110</v>
      </c>
      <c r="H6" s="63">
        <f t="shared" si="0"/>
        <v>220</v>
      </c>
      <c r="I6" s="56">
        <v>43.17</v>
      </c>
      <c r="J6" s="46">
        <f t="shared" si="1"/>
        <v>949.74</v>
      </c>
      <c r="K6" s="46">
        <f t="shared" si="2"/>
        <v>3798.96</v>
      </c>
      <c r="L6" s="46">
        <f t="shared" si="3"/>
        <v>4748.7</v>
      </c>
      <c r="M6" s="64">
        <f t="shared" si="4"/>
        <v>9497.4</v>
      </c>
    </row>
    <row r="7" spans="2:13" ht="75" x14ac:dyDescent="0.2">
      <c r="B7" s="30">
        <v>5</v>
      </c>
      <c r="C7" s="29" t="s">
        <v>25</v>
      </c>
      <c r="D7" s="30" t="s">
        <v>16</v>
      </c>
      <c r="E7" s="30"/>
      <c r="F7" s="30">
        <v>30</v>
      </c>
      <c r="G7" s="47">
        <v>70</v>
      </c>
      <c r="H7" s="63">
        <f t="shared" si="0"/>
        <v>100</v>
      </c>
      <c r="I7" s="56">
        <v>23.97</v>
      </c>
      <c r="J7" s="46">
        <f t="shared" si="1"/>
        <v>0</v>
      </c>
      <c r="K7" s="46">
        <f t="shared" si="2"/>
        <v>719.09999999999991</v>
      </c>
      <c r="L7" s="46">
        <f t="shared" si="3"/>
        <v>1677.8999999999999</v>
      </c>
      <c r="M7" s="64">
        <f t="shared" si="4"/>
        <v>2397</v>
      </c>
    </row>
    <row r="8" spans="2:13" ht="60" x14ac:dyDescent="0.2">
      <c r="B8" s="30">
        <v>6</v>
      </c>
      <c r="C8" s="29" t="s">
        <v>26</v>
      </c>
      <c r="D8" s="30" t="s">
        <v>16</v>
      </c>
      <c r="E8" s="30">
        <v>104</v>
      </c>
      <c r="F8" s="30"/>
      <c r="G8" s="47">
        <v>26</v>
      </c>
      <c r="H8" s="63">
        <f t="shared" si="0"/>
        <v>130</v>
      </c>
      <c r="I8" s="56">
        <v>106.09</v>
      </c>
      <c r="J8" s="46">
        <f t="shared" si="1"/>
        <v>11033.36</v>
      </c>
      <c r="K8" s="46">
        <f t="shared" si="2"/>
        <v>0</v>
      </c>
      <c r="L8" s="46">
        <f t="shared" si="3"/>
        <v>2758.34</v>
      </c>
      <c r="M8" s="64">
        <f t="shared" si="4"/>
        <v>13791.7</v>
      </c>
    </row>
    <row r="9" spans="2:13" ht="15" x14ac:dyDescent="0.2">
      <c r="B9" s="30">
        <v>7</v>
      </c>
      <c r="C9" s="29" t="s">
        <v>27</v>
      </c>
      <c r="D9" s="30" t="s">
        <v>16</v>
      </c>
      <c r="E9" s="30"/>
      <c r="F9" s="30"/>
      <c r="G9" s="47">
        <v>50</v>
      </c>
      <c r="H9" s="63">
        <f t="shared" si="0"/>
        <v>50</v>
      </c>
      <c r="I9" s="56">
        <v>43.86</v>
      </c>
      <c r="J9" s="46">
        <f t="shared" si="1"/>
        <v>0</v>
      </c>
      <c r="K9" s="46">
        <f t="shared" si="2"/>
        <v>0</v>
      </c>
      <c r="L9" s="46">
        <f t="shared" si="3"/>
        <v>2193</v>
      </c>
      <c r="M9" s="64">
        <f t="shared" si="4"/>
        <v>2193</v>
      </c>
    </row>
    <row r="10" spans="2:13" ht="30" x14ac:dyDescent="0.2">
      <c r="B10" s="30">
        <v>8</v>
      </c>
      <c r="C10" s="29" t="s">
        <v>28</v>
      </c>
      <c r="D10" s="30" t="s">
        <v>39</v>
      </c>
      <c r="E10" s="30">
        <v>726</v>
      </c>
      <c r="F10" s="30">
        <v>2904</v>
      </c>
      <c r="G10" s="48">
        <v>3630</v>
      </c>
      <c r="H10" s="63">
        <f t="shared" si="0"/>
        <v>7260</v>
      </c>
      <c r="I10" s="56">
        <v>2.27</v>
      </c>
      <c r="J10" s="46">
        <f t="shared" si="1"/>
        <v>1648.02</v>
      </c>
      <c r="K10" s="46">
        <f t="shared" si="2"/>
        <v>6592.08</v>
      </c>
      <c r="L10" s="46">
        <f t="shared" si="3"/>
        <v>8240.1</v>
      </c>
      <c r="M10" s="64">
        <f t="shared" si="4"/>
        <v>16480.2</v>
      </c>
    </row>
    <row r="11" spans="2:13" ht="75" x14ac:dyDescent="0.2">
      <c r="B11" s="30">
        <v>9</v>
      </c>
      <c r="C11" s="29" t="s">
        <v>29</v>
      </c>
      <c r="D11" s="30" t="s">
        <v>42</v>
      </c>
      <c r="E11" s="30"/>
      <c r="F11" s="30">
        <v>600</v>
      </c>
      <c r="G11" s="48">
        <v>1400</v>
      </c>
      <c r="H11" s="63">
        <f t="shared" si="0"/>
        <v>2000</v>
      </c>
      <c r="I11" s="56">
        <v>8.25</v>
      </c>
      <c r="J11" s="46">
        <f t="shared" si="1"/>
        <v>0</v>
      </c>
      <c r="K11" s="46">
        <f t="shared" si="2"/>
        <v>4950</v>
      </c>
      <c r="L11" s="46">
        <f t="shared" si="3"/>
        <v>11550</v>
      </c>
      <c r="M11" s="64">
        <f t="shared" si="4"/>
        <v>16500</v>
      </c>
    </row>
    <row r="12" spans="2:13" ht="30" x14ac:dyDescent="0.2">
      <c r="B12" s="30">
        <v>10</v>
      </c>
      <c r="C12" s="29" t="s">
        <v>30</v>
      </c>
      <c r="D12" s="30" t="s">
        <v>16</v>
      </c>
      <c r="E12" s="30">
        <v>22</v>
      </c>
      <c r="F12" s="30">
        <v>88</v>
      </c>
      <c r="G12" s="47">
        <v>110</v>
      </c>
      <c r="H12" s="63">
        <f t="shared" si="0"/>
        <v>220</v>
      </c>
      <c r="I12" s="56">
        <v>42.89</v>
      </c>
      <c r="J12" s="46">
        <f t="shared" si="1"/>
        <v>943.58</v>
      </c>
      <c r="K12" s="46">
        <f t="shared" si="2"/>
        <v>3774.32</v>
      </c>
      <c r="L12" s="46">
        <f t="shared" si="3"/>
        <v>4717.8999999999996</v>
      </c>
      <c r="M12" s="64">
        <f t="shared" si="4"/>
        <v>9435.7999999999993</v>
      </c>
    </row>
    <row r="13" spans="2:13" ht="60" x14ac:dyDescent="0.2">
      <c r="B13" s="30">
        <v>11</v>
      </c>
      <c r="C13" s="29" t="s">
        <v>31</v>
      </c>
      <c r="D13" s="30" t="s">
        <v>16</v>
      </c>
      <c r="E13" s="30">
        <v>22</v>
      </c>
      <c r="F13" s="30">
        <v>88</v>
      </c>
      <c r="G13" s="47">
        <v>110</v>
      </c>
      <c r="H13" s="63">
        <f t="shared" si="0"/>
        <v>220</v>
      </c>
      <c r="I13" s="56">
        <v>47.92</v>
      </c>
      <c r="J13" s="46">
        <f t="shared" si="1"/>
        <v>1054.24</v>
      </c>
      <c r="K13" s="46">
        <f t="shared" si="2"/>
        <v>4216.96</v>
      </c>
      <c r="L13" s="46">
        <f t="shared" si="3"/>
        <v>5271.2</v>
      </c>
      <c r="M13" s="64">
        <f t="shared" si="4"/>
        <v>10542.4</v>
      </c>
    </row>
    <row r="14" spans="2:13" ht="60" x14ac:dyDescent="0.2">
      <c r="B14" s="30">
        <v>12</v>
      </c>
      <c r="C14" s="29" t="s">
        <v>32</v>
      </c>
      <c r="D14" s="30" t="s">
        <v>16</v>
      </c>
      <c r="E14" s="30">
        <v>24</v>
      </c>
      <c r="F14" s="30">
        <v>96</v>
      </c>
      <c r="G14" s="47">
        <v>120</v>
      </c>
      <c r="H14" s="63">
        <f t="shared" si="0"/>
        <v>240</v>
      </c>
      <c r="I14" s="56">
        <v>22.17</v>
      </c>
      <c r="J14" s="46">
        <f t="shared" si="1"/>
        <v>532.08000000000004</v>
      </c>
      <c r="K14" s="46">
        <f t="shared" si="2"/>
        <v>2128.3200000000002</v>
      </c>
      <c r="L14" s="46">
        <f t="shared" si="3"/>
        <v>2660.4</v>
      </c>
      <c r="M14" s="64">
        <f t="shared" si="4"/>
        <v>5320.8</v>
      </c>
    </row>
    <row r="15" spans="2:13" ht="30" x14ac:dyDescent="0.2">
      <c r="B15" s="30">
        <v>13</v>
      </c>
      <c r="C15" s="29" t="s">
        <v>33</v>
      </c>
      <c r="D15" s="30" t="s">
        <v>46</v>
      </c>
      <c r="E15" s="30">
        <v>22</v>
      </c>
      <c r="F15" s="30">
        <v>88</v>
      </c>
      <c r="G15" s="47">
        <v>110</v>
      </c>
      <c r="H15" s="63">
        <f t="shared" si="0"/>
        <v>220</v>
      </c>
      <c r="I15" s="56">
        <v>14.76</v>
      </c>
      <c r="J15" s="46">
        <f t="shared" si="1"/>
        <v>324.71999999999997</v>
      </c>
      <c r="K15" s="46">
        <f t="shared" si="2"/>
        <v>1298.8799999999999</v>
      </c>
      <c r="L15" s="46">
        <f t="shared" si="3"/>
        <v>1623.6</v>
      </c>
      <c r="M15" s="64">
        <f t="shared" si="4"/>
        <v>3247.2</v>
      </c>
    </row>
    <row r="16" spans="2:13" ht="90" x14ac:dyDescent="0.2">
      <c r="B16" s="30">
        <v>14</v>
      </c>
      <c r="C16" s="29" t="s">
        <v>37</v>
      </c>
      <c r="D16" s="30" t="s">
        <v>16</v>
      </c>
      <c r="E16" s="30">
        <v>22</v>
      </c>
      <c r="F16" s="30">
        <v>88</v>
      </c>
      <c r="G16" s="47">
        <v>110</v>
      </c>
      <c r="H16" s="63">
        <f t="shared" si="0"/>
        <v>220</v>
      </c>
      <c r="I16" s="56">
        <v>42.51</v>
      </c>
      <c r="J16" s="46">
        <f t="shared" si="1"/>
        <v>935.21999999999991</v>
      </c>
      <c r="K16" s="46">
        <f t="shared" si="2"/>
        <v>3740.8799999999997</v>
      </c>
      <c r="L16" s="46">
        <f t="shared" si="3"/>
        <v>4676.0999999999995</v>
      </c>
      <c r="M16" s="64">
        <f t="shared" si="4"/>
        <v>9352.1999999999989</v>
      </c>
    </row>
    <row r="17" spans="2:14" ht="30" x14ac:dyDescent="0.2">
      <c r="B17" s="28">
        <v>15</v>
      </c>
      <c r="C17" s="29" t="s">
        <v>38</v>
      </c>
      <c r="D17" s="30" t="s">
        <v>16</v>
      </c>
      <c r="E17" s="30">
        <v>22</v>
      </c>
      <c r="F17" s="30">
        <v>88</v>
      </c>
      <c r="G17" s="47">
        <v>110</v>
      </c>
      <c r="H17" s="63">
        <f t="shared" si="0"/>
        <v>220</v>
      </c>
      <c r="I17" s="56">
        <v>42.51</v>
      </c>
      <c r="J17" s="46">
        <f t="shared" si="1"/>
        <v>935.21999999999991</v>
      </c>
      <c r="K17" s="46">
        <f t="shared" si="2"/>
        <v>3740.8799999999997</v>
      </c>
      <c r="L17" s="46">
        <f t="shared" si="3"/>
        <v>4676.0999999999995</v>
      </c>
      <c r="M17" s="64">
        <f t="shared" si="4"/>
        <v>9352.1999999999989</v>
      </c>
    </row>
    <row r="18" spans="2:14" ht="75" x14ac:dyDescent="0.2">
      <c r="B18" s="28">
        <v>16</v>
      </c>
      <c r="C18" s="31" t="s">
        <v>35</v>
      </c>
      <c r="D18" s="30" t="s">
        <v>16</v>
      </c>
      <c r="E18" s="30">
        <v>22</v>
      </c>
      <c r="F18" s="30">
        <v>88</v>
      </c>
      <c r="G18" s="47">
        <v>110</v>
      </c>
      <c r="H18" s="63">
        <f t="shared" si="0"/>
        <v>220</v>
      </c>
      <c r="I18" s="56">
        <v>21.93</v>
      </c>
      <c r="J18" s="46">
        <f t="shared" si="1"/>
        <v>482.46</v>
      </c>
      <c r="K18" s="46">
        <f t="shared" si="2"/>
        <v>1929.84</v>
      </c>
      <c r="L18" s="46">
        <f t="shared" si="3"/>
        <v>2412.3000000000002</v>
      </c>
      <c r="M18" s="64">
        <f t="shared" si="4"/>
        <v>4824.6000000000004</v>
      </c>
    </row>
    <row r="19" spans="2:14" ht="60" x14ac:dyDescent="0.2">
      <c r="B19" s="28">
        <v>17</v>
      </c>
      <c r="C19" s="31" t="s">
        <v>34</v>
      </c>
      <c r="D19" s="30" t="s">
        <v>16</v>
      </c>
      <c r="E19" s="30">
        <v>51</v>
      </c>
      <c r="F19" s="30">
        <v>204</v>
      </c>
      <c r="G19" s="47">
        <v>255</v>
      </c>
      <c r="H19" s="63">
        <f t="shared" si="0"/>
        <v>510</v>
      </c>
      <c r="I19" s="56">
        <v>49</v>
      </c>
      <c r="J19" s="46">
        <f t="shared" si="1"/>
        <v>2499</v>
      </c>
      <c r="K19" s="46">
        <f t="shared" si="2"/>
        <v>9996</v>
      </c>
      <c r="L19" s="46">
        <f t="shared" si="3"/>
        <v>12495</v>
      </c>
      <c r="M19" s="64">
        <f t="shared" si="4"/>
        <v>24990</v>
      </c>
    </row>
    <row r="20" spans="2:14" ht="30" x14ac:dyDescent="0.2">
      <c r="B20" s="28">
        <v>18</v>
      </c>
      <c r="C20" s="31" t="s">
        <v>36</v>
      </c>
      <c r="D20" s="30" t="s">
        <v>16</v>
      </c>
      <c r="E20" s="30">
        <v>25</v>
      </c>
      <c r="F20" s="30">
        <v>100</v>
      </c>
      <c r="G20" s="47">
        <v>125</v>
      </c>
      <c r="H20" s="63">
        <f t="shared" si="0"/>
        <v>250</v>
      </c>
      <c r="I20" s="56">
        <v>45.64</v>
      </c>
      <c r="J20" s="46">
        <f t="shared" si="1"/>
        <v>1141</v>
      </c>
      <c r="K20" s="46">
        <f t="shared" si="2"/>
        <v>4564</v>
      </c>
      <c r="L20" s="46">
        <f t="shared" si="3"/>
        <v>5705</v>
      </c>
      <c r="M20" s="64">
        <f t="shared" si="4"/>
        <v>11410</v>
      </c>
      <c r="N20" s="68" t="s">
        <v>58</v>
      </c>
    </row>
    <row r="21" spans="2:14" ht="15.75" x14ac:dyDescent="0.2">
      <c r="J21" s="44">
        <f t="shared" ref="J21:L21" si="5">SUM(J3:J20)</f>
        <v>24654.220000000008</v>
      </c>
      <c r="K21" s="44">
        <f t="shared" si="5"/>
        <v>60152.539999999986</v>
      </c>
      <c r="L21" s="44">
        <f t="shared" si="5"/>
        <v>86283.540000000008</v>
      </c>
      <c r="M21" s="44">
        <f>SUM(M3:M20)</f>
        <v>171090.3</v>
      </c>
      <c r="N21" s="69">
        <v>40.97</v>
      </c>
    </row>
    <row r="22" spans="2:14" ht="15.75" x14ac:dyDescent="0.2">
      <c r="J22" s="87">
        <v>5.9</v>
      </c>
      <c r="K22" s="87">
        <v>14.4</v>
      </c>
      <c r="L22" s="87">
        <v>20.67</v>
      </c>
      <c r="M22" s="93">
        <f>SUM(J22:L22)</f>
        <v>40.97</v>
      </c>
    </row>
    <row r="23" spans="2:14" ht="15.75" x14ac:dyDescent="0.2">
      <c r="I23" s="92" t="s">
        <v>65</v>
      </c>
      <c r="J23" s="88">
        <v>321</v>
      </c>
      <c r="K23" s="88">
        <v>334</v>
      </c>
      <c r="L23" s="88">
        <v>362</v>
      </c>
      <c r="M23"/>
    </row>
    <row r="24" spans="2:14" ht="15.75" x14ac:dyDescent="0.2">
      <c r="I24" s="92" t="s">
        <v>66</v>
      </c>
      <c r="J24" s="89">
        <v>1500</v>
      </c>
      <c r="K24" s="88">
        <v>1660</v>
      </c>
      <c r="L24" s="88">
        <v>1660</v>
      </c>
      <c r="M24"/>
    </row>
    <row r="25" spans="2:14" ht="15.75" x14ac:dyDescent="0.2">
      <c r="I25"/>
      <c r="J25" s="78"/>
      <c r="K25" s="90">
        <v>30076.27</v>
      </c>
      <c r="L25" s="90">
        <v>43141.77</v>
      </c>
      <c r="M25" s="91">
        <v>0.1033</v>
      </c>
    </row>
    <row r="26" spans="2:14" ht="15.75" x14ac:dyDescent="0.2">
      <c r="I26"/>
      <c r="J26" s="78"/>
      <c r="K26" s="88">
        <v>2660</v>
      </c>
      <c r="L26" s="88">
        <v>2660</v>
      </c>
      <c r="M26" s="78"/>
    </row>
    <row r="27" spans="2:14" ht="15.75" x14ac:dyDescent="0.2">
      <c r="I27"/>
      <c r="J27" s="91">
        <v>7.1999999999999995E-2</v>
      </c>
      <c r="K27" s="90">
        <v>30076.27</v>
      </c>
      <c r="L27" s="90">
        <v>43141.77</v>
      </c>
      <c r="M27" s="91">
        <v>0.10340000000000001</v>
      </c>
    </row>
    <row r="29" spans="2:14" ht="18" x14ac:dyDescent="0.2">
      <c r="L29" s="66" t="s">
        <v>57</v>
      </c>
      <c r="M29" s="65">
        <f>Plan1!K21</f>
        <v>417618.32</v>
      </c>
    </row>
    <row r="31" spans="2:14" x14ac:dyDescent="0.2">
      <c r="H31" s="53">
        <f>J21+K25+K27+L25+L27</f>
        <v>171090.3</v>
      </c>
    </row>
  </sheetData>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1</vt:i4>
      </vt:variant>
    </vt:vector>
  </HeadingPairs>
  <TitlesOfParts>
    <vt:vector size="7" baseType="lpstr">
      <vt:lpstr>Planejamento unificado</vt:lpstr>
      <vt:lpstr>Plan1</vt:lpstr>
      <vt:lpstr>ADM</vt:lpstr>
      <vt:lpstr>FMS</vt:lpstr>
      <vt:lpstr>FME</vt:lpstr>
      <vt:lpstr>FMAS</vt:lpstr>
      <vt:lpstr>'Planejamento unificado'!Titulos_de_impressao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Helio</dc:creator>
  <cp:lastModifiedBy>User</cp:lastModifiedBy>
  <cp:lastPrinted>2026-05-29T17:38:53Z</cp:lastPrinted>
  <dcterms:created xsi:type="dcterms:W3CDTF">2009-01-06T10:22:10Z</dcterms:created>
  <dcterms:modified xsi:type="dcterms:W3CDTF">2026-06-02T11:57:02Z</dcterms:modified>
</cp:coreProperties>
</file>