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DISPENSA\ADM\DIA DAS CRIANÇAS E DIA D DA PRIMIERA INFANCIA - GERAL\"/>
    </mc:Choice>
  </mc:AlternateContent>
  <bookViews>
    <workbookView xWindow="-105" yWindow="-105" windowWidth="23250" windowHeight="12450" tabRatio="883" activeTab="1"/>
  </bookViews>
  <sheets>
    <sheet name="Plan1" sheetId="15" r:id="rId1"/>
    <sheet name="Organização de Demanda" sheetId="16" r:id="rId2"/>
    <sheet name="Estimado - GERAL" sheetId="18" r:id="rId3"/>
  </sheets>
  <calcPr calcId="152511"/>
</workbook>
</file>

<file path=xl/calcChain.xml><?xml version="1.0" encoding="utf-8"?>
<calcChain xmlns="http://schemas.openxmlformats.org/spreadsheetml/2006/main">
  <c r="G42" i="16" l="1"/>
  <c r="L20" i="16"/>
  <c r="I20" i="16"/>
  <c r="I19" i="16"/>
  <c r="F17" i="15"/>
  <c r="F18" i="15"/>
  <c r="N22" i="16" l="1"/>
  <c r="F41" i="16"/>
  <c r="J28" i="16" l="1"/>
  <c r="J36" i="16"/>
  <c r="K4" i="16" l="1"/>
  <c r="L4" i="16"/>
  <c r="M4" i="16"/>
  <c r="K5" i="16"/>
  <c r="L5" i="16"/>
  <c r="M5" i="16"/>
  <c r="K6" i="16"/>
  <c r="L6" i="16"/>
  <c r="M6" i="16"/>
  <c r="K7" i="16"/>
  <c r="L7" i="16"/>
  <c r="M7" i="16"/>
  <c r="K8" i="16"/>
  <c r="L8" i="16"/>
  <c r="M8" i="16"/>
  <c r="K9" i="16"/>
  <c r="L9" i="16"/>
  <c r="M9" i="16"/>
  <c r="K10" i="16"/>
  <c r="L10" i="16"/>
  <c r="G26" i="16" s="1"/>
  <c r="M10" i="16"/>
  <c r="K11" i="16"/>
  <c r="H34" i="16" s="1"/>
  <c r="L11" i="16"/>
  <c r="M11" i="16"/>
  <c r="K12" i="16"/>
  <c r="L12" i="16"/>
  <c r="M12" i="16"/>
  <c r="K13" i="16"/>
  <c r="L13" i="16"/>
  <c r="M13" i="16"/>
  <c r="K14" i="16"/>
  <c r="L14" i="16"/>
  <c r="M14" i="16"/>
  <c r="K15" i="16"/>
  <c r="L15" i="16"/>
  <c r="M15" i="16"/>
  <c r="K16" i="16"/>
  <c r="L16" i="16"/>
  <c r="M16" i="16"/>
  <c r="K17" i="16"/>
  <c r="L17" i="16"/>
  <c r="M17" i="16"/>
  <c r="K18" i="16"/>
  <c r="L18" i="16"/>
  <c r="M18" i="16"/>
  <c r="K19" i="16"/>
  <c r="L19" i="16"/>
  <c r="M19" i="16"/>
  <c r="M3" i="16"/>
  <c r="L3" i="16"/>
  <c r="K3" i="16"/>
  <c r="F19" i="18"/>
  <c r="F18" i="18"/>
  <c r="F17" i="18"/>
  <c r="F16" i="18"/>
  <c r="F15" i="18"/>
  <c r="F14" i="18"/>
  <c r="F13" i="18"/>
  <c r="F12" i="18"/>
  <c r="F11" i="18"/>
  <c r="F10" i="18"/>
  <c r="F9" i="18"/>
  <c r="F8" i="18"/>
  <c r="F7" i="18"/>
  <c r="F6" i="18"/>
  <c r="F5" i="18"/>
  <c r="F4" i="18"/>
  <c r="F3" i="18"/>
  <c r="G13" i="16"/>
  <c r="I13" i="16" s="1"/>
  <c r="G14" i="16"/>
  <c r="I14" i="16" s="1"/>
  <c r="G15" i="16"/>
  <c r="I15" i="16" s="1"/>
  <c r="G16" i="16"/>
  <c r="I16" i="16" s="1"/>
  <c r="G17" i="16"/>
  <c r="I17" i="16" s="1"/>
  <c r="G18" i="16"/>
  <c r="I18" i="16" s="1"/>
  <c r="G19" i="16"/>
  <c r="F4" i="15"/>
  <c r="F5" i="15"/>
  <c r="F6" i="15"/>
  <c r="F7" i="15"/>
  <c r="F8" i="15"/>
  <c r="F9" i="15"/>
  <c r="F10" i="15"/>
  <c r="F11" i="15"/>
  <c r="F12" i="15"/>
  <c r="F3" i="15"/>
  <c r="F15" i="15"/>
  <c r="F16" i="15"/>
  <c r="F19" i="15"/>
  <c r="F20" i="15"/>
  <c r="F14" i="15"/>
  <c r="H26" i="16" l="1"/>
  <c r="D40" i="16" s="1"/>
  <c r="I26" i="16"/>
  <c r="J26" i="16"/>
  <c r="I34" i="16"/>
  <c r="J34" i="16" s="1"/>
  <c r="K20" i="16"/>
  <c r="F20" i="18"/>
  <c r="F21" i="15"/>
  <c r="G4" i="16"/>
  <c r="I4" i="16" s="1"/>
  <c r="G5" i="16"/>
  <c r="I5" i="16" s="1"/>
  <c r="G6" i="16"/>
  <c r="I6" i="16" s="1"/>
  <c r="G7" i="16"/>
  <c r="I7" i="16" s="1"/>
  <c r="G8" i="16"/>
  <c r="I8" i="16" s="1"/>
  <c r="G9" i="16"/>
  <c r="I9" i="16" s="1"/>
  <c r="G10" i="16"/>
  <c r="I10" i="16" s="1"/>
  <c r="G11" i="16"/>
  <c r="I11" i="16" s="1"/>
  <c r="G12" i="16"/>
  <c r="I12" i="16" s="1"/>
  <c r="G3" i="16"/>
  <c r="I3" i="16" s="1"/>
  <c r="D39" i="16" l="1"/>
  <c r="M20" i="16"/>
  <c r="H42" i="16" s="1"/>
  <c r="D38" i="16" l="1"/>
  <c r="D41" i="16" s="1"/>
  <c r="N20" i="16"/>
  <c r="M21" i="16" l="1"/>
  <c r="K21" i="16"/>
  <c r="L21" i="16"/>
  <c r="G27" i="16" l="1"/>
  <c r="I27" i="16"/>
  <c r="N21" i="16"/>
  <c r="I43" i="16"/>
  <c r="H43" i="16"/>
  <c r="H27" i="16"/>
  <c r="E40" i="16" s="1"/>
  <c r="H35" i="16"/>
  <c r="I35" i="16"/>
  <c r="J35" i="16" l="1"/>
  <c r="E38" i="16" s="1"/>
  <c r="J27" i="16"/>
  <c r="E39" i="16"/>
  <c r="E41" i="16" l="1"/>
  <c r="K42" i="16"/>
</calcChain>
</file>

<file path=xl/sharedStrings.xml><?xml version="1.0" encoding="utf-8"?>
<sst xmlns="http://schemas.openxmlformats.org/spreadsheetml/2006/main" count="152" uniqueCount="43">
  <si>
    <t>DESCRIMINAÇÃO</t>
  </si>
  <si>
    <t>UNID.</t>
  </si>
  <si>
    <t>V. UNIT MED.</t>
  </si>
  <si>
    <t>V. TOTAL MED.</t>
  </si>
  <si>
    <t>TOTAL</t>
  </si>
  <si>
    <t>ITEM</t>
  </si>
  <si>
    <t>QUANT.</t>
  </si>
  <si>
    <t xml:space="preserve">Bola de futebol, couro sintético, costurada, Tamanho F5, 68 cm de circunferência. Similar ao modelo F5 Raça. </t>
  </si>
  <si>
    <t xml:space="preserve">Unid. </t>
  </si>
  <si>
    <t xml:space="preserve">Garrafa Plástica estampada, com bico de silicone, 730 ml, com tamanho de 7c x 23,5 cm. Estampada com cores femininas (Rosa e Lilás). </t>
  </si>
  <si>
    <t>Unid.</t>
  </si>
  <si>
    <t>Escova de dente infantil, é composta por cerdas de nylon macias, com 4 fileiras de tufos, contendo 28 tufos de cerdas, aparadas uniformemente e arredondadas na mesma altura, cabo reto, medindo 15cm de comprimento, anatômico, com empunhadura, embalada individualmente em saquinho plástico lacrado, tipo flow pack.</t>
  </si>
  <si>
    <t>Creme dental infantil, em embalagens individuais de no mínimo 50g, com flúor ativo, com sabor artificial como uva, morango, melancia, tutti-frut. e outros, para incentivar o hábito da escovação.</t>
  </si>
  <si>
    <t>Fio Dental, produzido em resinas termoplásticas (polipropileno), embalados individualmente saquinhos plásticos não atóxicos.</t>
  </si>
  <si>
    <t xml:space="preserve">Sabonete, em barras de 100g cada, embalados individualmente, com base vegetal e aromas iguais ou semelhantes a lavanda, erva-doce, limão siciliano, algodão.  </t>
  </si>
  <si>
    <t>Algodão Doce, entregues embalados individualmente em saquinhos transparentes com amarrilho, com no mínimo 150g cada, em cores variadas (verde, rosa, branco), observação: não serão aceitos produtos murchos ou amassados.</t>
  </si>
  <si>
    <t>Picolé, embalados individualmente em embalagens com no mínimo 200g cada, o produto deve ser fornecido congelado e fresco, com sabores variados como: (frutas, chocolate, leite condensado e etc.)</t>
  </si>
  <si>
    <t>Cremosinho, embalados individualmente em embalagens com no mínimo 90g cada, o produto deve ser fornecido congelado e fresco, com sabores variados como: (frutas, chocolate, leite condensado e etc.)</t>
  </si>
  <si>
    <t>Embalagem de celofane incolor: com Material Produzido em polipropileno (PP), sendo atóxico, inodoro e higiênico, medindo 18X25, com no mínimo 100 unidades por pacote.</t>
  </si>
  <si>
    <t>Pct.</t>
  </si>
  <si>
    <t>ADM</t>
  </si>
  <si>
    <t>FMS</t>
  </si>
  <si>
    <t>FMAS</t>
  </si>
  <si>
    <t>MÉDIA</t>
  </si>
  <si>
    <t>GERAL</t>
  </si>
  <si>
    <t>Horas</t>
  </si>
  <si>
    <t>Lote 2</t>
  </si>
  <si>
    <t>Lote 1</t>
  </si>
  <si>
    <t xml:space="preserve">KIT com 2 Pula-Pulas Grandes(ADM):
• Diâmetro mínimo de 3,05 metros de ponta a ponta.
• Lona de salto com no mínimo 2,60 metros de diâmetro útil.
• Altura mínima do chão à lona, Cerca de 60 cm, facilitando o acesso.
• Altura total: mínima 1,90 metro com a rede de proteção.
 Suportando no mínimo 90kg, com escada de apoio para subir, acompanhado de um responsável por cada brinquedo, o mesmo deve ser entregue montado no local do evento, e desmontado pelo locador.
</t>
  </si>
  <si>
    <t xml:space="preserve">Kit com 2 Pula-Pulas Pequenos (ADM):
• Dimensões mínimas com Cerca de 1,40m a 1,52m de diâmetro total e altura em torno de 1,40m a 1,58m (com 30cm a 40cm de distância do chão até a lona de salto).
• Estrutura: com pés em formato de "U" para maior estabilidade.
• Sistema de Impulsão: com no mínimo 24 a 36 molas galvanizadas com proteção sobreposta para evitar contato direto.
• Segurança: Acompanha rede de proteção, com fechamento e hastes laterais revestidas de espuma.
• Capacidade de Peso: Suporte mínimo de 30kg a 50kg.
com escada de apoio para subir, acompanhado de um responsável por cada brinquedo o mesmo deve ser entregue montado no local do evento, e desmontado pelo locador.
</t>
  </si>
  <si>
    <t xml:space="preserve">Kit 2 Tobogãs infláveis (ADM):
Com Material Resistente Confeccionado em lona vinílica com reforço em tela, paredes laterais altas e base de pouso inflável e macia para amortecer a descida, Suporte mínimo de 300kg simultaneamente (ideal para crianças de 8 a 12 anos), Dimensões mínimas de 5,00 m (comprimento) x 3,00 m (largura) x 4,20 m (altura), o mesmo deve ser entregue montado no local do evento, e desmontado pelo locador. acompanhado de um responsável por cada brinquedo
</t>
  </si>
  <si>
    <t xml:space="preserve">Kit com 2 Piscinas de bolinhas(ADM):
• Dimensões mínimas de 2,00m x 2,00m
• Capacidade mínima de até 6 crianças simultaneamente.
• Comportar faixa etária de 1 a 6 anos
• Requisitos de segurança: com telas de proteções laterais e cobertura com dimensões compatíveis com o brinquedo.
Com bolinhas coloridas de alta resistência e sem amassados, acompanhado de um responsável por cada brinquedo o mesmo deve ser entregue montado no local do evento, e desmontado pelo locador.
</t>
  </si>
  <si>
    <t xml:space="preserve">KIT com 2 Pula-Pulas Grandes(FMS):
• Diâmetro mínimo de 3,05 metros de ponta a ponta.
• Lona de salto com no mínimo 2,60 metros de diâmetro útil.
• Altura mínima do chão à lona, Cerca de 60 cm, facilitando o acesso.
• Altura total: mínima 1,90 metro com a rede de proteção.
 Suportando no mínimo 90kg, com escada de apoio para subir, acompanhado de um responsável por cada brinquedo, o mesmo deve ser entregue montado no local do evento, e desmontado pelo locador.
</t>
  </si>
  <si>
    <t xml:space="preserve">Kit com 2 Pula-Pulas Pequenos (FMS):
• Dimensões mínimas com Cerca de 1,40m a 1,52m de diâmetro total e altura em torno de 1,40m a 1,58m (com 30cm a 40cm de distância do chão até a lona de salto).
• Estrutura: com pés em formato de "U" para maior estabilidade.
• Sistema de Impulsão: com no mínimo 24 a 36 molas galvanizadas com proteção sobreposta para evitar contato direto.
• Segurança: Acompanha rede de proteção, com fechamento e hastes laterais revestidas de espuma.
• Capacidade de Peso: Suporte mínimo de 30kg a 50kg.
com escada de apoio para subir, acompanhado de um responsável por cada brinquedo o mesmo deve ser entregue montado no local do evento, e desmontado pelo locador.
</t>
  </si>
  <si>
    <t xml:space="preserve">Kit com 2 Piscinas de bolinhas(FMS):
• Dimensões mínimas de 2,00m x 2,00m
• Capacidade mínima de até 6 crianças simultaneamente.
• Comportar faixa etária de 1 a 6 anos
• Requisitos de segurança: com telas de proteções laterais e cobertura com dimensões compatíveis com o brinquedo.
Com bolinhas coloridas de alta resistência e sem amassados, acompanhado de um responsável por cada brinquedo o mesmo deve ser entregue montado no local do evento, e desmontado pelo locador.
</t>
  </si>
  <si>
    <t>VALOR UNITARIO</t>
  </si>
  <si>
    <t>VALOR TOTAL</t>
  </si>
  <si>
    <t>DOAÇÃO</t>
  </si>
  <si>
    <t>SERVIÇO</t>
  </si>
  <si>
    <t>CONSUMO</t>
  </si>
  <si>
    <t>Fundo Municipal de Assitência Social                             Fundo Municipal de Saúde                            Secret. Municipal de Administração</t>
  </si>
  <si>
    <t>Ana Paula dos Santos Borges               Savio José dos Reis Rosa                 Jucélio Dantas de Macêdo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</si>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</sst>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R$&quot;\ #,##0.0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 Black"/>
      <family val="2"/>
    </font>
    <font>
      <sz val="12"/>
      <color theme="0"/>
      <name val="Arial Black"/>
      <family val="2"/>
    </font>
    <font>
      <b/>
      <sz val="12"/>
      <color theme="0"/>
      <name val="Arial"/>
      <family val="2"/>
    </font>
    <font>
      <sz val="11"/>
      <color theme="1"/>
      <name val="Arial Black"/>
      <family val="2"/>
    </font>
    <font>
      <sz val="12"/>
      <color rgb="FFFF0000"/>
      <name val="Arial Black"/>
      <family val="2"/>
    </font>
    <font>
      <sz val="12"/>
      <name val="Arial Black"/>
      <family val="2"/>
    </font>
    <font>
      <b/>
      <sz val="12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4"/>
      <color theme="1"/>
      <name val="Arial Black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164" fontId="2" fillId="2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0" fillId="0" borderId="0" xfId="0" applyAlignment="1">
      <alignment wrapText="1"/>
    </xf>
    <xf numFmtId="164" fontId="0" fillId="0" borderId="0" xfId="0" applyNumberFormat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/>
    </xf>
    <xf numFmtId="0" fontId="0" fillId="2" borderId="0" xfId="0" applyFill="1"/>
    <xf numFmtId="164" fontId="3" fillId="2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/>
    </xf>
    <xf numFmtId="0" fontId="8" fillId="11" borderId="2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164" fontId="0" fillId="0" borderId="1" xfId="0" applyNumberFormat="1" applyBorder="1"/>
    <xf numFmtId="0" fontId="0" fillId="0" borderId="1" xfId="0" applyBorder="1"/>
    <xf numFmtId="164" fontId="0" fillId="0" borderId="3" xfId="0" applyNumberFormat="1" applyBorder="1"/>
    <xf numFmtId="0" fontId="0" fillId="0" borderId="3" xfId="0" applyBorder="1"/>
    <xf numFmtId="0" fontId="11" fillId="3" borderId="1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5" fillId="0" borderId="0" xfId="0" applyFont="1" applyAlignment="1">
      <alignment horizontal="right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7" fillId="11" borderId="2" xfId="0" applyFont="1" applyFill="1" applyBorder="1" applyAlignment="1">
      <alignment horizontal="center" vertical="center"/>
    </xf>
    <xf numFmtId="0" fontId="7" fillId="11" borderId="4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3" fillId="2" borderId="7" xfId="0" applyFont="1" applyFill="1" applyBorder="1" applyAlignment="1">
      <alignment horizontal="center"/>
    </xf>
    <xf numFmtId="0" fontId="13" fillId="2" borderId="8" xfId="0" applyFont="1" applyFill="1" applyBorder="1" applyAlignment="1">
      <alignment horizontal="center"/>
    </xf>
    <xf numFmtId="0" fontId="13" fillId="2" borderId="9" xfId="0" applyFont="1" applyFill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14" fontId="15" fillId="0" borderId="0" xfId="0" applyNumberFormat="1" applyFont="1" applyAlignment="1">
      <alignment horizontal="right"/>
    </xf>
    <xf numFmtId="0" fontId="15" fillId="0" borderId="0" xfId="0" applyFont="1" applyAlignment="1">
      <alignment horizontal="right"/>
    </xf>
    <xf numFmtId="0" fontId="15" fillId="0" borderId="11" xfId="0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390526</xdr:colOff>
      <xdr:row>0</xdr:row>
      <xdr:rowOff>0</xdr:rowOff>
    </xdr:from>
    <xdr:to>
      <xdr:col>1</xdr:col>
      <xdr:colOff>1521442</xdr:colOff>
      <xdr:row>0</xdr:row>
      <xdr:rowOff>720000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526" y="0"/>
          <a:ext cx="1578591" cy="720000"/>
        </a:xfrm>
        <a:prstGeom prst="rect">
          <a:avLst/>
        </a:prstGeom>
      </xdr:spPr>
    </xdr:pic>
    <xdr:clientData/>
  </xdr:twoCellAnchor>
  <xdr:twoCellAnchor editAs="oneCell">
    <xdr:from>
      <xdr:col>1</xdr:col>
      <xdr:colOff>2152650</xdr:colOff>
      <xdr:row>0</xdr:row>
      <xdr:rowOff>0</xdr:rowOff>
    </xdr:from>
    <xdr:to>
      <xdr:col>1</xdr:col>
      <xdr:colOff>2999102</xdr:colOff>
      <xdr:row>0</xdr:row>
      <xdr:rowOff>720000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0325" y="0"/>
          <a:ext cx="846452" cy="720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3962400</xdr:colOff>
      <xdr:row>0</xdr:row>
      <xdr:rowOff>0</xdr:rowOff>
    </xdr:from>
    <xdr:to>
      <xdr:col>2</xdr:col>
      <xdr:colOff>65505</xdr:colOff>
      <xdr:row>0</xdr:row>
      <xdr:rowOff>720000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0075" y="0"/>
          <a:ext cx="1313280" cy="72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zoomScaleNormal="100" workbookViewId="0">
      <selection activeCell="E3" sqref="E3:E12"/>
    </sheetView>
  </sheetViews>
  <sheetFormatPr defaultRowHeight="15" x14ac:dyDescent="0.25"/>
  <cols>
    <col min="1" max="1" width="6.7109375" bestFit="1" customWidth="1"/>
    <col min="2" max="2" width="78.140625" style="3" customWidth="1"/>
    <col min="3" max="3" width="7.140625" customWidth="1"/>
    <col min="4" max="4" width="10" bestFit="1" customWidth="1"/>
    <col min="5" max="5" width="15.85546875" bestFit="1" customWidth="1"/>
    <col min="6" max="6" width="23.5703125" bestFit="1" customWidth="1"/>
    <col min="8" max="8" width="6.28515625" customWidth="1"/>
    <col min="9" max="9" width="15.140625" bestFit="1" customWidth="1"/>
    <col min="10" max="10" width="16.42578125" bestFit="1" customWidth="1"/>
  </cols>
  <sheetData>
    <row r="1" spans="1:6" ht="15.75" x14ac:dyDescent="0.25">
      <c r="A1" s="5" t="s">
        <v>5</v>
      </c>
      <c r="B1" s="6" t="s">
        <v>0</v>
      </c>
      <c r="C1" s="5" t="s">
        <v>1</v>
      </c>
      <c r="D1" s="7" t="s">
        <v>6</v>
      </c>
      <c r="E1" s="6" t="s">
        <v>2</v>
      </c>
      <c r="F1" s="6" t="s">
        <v>3</v>
      </c>
    </row>
    <row r="2" spans="1:6" ht="15.75" x14ac:dyDescent="0.25">
      <c r="A2" s="42" t="s">
        <v>27</v>
      </c>
      <c r="B2" s="43"/>
      <c r="C2" s="43"/>
      <c r="D2" s="43"/>
      <c r="E2" s="43"/>
      <c r="F2" s="44"/>
    </row>
    <row r="3" spans="1:6" ht="30" x14ac:dyDescent="0.25">
      <c r="A3" s="8">
        <v>1</v>
      </c>
      <c r="B3" s="8" t="s">
        <v>7</v>
      </c>
      <c r="C3" s="8" t="s">
        <v>8</v>
      </c>
      <c r="D3" s="8">
        <v>510</v>
      </c>
      <c r="E3" s="9">
        <v>21</v>
      </c>
      <c r="F3" s="9">
        <f>E3*D3</f>
        <v>10710</v>
      </c>
    </row>
    <row r="4" spans="1:6" ht="30" x14ac:dyDescent="0.25">
      <c r="A4" s="8">
        <v>2</v>
      </c>
      <c r="B4" s="8" t="s">
        <v>9</v>
      </c>
      <c r="C4" s="8" t="s">
        <v>10</v>
      </c>
      <c r="D4" s="8">
        <v>490</v>
      </c>
      <c r="E4" s="9">
        <v>15.75</v>
      </c>
      <c r="F4" s="9">
        <f t="shared" ref="F4:F12" si="0">E4*D4</f>
        <v>7717.5</v>
      </c>
    </row>
    <row r="5" spans="1:6" ht="75" x14ac:dyDescent="0.25">
      <c r="A5" s="8">
        <v>3</v>
      </c>
      <c r="B5" s="8" t="s">
        <v>11</v>
      </c>
      <c r="C5" s="8" t="s">
        <v>10</v>
      </c>
      <c r="D5" s="8">
        <v>400</v>
      </c>
      <c r="E5" s="9">
        <v>2.08</v>
      </c>
      <c r="F5" s="9">
        <f t="shared" si="0"/>
        <v>832</v>
      </c>
    </row>
    <row r="6" spans="1:6" ht="45" x14ac:dyDescent="0.25">
      <c r="A6" s="8">
        <v>4</v>
      </c>
      <c r="B6" s="8" t="s">
        <v>12</v>
      </c>
      <c r="C6" s="8" t="s">
        <v>10</v>
      </c>
      <c r="D6" s="8">
        <v>400</v>
      </c>
      <c r="E6" s="9">
        <v>5.62</v>
      </c>
      <c r="F6" s="9">
        <f t="shared" si="0"/>
        <v>2248</v>
      </c>
    </row>
    <row r="7" spans="1:6" ht="30" x14ac:dyDescent="0.25">
      <c r="A7" s="8">
        <v>5</v>
      </c>
      <c r="B7" s="8" t="s">
        <v>13</v>
      </c>
      <c r="C7" s="8" t="s">
        <v>10</v>
      </c>
      <c r="D7" s="8">
        <v>400</v>
      </c>
      <c r="E7" s="9">
        <v>3.74</v>
      </c>
      <c r="F7" s="9">
        <f t="shared" si="0"/>
        <v>1496</v>
      </c>
    </row>
    <row r="8" spans="1:6" ht="45" x14ac:dyDescent="0.25">
      <c r="A8" s="8">
        <v>6</v>
      </c>
      <c r="B8" s="8" t="s">
        <v>14</v>
      </c>
      <c r="C8" s="8" t="s">
        <v>10</v>
      </c>
      <c r="D8" s="8">
        <v>400</v>
      </c>
      <c r="E8" s="9">
        <v>3.73</v>
      </c>
      <c r="F8" s="9">
        <f t="shared" si="0"/>
        <v>1492</v>
      </c>
    </row>
    <row r="9" spans="1:6" ht="60" x14ac:dyDescent="0.25">
      <c r="A9" s="8">
        <v>7</v>
      </c>
      <c r="B9" s="8" t="s">
        <v>15</v>
      </c>
      <c r="C9" s="8" t="s">
        <v>10</v>
      </c>
      <c r="D9" s="8">
        <v>1500</v>
      </c>
      <c r="E9" s="9">
        <v>4.62</v>
      </c>
      <c r="F9" s="9">
        <f t="shared" si="0"/>
        <v>6930</v>
      </c>
    </row>
    <row r="10" spans="1:6" ht="45" x14ac:dyDescent="0.25">
      <c r="A10" s="8">
        <v>8</v>
      </c>
      <c r="B10" s="8" t="s">
        <v>16</v>
      </c>
      <c r="C10" s="8" t="s">
        <v>10</v>
      </c>
      <c r="D10" s="8">
        <v>300</v>
      </c>
      <c r="E10" s="9">
        <v>2.5499999999999998</v>
      </c>
      <c r="F10" s="9">
        <f t="shared" si="0"/>
        <v>765</v>
      </c>
    </row>
    <row r="11" spans="1:6" ht="45" x14ac:dyDescent="0.25">
      <c r="A11" s="8">
        <v>9</v>
      </c>
      <c r="B11" s="8" t="s">
        <v>17</v>
      </c>
      <c r="C11" s="8" t="s">
        <v>10</v>
      </c>
      <c r="D11" s="8">
        <v>1300</v>
      </c>
      <c r="E11" s="9">
        <v>1.42</v>
      </c>
      <c r="F11" s="9">
        <f t="shared" si="0"/>
        <v>1846</v>
      </c>
    </row>
    <row r="12" spans="1:6" ht="45" x14ac:dyDescent="0.25">
      <c r="A12" s="8">
        <v>10</v>
      </c>
      <c r="B12" s="8" t="s">
        <v>18</v>
      </c>
      <c r="C12" s="8" t="s">
        <v>19</v>
      </c>
      <c r="D12" s="8">
        <v>10</v>
      </c>
      <c r="E12" s="9">
        <v>28.28</v>
      </c>
      <c r="F12" s="9">
        <f t="shared" si="0"/>
        <v>282.8</v>
      </c>
    </row>
    <row r="13" spans="1:6" x14ac:dyDescent="0.25">
      <c r="A13" s="39" t="s">
        <v>26</v>
      </c>
      <c r="B13" s="40"/>
      <c r="C13" s="40"/>
      <c r="D13" s="40"/>
      <c r="E13" s="40"/>
      <c r="F13" s="41"/>
    </row>
    <row r="14" spans="1:6" ht="135" x14ac:dyDescent="0.25">
      <c r="A14" s="8">
        <v>1</v>
      </c>
      <c r="B14" s="8" t="s">
        <v>28</v>
      </c>
      <c r="C14" s="8" t="s">
        <v>25</v>
      </c>
      <c r="D14" s="8">
        <v>4</v>
      </c>
      <c r="E14" s="9">
        <v>150.41</v>
      </c>
      <c r="F14" s="9">
        <f>E14*D14</f>
        <v>601.64</v>
      </c>
    </row>
    <row r="15" spans="1:6" ht="135" x14ac:dyDescent="0.25">
      <c r="A15" s="8">
        <v>2</v>
      </c>
      <c r="B15" s="8" t="s">
        <v>32</v>
      </c>
      <c r="C15" s="8" t="s">
        <v>25</v>
      </c>
      <c r="D15" s="8">
        <v>12</v>
      </c>
      <c r="E15" s="9">
        <v>150.41</v>
      </c>
      <c r="F15" s="9">
        <f t="shared" ref="F15:F20" si="1">E15*D15</f>
        <v>1804.92</v>
      </c>
    </row>
    <row r="16" spans="1:6" ht="210" x14ac:dyDescent="0.25">
      <c r="A16" s="8">
        <v>3</v>
      </c>
      <c r="B16" s="8" t="s">
        <v>29</v>
      </c>
      <c r="C16" s="8" t="s">
        <v>25</v>
      </c>
      <c r="D16" s="8">
        <v>4</v>
      </c>
      <c r="E16" s="9">
        <v>125</v>
      </c>
      <c r="F16" s="9">
        <f t="shared" si="1"/>
        <v>500</v>
      </c>
    </row>
    <row r="17" spans="1:6" ht="210" x14ac:dyDescent="0.25">
      <c r="A17" s="8">
        <v>4</v>
      </c>
      <c r="B17" s="8" t="s">
        <v>33</v>
      </c>
      <c r="C17" s="8" t="s">
        <v>25</v>
      </c>
      <c r="D17" s="8">
        <v>12</v>
      </c>
      <c r="E17" s="9">
        <v>125</v>
      </c>
      <c r="F17" s="9">
        <f t="shared" si="1"/>
        <v>1500</v>
      </c>
    </row>
    <row r="18" spans="1:6" ht="150" x14ac:dyDescent="0.25">
      <c r="A18" s="8">
        <v>5</v>
      </c>
      <c r="B18" s="8" t="s">
        <v>31</v>
      </c>
      <c r="C18" s="8" t="s">
        <v>25</v>
      </c>
      <c r="D18" s="8">
        <v>4</v>
      </c>
      <c r="E18" s="9">
        <v>246</v>
      </c>
      <c r="F18" s="9">
        <f t="shared" si="1"/>
        <v>984</v>
      </c>
    </row>
    <row r="19" spans="1:6" ht="150" x14ac:dyDescent="0.25">
      <c r="A19" s="8">
        <v>6</v>
      </c>
      <c r="B19" s="8" t="s">
        <v>34</v>
      </c>
      <c r="C19" s="8" t="s">
        <v>25</v>
      </c>
      <c r="D19" s="8">
        <v>12</v>
      </c>
      <c r="E19" s="9">
        <v>246</v>
      </c>
      <c r="F19" s="9">
        <f t="shared" si="1"/>
        <v>2952</v>
      </c>
    </row>
    <row r="20" spans="1:6" ht="135" x14ac:dyDescent="0.25">
      <c r="A20" s="8">
        <v>7</v>
      </c>
      <c r="B20" s="8" t="s">
        <v>30</v>
      </c>
      <c r="C20" s="8" t="s">
        <v>25</v>
      </c>
      <c r="D20" s="8">
        <v>4</v>
      </c>
      <c r="E20" s="9">
        <v>530</v>
      </c>
      <c r="F20" s="9">
        <f t="shared" si="1"/>
        <v>2120</v>
      </c>
    </row>
    <row r="21" spans="1:6" ht="15.75" x14ac:dyDescent="0.25">
      <c r="A21" s="10"/>
      <c r="B21" s="10"/>
      <c r="C21" s="10"/>
      <c r="D21" s="10"/>
      <c r="E21" s="1" t="s">
        <v>4</v>
      </c>
      <c r="F21" s="11">
        <f>SUM(F20+F19+F17+F18+F16+F15+F14+F12+F11+F10+F9+F8+F7+F6+F5+F4+F3)</f>
        <v>44781.86</v>
      </c>
    </row>
    <row r="22" spans="1:6" ht="15.75" x14ac:dyDescent="0.25">
      <c r="E22" s="2"/>
      <c r="F22" s="2"/>
    </row>
  </sheetData>
  <mergeCells count="2">
    <mergeCell ref="A13:F13"/>
    <mergeCell ref="A2:F2"/>
  </mergeCells>
  <pageMargins left="0.511811024" right="0.511811024" top="0.78740157499999996" bottom="0.78740157499999996" header="0.31496062000000002" footer="0.31496062000000002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3"/>
  <sheetViews>
    <sheetView tabSelected="1" zoomScale="120" zoomScaleNormal="120" workbookViewId="0">
      <pane xSplit="2" ySplit="1" topLeftCell="C8" activePane="bottomRight" state="frozen"/>
      <selection pane="topRight" activeCell="C1" sqref="C1"/>
      <selection pane="bottomLeft" activeCell="A2" sqref="A2"/>
      <selection pane="bottomRight" activeCell="H3" sqref="H3:H19"/>
    </sheetView>
  </sheetViews>
  <sheetFormatPr defaultRowHeight="15" x14ac:dyDescent="0.25"/>
  <cols>
    <col min="1" max="1" width="6.7109375" bestFit="1" customWidth="1"/>
    <col min="2" max="2" width="78.140625" style="3" customWidth="1"/>
    <col min="3" max="3" width="9.42578125" customWidth="1"/>
    <col min="4" max="4" width="13.85546875" bestFit="1" customWidth="1"/>
    <col min="5" max="5" width="14.85546875" bestFit="1" customWidth="1"/>
    <col min="6" max="6" width="10" bestFit="1" customWidth="1"/>
    <col min="7" max="7" width="18.85546875" bestFit="1" customWidth="1"/>
    <col min="8" max="8" width="21.140625" bestFit="1" customWidth="1"/>
    <col min="9" max="9" width="17.7109375" bestFit="1" customWidth="1"/>
    <col min="10" max="10" width="18" bestFit="1" customWidth="1"/>
    <col min="11" max="13" width="17.7109375" bestFit="1" customWidth="1"/>
    <col min="14" max="14" width="18.5703125" bestFit="1" customWidth="1"/>
  </cols>
  <sheetData>
    <row r="1" spans="1:13" ht="44.25" customHeight="1" x14ac:dyDescent="0.25">
      <c r="D1" s="13" t="s">
        <v>20</v>
      </c>
      <c r="E1" s="12" t="s">
        <v>21</v>
      </c>
      <c r="F1" s="17" t="s">
        <v>22</v>
      </c>
      <c r="G1" s="21" t="s">
        <v>24</v>
      </c>
      <c r="H1" s="45" t="s">
        <v>23</v>
      </c>
      <c r="I1" s="46"/>
      <c r="K1" s="13" t="s">
        <v>20</v>
      </c>
      <c r="L1" s="23" t="s">
        <v>21</v>
      </c>
      <c r="M1" s="17" t="s">
        <v>22</v>
      </c>
    </row>
    <row r="2" spans="1:13" ht="15.75" x14ac:dyDescent="0.25">
      <c r="A2" s="5" t="s">
        <v>5</v>
      </c>
      <c r="B2" s="6" t="s">
        <v>0</v>
      </c>
      <c r="C2" s="5" t="s">
        <v>1</v>
      </c>
      <c r="D2" s="14" t="s">
        <v>6</v>
      </c>
      <c r="E2" s="7" t="s">
        <v>6</v>
      </c>
      <c r="F2" s="18" t="s">
        <v>6</v>
      </c>
      <c r="G2" s="22" t="s">
        <v>6</v>
      </c>
      <c r="H2" s="22" t="s">
        <v>35</v>
      </c>
      <c r="I2" s="22" t="s">
        <v>36</v>
      </c>
      <c r="K2" s="22" t="s">
        <v>36</v>
      </c>
      <c r="L2" s="22" t="s">
        <v>36</v>
      </c>
      <c r="M2" s="22" t="s">
        <v>36</v>
      </c>
    </row>
    <row r="3" spans="1:13" ht="30" x14ac:dyDescent="0.25">
      <c r="A3" s="8">
        <v>1</v>
      </c>
      <c r="B3" s="8" t="s">
        <v>7</v>
      </c>
      <c r="C3" s="8" t="s">
        <v>8</v>
      </c>
      <c r="D3" s="15"/>
      <c r="E3" s="16"/>
      <c r="F3" s="19">
        <v>510</v>
      </c>
      <c r="G3" s="20">
        <f>D3+E3+F3</f>
        <v>510</v>
      </c>
      <c r="H3" s="9">
        <v>21</v>
      </c>
      <c r="I3" s="9">
        <f>H3*G3</f>
        <v>10710</v>
      </c>
      <c r="K3" s="9">
        <f>D3*H3</f>
        <v>0</v>
      </c>
      <c r="L3" s="9">
        <f>E3*H3</f>
        <v>0</v>
      </c>
      <c r="M3" s="9">
        <f>F3*H3</f>
        <v>10710</v>
      </c>
    </row>
    <row r="4" spans="1:13" ht="30" x14ac:dyDescent="0.25">
      <c r="A4" s="8">
        <v>2</v>
      </c>
      <c r="B4" s="8" t="s">
        <v>9</v>
      </c>
      <c r="C4" s="8" t="s">
        <v>10</v>
      </c>
      <c r="D4" s="15"/>
      <c r="E4" s="16"/>
      <c r="F4" s="19">
        <v>490</v>
      </c>
      <c r="G4" s="20">
        <f t="shared" ref="G4:G12" si="0">D4+E4+F4</f>
        <v>490</v>
      </c>
      <c r="H4" s="9">
        <v>15.75</v>
      </c>
      <c r="I4" s="9">
        <f t="shared" ref="I4:I12" si="1">H4*G4</f>
        <v>7717.5</v>
      </c>
      <c r="K4" s="9">
        <f t="shared" ref="K4:K19" si="2">D4*H4</f>
        <v>0</v>
      </c>
      <c r="L4" s="9">
        <f t="shared" ref="L4:L19" si="3">E4*H4</f>
        <v>0</v>
      </c>
      <c r="M4" s="9">
        <f t="shared" ref="M4:M19" si="4">F4*H4</f>
        <v>7717.5</v>
      </c>
    </row>
    <row r="5" spans="1:13" ht="75" x14ac:dyDescent="0.25">
      <c r="A5" s="8">
        <v>3</v>
      </c>
      <c r="B5" s="8" t="s">
        <v>11</v>
      </c>
      <c r="C5" s="8" t="s">
        <v>10</v>
      </c>
      <c r="D5" s="15"/>
      <c r="E5" s="16">
        <v>400</v>
      </c>
      <c r="F5" s="19"/>
      <c r="G5" s="20">
        <f t="shared" si="0"/>
        <v>400</v>
      </c>
      <c r="H5" s="9">
        <v>2.08</v>
      </c>
      <c r="I5" s="9">
        <f t="shared" si="1"/>
        <v>832</v>
      </c>
      <c r="K5" s="9">
        <f t="shared" si="2"/>
        <v>0</v>
      </c>
      <c r="L5" s="9">
        <f t="shared" si="3"/>
        <v>832</v>
      </c>
      <c r="M5" s="9">
        <f t="shared" si="4"/>
        <v>0</v>
      </c>
    </row>
    <row r="6" spans="1:13" ht="45" x14ac:dyDescent="0.25">
      <c r="A6" s="8">
        <v>4</v>
      </c>
      <c r="B6" s="8" t="s">
        <v>12</v>
      </c>
      <c r="C6" s="8" t="s">
        <v>10</v>
      </c>
      <c r="D6" s="15"/>
      <c r="E6" s="16">
        <v>400</v>
      </c>
      <c r="F6" s="19"/>
      <c r="G6" s="20">
        <f t="shared" si="0"/>
        <v>400</v>
      </c>
      <c r="H6" s="9">
        <v>5.62</v>
      </c>
      <c r="I6" s="9">
        <f t="shared" si="1"/>
        <v>2248</v>
      </c>
      <c r="J6" s="4"/>
      <c r="K6" s="9">
        <f t="shared" si="2"/>
        <v>0</v>
      </c>
      <c r="L6" s="9">
        <f t="shared" si="3"/>
        <v>2248</v>
      </c>
      <c r="M6" s="9">
        <f t="shared" si="4"/>
        <v>0</v>
      </c>
    </row>
    <row r="7" spans="1:13" ht="30" x14ac:dyDescent="0.25">
      <c r="A7" s="8">
        <v>5</v>
      </c>
      <c r="B7" s="8" t="s">
        <v>13</v>
      </c>
      <c r="C7" s="8" t="s">
        <v>10</v>
      </c>
      <c r="D7" s="15"/>
      <c r="E7" s="16">
        <v>400</v>
      </c>
      <c r="F7" s="19"/>
      <c r="G7" s="20">
        <f t="shared" si="0"/>
        <v>400</v>
      </c>
      <c r="H7" s="9">
        <v>3.74</v>
      </c>
      <c r="I7" s="9">
        <f t="shared" si="1"/>
        <v>1496</v>
      </c>
      <c r="J7" s="4"/>
      <c r="K7" s="9">
        <f t="shared" si="2"/>
        <v>0</v>
      </c>
      <c r="L7" s="9">
        <f t="shared" si="3"/>
        <v>1496</v>
      </c>
      <c r="M7" s="9">
        <f t="shared" si="4"/>
        <v>0</v>
      </c>
    </row>
    <row r="8" spans="1:13" ht="45" x14ac:dyDescent="0.25">
      <c r="A8" s="8">
        <v>6</v>
      </c>
      <c r="B8" s="8" t="s">
        <v>14</v>
      </c>
      <c r="C8" s="8" t="s">
        <v>10</v>
      </c>
      <c r="D8" s="15"/>
      <c r="E8" s="16">
        <v>400</v>
      </c>
      <c r="F8" s="19"/>
      <c r="G8" s="20">
        <f t="shared" si="0"/>
        <v>400</v>
      </c>
      <c r="H8" s="9">
        <v>3.73</v>
      </c>
      <c r="I8" s="9">
        <f t="shared" si="1"/>
        <v>1492</v>
      </c>
      <c r="J8" s="4"/>
      <c r="K8" s="9">
        <f t="shared" si="2"/>
        <v>0</v>
      </c>
      <c r="L8" s="9">
        <f t="shared" si="3"/>
        <v>1492</v>
      </c>
      <c r="M8" s="9">
        <f t="shared" si="4"/>
        <v>0</v>
      </c>
    </row>
    <row r="9" spans="1:13" ht="60" x14ac:dyDescent="0.25">
      <c r="A9" s="8">
        <v>11</v>
      </c>
      <c r="B9" s="8" t="s">
        <v>15</v>
      </c>
      <c r="C9" s="8" t="s">
        <v>10</v>
      </c>
      <c r="D9" s="15">
        <v>800</v>
      </c>
      <c r="E9" s="16">
        <v>700</v>
      </c>
      <c r="F9" s="19"/>
      <c r="G9" s="20">
        <f t="shared" si="0"/>
        <v>1500</v>
      </c>
      <c r="H9" s="9">
        <v>4.62</v>
      </c>
      <c r="I9" s="9">
        <f t="shared" si="1"/>
        <v>6930</v>
      </c>
      <c r="J9" s="4"/>
      <c r="K9" s="9">
        <f t="shared" si="2"/>
        <v>3696</v>
      </c>
      <c r="L9" s="9">
        <f t="shared" si="3"/>
        <v>3234</v>
      </c>
      <c r="M9" s="9">
        <f t="shared" si="4"/>
        <v>0</v>
      </c>
    </row>
    <row r="10" spans="1:13" ht="45" x14ac:dyDescent="0.25">
      <c r="A10" s="8">
        <v>12</v>
      </c>
      <c r="B10" s="8" t="s">
        <v>16</v>
      </c>
      <c r="C10" s="8" t="s">
        <v>10</v>
      </c>
      <c r="D10" s="15"/>
      <c r="E10" s="16">
        <v>300</v>
      </c>
      <c r="F10" s="19"/>
      <c r="G10" s="20">
        <f t="shared" si="0"/>
        <v>300</v>
      </c>
      <c r="H10" s="9">
        <v>2.5499999999999998</v>
      </c>
      <c r="I10" s="9">
        <f t="shared" si="1"/>
        <v>765</v>
      </c>
      <c r="J10" s="4"/>
      <c r="K10" s="9">
        <f t="shared" si="2"/>
        <v>0</v>
      </c>
      <c r="L10" s="9">
        <f t="shared" si="3"/>
        <v>765</v>
      </c>
      <c r="M10" s="9">
        <f t="shared" si="4"/>
        <v>0</v>
      </c>
    </row>
    <row r="11" spans="1:13" ht="45" x14ac:dyDescent="0.25">
      <c r="A11" s="8">
        <v>13</v>
      </c>
      <c r="B11" s="8" t="s">
        <v>17</v>
      </c>
      <c r="C11" s="8" t="s">
        <v>10</v>
      </c>
      <c r="D11" s="15">
        <v>1000</v>
      </c>
      <c r="E11" s="16">
        <v>300</v>
      </c>
      <c r="F11" s="19"/>
      <c r="G11" s="20">
        <f t="shared" si="0"/>
        <v>1300</v>
      </c>
      <c r="H11" s="9">
        <v>1.42</v>
      </c>
      <c r="I11" s="9">
        <f t="shared" si="1"/>
        <v>1846</v>
      </c>
      <c r="J11" s="4"/>
      <c r="K11" s="9">
        <f t="shared" si="2"/>
        <v>1420</v>
      </c>
      <c r="L11" s="9">
        <f t="shared" si="3"/>
        <v>426</v>
      </c>
      <c r="M11" s="9">
        <f t="shared" si="4"/>
        <v>0</v>
      </c>
    </row>
    <row r="12" spans="1:13" ht="45" x14ac:dyDescent="0.25">
      <c r="A12" s="8">
        <v>14</v>
      </c>
      <c r="B12" s="8" t="s">
        <v>18</v>
      </c>
      <c r="C12" s="8" t="s">
        <v>19</v>
      </c>
      <c r="D12" s="15"/>
      <c r="E12" s="16">
        <v>10</v>
      </c>
      <c r="F12" s="19"/>
      <c r="G12" s="20">
        <f t="shared" si="0"/>
        <v>10</v>
      </c>
      <c r="H12" s="9">
        <v>28.28</v>
      </c>
      <c r="I12" s="9">
        <f t="shared" si="1"/>
        <v>282.8</v>
      </c>
      <c r="J12" s="4"/>
      <c r="K12" s="9">
        <f t="shared" si="2"/>
        <v>0</v>
      </c>
      <c r="L12" s="9">
        <f t="shared" si="3"/>
        <v>282.8</v>
      </c>
      <c r="M12" s="9">
        <f t="shared" si="4"/>
        <v>0</v>
      </c>
    </row>
    <row r="13" spans="1:13" ht="135" x14ac:dyDescent="0.25">
      <c r="A13" s="8">
        <v>1</v>
      </c>
      <c r="B13" s="8" t="s">
        <v>28</v>
      </c>
      <c r="C13" s="8" t="s">
        <v>25</v>
      </c>
      <c r="D13" s="15">
        <v>4</v>
      </c>
      <c r="E13" s="16"/>
      <c r="F13" s="19"/>
      <c r="G13" s="20">
        <f t="shared" ref="G13:G19" si="5">D13+E13+F13</f>
        <v>4</v>
      </c>
      <c r="H13" s="9">
        <v>150.41</v>
      </c>
      <c r="I13" s="9">
        <f>H13*G13</f>
        <v>601.64</v>
      </c>
      <c r="K13" s="9">
        <f t="shared" si="2"/>
        <v>601.64</v>
      </c>
      <c r="L13" s="9">
        <f t="shared" si="3"/>
        <v>0</v>
      </c>
      <c r="M13" s="9">
        <f t="shared" si="4"/>
        <v>0</v>
      </c>
    </row>
    <row r="14" spans="1:13" ht="135" x14ac:dyDescent="0.25">
      <c r="A14" s="8">
        <v>2</v>
      </c>
      <c r="B14" s="8" t="s">
        <v>32</v>
      </c>
      <c r="C14" s="8" t="s">
        <v>25</v>
      </c>
      <c r="D14" s="15"/>
      <c r="E14" s="16">
        <v>12</v>
      </c>
      <c r="F14" s="19"/>
      <c r="G14" s="20">
        <f t="shared" si="5"/>
        <v>12</v>
      </c>
      <c r="H14" s="9">
        <v>150.41</v>
      </c>
      <c r="I14" s="9">
        <f t="shared" ref="I14:I19" si="6">H14*G14</f>
        <v>1804.92</v>
      </c>
      <c r="K14" s="9">
        <f t="shared" si="2"/>
        <v>0</v>
      </c>
      <c r="L14" s="9">
        <f t="shared" si="3"/>
        <v>1804.92</v>
      </c>
      <c r="M14" s="9">
        <f t="shared" si="4"/>
        <v>0</v>
      </c>
    </row>
    <row r="15" spans="1:13" ht="210" x14ac:dyDescent="0.25">
      <c r="A15" s="8">
        <v>3</v>
      </c>
      <c r="B15" s="8" t="s">
        <v>29</v>
      </c>
      <c r="C15" s="8" t="s">
        <v>25</v>
      </c>
      <c r="D15" s="15">
        <v>4</v>
      </c>
      <c r="E15" s="16"/>
      <c r="F15" s="19"/>
      <c r="G15" s="20">
        <f t="shared" si="5"/>
        <v>4</v>
      </c>
      <c r="H15" s="9">
        <v>125</v>
      </c>
      <c r="I15" s="9">
        <f t="shared" si="6"/>
        <v>500</v>
      </c>
      <c r="K15" s="9">
        <f t="shared" si="2"/>
        <v>500</v>
      </c>
      <c r="L15" s="9">
        <f t="shared" si="3"/>
        <v>0</v>
      </c>
      <c r="M15" s="9">
        <f t="shared" si="4"/>
        <v>0</v>
      </c>
    </row>
    <row r="16" spans="1:13" ht="210" x14ac:dyDescent="0.25">
      <c r="A16" s="8">
        <v>4</v>
      </c>
      <c r="B16" s="8" t="s">
        <v>33</v>
      </c>
      <c r="C16" s="8" t="s">
        <v>25</v>
      </c>
      <c r="D16" s="15"/>
      <c r="E16" s="16">
        <v>12</v>
      </c>
      <c r="F16" s="19"/>
      <c r="G16" s="20">
        <f t="shared" si="5"/>
        <v>12</v>
      </c>
      <c r="H16" s="9">
        <v>125</v>
      </c>
      <c r="I16" s="9">
        <f t="shared" si="6"/>
        <v>1500</v>
      </c>
      <c r="K16" s="9">
        <f t="shared" si="2"/>
        <v>0</v>
      </c>
      <c r="L16" s="9">
        <f t="shared" si="3"/>
        <v>1500</v>
      </c>
      <c r="M16" s="9">
        <f t="shared" si="4"/>
        <v>0</v>
      </c>
    </row>
    <row r="17" spans="1:14" ht="150" x14ac:dyDescent="0.25">
      <c r="A17" s="8">
        <v>5</v>
      </c>
      <c r="B17" s="8" t="s">
        <v>31</v>
      </c>
      <c r="C17" s="8" t="s">
        <v>25</v>
      </c>
      <c r="D17" s="15">
        <v>4</v>
      </c>
      <c r="E17" s="16"/>
      <c r="F17" s="19"/>
      <c r="G17" s="20">
        <f t="shared" si="5"/>
        <v>4</v>
      </c>
      <c r="H17" s="9">
        <v>246</v>
      </c>
      <c r="I17" s="9">
        <f t="shared" si="6"/>
        <v>984</v>
      </c>
      <c r="K17" s="9">
        <f t="shared" si="2"/>
        <v>984</v>
      </c>
      <c r="L17" s="9">
        <f t="shared" si="3"/>
        <v>0</v>
      </c>
      <c r="M17" s="9">
        <f t="shared" si="4"/>
        <v>0</v>
      </c>
    </row>
    <row r="18" spans="1:14" ht="150" x14ac:dyDescent="0.25">
      <c r="A18" s="8">
        <v>6</v>
      </c>
      <c r="B18" s="8" t="s">
        <v>34</v>
      </c>
      <c r="C18" s="8" t="s">
        <v>25</v>
      </c>
      <c r="D18" s="15"/>
      <c r="E18" s="16">
        <v>12</v>
      </c>
      <c r="F18" s="19"/>
      <c r="G18" s="20">
        <f t="shared" si="5"/>
        <v>12</v>
      </c>
      <c r="H18" s="9">
        <v>246</v>
      </c>
      <c r="I18" s="9">
        <f t="shared" si="6"/>
        <v>2952</v>
      </c>
      <c r="K18" s="9">
        <f t="shared" si="2"/>
        <v>0</v>
      </c>
      <c r="L18" s="9">
        <f t="shared" si="3"/>
        <v>2952</v>
      </c>
      <c r="M18" s="9">
        <f t="shared" si="4"/>
        <v>0</v>
      </c>
    </row>
    <row r="19" spans="1:14" ht="135" x14ac:dyDescent="0.25">
      <c r="A19" s="8">
        <v>7</v>
      </c>
      <c r="B19" s="8" t="s">
        <v>30</v>
      </c>
      <c r="C19" s="8" t="s">
        <v>25</v>
      </c>
      <c r="D19" s="15">
        <v>4</v>
      </c>
      <c r="E19" s="16"/>
      <c r="F19" s="19"/>
      <c r="G19" s="20">
        <f t="shared" si="5"/>
        <v>4</v>
      </c>
      <c r="H19" s="9">
        <v>530</v>
      </c>
      <c r="I19" s="9">
        <f>H19*G19</f>
        <v>2120</v>
      </c>
      <c r="K19" s="9">
        <f t="shared" si="2"/>
        <v>2120</v>
      </c>
      <c r="L19" s="9">
        <f t="shared" si="3"/>
        <v>0</v>
      </c>
      <c r="M19" s="9">
        <f t="shared" si="4"/>
        <v>0</v>
      </c>
    </row>
    <row r="20" spans="1:14" ht="19.5" x14ac:dyDescent="0.25">
      <c r="H20" s="1" t="s">
        <v>42</v>
      </c>
      <c r="I20" s="11">
        <f>SUM(I3:I19)</f>
        <v>44781.86</v>
      </c>
      <c r="K20" s="11">
        <f>SUM(K3:K19)</f>
        <v>9321.64</v>
      </c>
      <c r="L20" s="11">
        <f>SUM(L3:L19)</f>
        <v>17032.72</v>
      </c>
      <c r="M20" s="11">
        <f>SUM(M3:M19)</f>
        <v>18427.5</v>
      </c>
      <c r="N20" s="24">
        <f>SUM(K20:M20)</f>
        <v>44781.86</v>
      </c>
    </row>
    <row r="21" spans="1:14" ht="19.5" x14ac:dyDescent="0.25">
      <c r="K21" s="25">
        <f>(K20*100)/$N$20</f>
        <v>20.815660626869896</v>
      </c>
      <c r="L21" s="25">
        <f t="shared" ref="L21:M21" si="7">(L20*100)/$N$20</f>
        <v>38.034865010073275</v>
      </c>
      <c r="M21" s="25">
        <f t="shared" si="7"/>
        <v>41.149474363056825</v>
      </c>
      <c r="N21" s="26">
        <f>SUM(K21:M21)</f>
        <v>100</v>
      </c>
    </row>
    <row r="22" spans="1:14" ht="19.5" x14ac:dyDescent="0.25">
      <c r="K22">
        <v>20.82</v>
      </c>
      <c r="L22">
        <v>38.03</v>
      </c>
      <c r="M22">
        <v>41.15</v>
      </c>
      <c r="N22" s="26">
        <f>SUM(K22:M22)</f>
        <v>100</v>
      </c>
    </row>
    <row r="23" spans="1:14" ht="19.5" x14ac:dyDescent="0.25">
      <c r="G23" s="49" t="s">
        <v>21</v>
      </c>
      <c r="H23" s="49"/>
      <c r="I23" s="50"/>
    </row>
    <row r="24" spans="1:14" ht="19.5" x14ac:dyDescent="0.25">
      <c r="G24" s="27" t="s">
        <v>39</v>
      </c>
      <c r="H24" s="27" t="s">
        <v>37</v>
      </c>
      <c r="I24" s="27" t="s">
        <v>38</v>
      </c>
    </row>
    <row r="25" spans="1:14" ht="19.5" x14ac:dyDescent="0.25">
      <c r="G25" s="27">
        <v>255</v>
      </c>
      <c r="H25" s="27">
        <v>256</v>
      </c>
      <c r="I25" s="27">
        <v>257</v>
      </c>
    </row>
    <row r="26" spans="1:14" ht="19.5" x14ac:dyDescent="0.25">
      <c r="G26" s="24">
        <f>(L10+L11+L12)</f>
        <v>1473.8</v>
      </c>
      <c r="H26" s="24">
        <f>L5+L6+L7+L8</f>
        <v>6068</v>
      </c>
      <c r="I26" s="24">
        <f>L9+L14+L18+L16</f>
        <v>9490.92</v>
      </c>
      <c r="J26" s="30">
        <f>H26+I26+G26</f>
        <v>17032.72</v>
      </c>
    </row>
    <row r="27" spans="1:14" ht="19.5" x14ac:dyDescent="0.25">
      <c r="G27" s="28">
        <f>(G26*L21)/L20</f>
        <v>3.2910647302278195</v>
      </c>
      <c r="H27" s="28">
        <f>(H26*L21)/L20</f>
        <v>13.550129449737014</v>
      </c>
      <c r="I27" s="28">
        <f>(I26*L21)/L20</f>
        <v>21.193670830108442</v>
      </c>
      <c r="J27" s="29">
        <f>SUM(G27:I27)</f>
        <v>38.034865010073275</v>
      </c>
    </row>
    <row r="28" spans="1:14" ht="18.75" x14ac:dyDescent="0.25">
      <c r="G28">
        <v>3.29</v>
      </c>
      <c r="H28">
        <v>13.55</v>
      </c>
      <c r="I28">
        <v>21.19</v>
      </c>
      <c r="J28" s="29">
        <f>SUM(G28:I28)</f>
        <v>38.03</v>
      </c>
    </row>
    <row r="31" spans="1:14" ht="19.5" x14ac:dyDescent="0.25">
      <c r="H31" s="47" t="s">
        <v>20</v>
      </c>
      <c r="I31" s="48"/>
    </row>
    <row r="32" spans="1:14" ht="19.5" x14ac:dyDescent="0.25">
      <c r="H32" s="27" t="s">
        <v>39</v>
      </c>
      <c r="I32" s="27" t="s">
        <v>38</v>
      </c>
    </row>
    <row r="33" spans="3:11" ht="19.5" x14ac:dyDescent="0.25">
      <c r="H33" s="27">
        <v>31</v>
      </c>
      <c r="I33" s="27">
        <v>34</v>
      </c>
    </row>
    <row r="34" spans="3:11" ht="19.5" x14ac:dyDescent="0.25">
      <c r="H34" s="24">
        <f>K11</f>
        <v>1420</v>
      </c>
      <c r="I34" s="24">
        <f>K9+K13+K17+K19+K15</f>
        <v>7901.64</v>
      </c>
      <c r="J34" s="30">
        <f>H34+I34</f>
        <v>9321.64</v>
      </c>
    </row>
    <row r="35" spans="3:11" ht="19.5" x14ac:dyDescent="0.25">
      <c r="H35" s="28">
        <f>(H34*K21)/K20</f>
        <v>3.1709267993781411</v>
      </c>
      <c r="I35" s="28">
        <f>(I34*K21)/K20</f>
        <v>17.644733827491756</v>
      </c>
      <c r="J35" s="29">
        <f>SUM(H35:I35)</f>
        <v>20.815660626869896</v>
      </c>
    </row>
    <row r="36" spans="3:11" ht="18.75" x14ac:dyDescent="0.25">
      <c r="H36">
        <v>3.17</v>
      </c>
      <c r="I36">
        <v>17.649999999999999</v>
      </c>
      <c r="J36" s="29">
        <f>SUM(H36:I36)</f>
        <v>20.82</v>
      </c>
    </row>
    <row r="38" spans="3:11" x14ac:dyDescent="0.25">
      <c r="C38">
        <v>1500</v>
      </c>
      <c r="D38" s="32">
        <f>J34+H42</f>
        <v>27749.14</v>
      </c>
      <c r="E38" s="32">
        <f>H43+J35</f>
        <v>61.965134989926725</v>
      </c>
      <c r="F38" s="33">
        <v>61.97</v>
      </c>
    </row>
    <row r="39" spans="3:11" ht="19.5" x14ac:dyDescent="0.25">
      <c r="C39">
        <v>2600</v>
      </c>
      <c r="D39" s="32">
        <f>G26+I26</f>
        <v>10964.72</v>
      </c>
      <c r="E39" s="32">
        <f>G27+I27</f>
        <v>24.484735560336262</v>
      </c>
      <c r="F39" s="33">
        <v>24.48</v>
      </c>
      <c r="H39" s="27" t="s">
        <v>22</v>
      </c>
    </row>
    <row r="40" spans="3:11" ht="19.5" x14ac:dyDescent="0.25">
      <c r="C40">
        <v>2706</v>
      </c>
      <c r="D40" s="32">
        <f>H26</f>
        <v>6068</v>
      </c>
      <c r="E40" s="33">
        <f>H27</f>
        <v>13.550129449737014</v>
      </c>
      <c r="F40" s="33">
        <v>13.55</v>
      </c>
      <c r="H40" s="27" t="s">
        <v>37</v>
      </c>
    </row>
    <row r="41" spans="3:11" ht="19.5" x14ac:dyDescent="0.25">
      <c r="D41" s="34">
        <f>SUM(D38:D40)</f>
        <v>44781.86</v>
      </c>
      <c r="E41" s="34">
        <f>SUM(E38:E40)</f>
        <v>100</v>
      </c>
      <c r="F41" s="35">
        <f>SUM(F38:F40)</f>
        <v>100</v>
      </c>
      <c r="H41" s="27">
        <v>318</v>
      </c>
    </row>
    <row r="42" spans="3:11" ht="19.5" x14ac:dyDescent="0.25">
      <c r="G42">
        <f>F39+F40</f>
        <v>38.03</v>
      </c>
      <c r="H42" s="24">
        <f>M20</f>
        <v>18427.5</v>
      </c>
      <c r="K42" s="4">
        <f>I43+J35+J27</f>
        <v>100</v>
      </c>
    </row>
    <row r="43" spans="3:11" ht="19.5" x14ac:dyDescent="0.25">
      <c r="H43" s="24">
        <f>(H42*M21)/M20</f>
        <v>41.149474363056825</v>
      </c>
      <c r="I43" s="31">
        <f>SUM(H43:H43)</f>
        <v>41.149474363056825</v>
      </c>
    </row>
  </sheetData>
  <mergeCells count="3">
    <mergeCell ref="H1:I1"/>
    <mergeCell ref="H31:I31"/>
    <mergeCell ref="G23:I23"/>
  </mergeCells>
  <pageMargins left="0.511811024" right="0.511811024" top="0.78740157499999996" bottom="0.78740157499999996" header="0.31496062000000002" footer="0.31496062000000002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H18" sqref="H18"/>
    </sheetView>
  </sheetViews>
  <sheetFormatPr defaultRowHeight="15" x14ac:dyDescent="0.25"/>
  <cols>
    <col min="1" max="1" width="6.7109375" bestFit="1" customWidth="1"/>
    <col min="2" max="2" width="78.140625" style="3" customWidth="1"/>
    <col min="3" max="3" width="11.140625" customWidth="1"/>
    <col min="4" max="4" width="10" customWidth="1"/>
    <col min="5" max="5" width="21.140625" bestFit="1" customWidth="1"/>
    <col min="6" max="6" width="17.7109375" bestFit="1" customWidth="1"/>
    <col min="7" max="7" width="14.85546875" customWidth="1"/>
    <col min="8" max="8" width="34.85546875" bestFit="1" customWidth="1"/>
    <col min="11" max="11" width="15.140625" bestFit="1" customWidth="1"/>
    <col min="12" max="12" width="16.42578125" bestFit="1" customWidth="1"/>
  </cols>
  <sheetData>
    <row r="1" spans="1:7" ht="59.25" customHeight="1" x14ac:dyDescent="0.25">
      <c r="A1" s="53"/>
      <c r="B1" s="53"/>
      <c r="C1" s="54"/>
      <c r="D1" s="36" t="s">
        <v>24</v>
      </c>
      <c r="E1" s="51" t="s">
        <v>23</v>
      </c>
      <c r="F1" s="52"/>
    </row>
    <row r="2" spans="1:7" ht="15.75" x14ac:dyDescent="0.25">
      <c r="A2" s="5" t="s">
        <v>5</v>
      </c>
      <c r="B2" s="6" t="s">
        <v>0</v>
      </c>
      <c r="C2" s="5" t="s">
        <v>1</v>
      </c>
      <c r="D2" s="37" t="s">
        <v>6</v>
      </c>
      <c r="E2" s="37" t="s">
        <v>35</v>
      </c>
      <c r="F2" s="37" t="s">
        <v>36</v>
      </c>
    </row>
    <row r="3" spans="1:7" ht="30" x14ac:dyDescent="0.25">
      <c r="A3" s="8">
        <v>1</v>
      </c>
      <c r="B3" s="8" t="s">
        <v>7</v>
      </c>
      <c r="C3" s="8" t="s">
        <v>8</v>
      </c>
      <c r="D3" s="20">
        <v>510</v>
      </c>
      <c r="E3" s="9">
        <v>21</v>
      </c>
      <c r="F3" s="9">
        <f>E3*D3</f>
        <v>10710</v>
      </c>
    </row>
    <row r="4" spans="1:7" ht="30" x14ac:dyDescent="0.25">
      <c r="A4" s="8">
        <v>2</v>
      </c>
      <c r="B4" s="8" t="s">
        <v>9</v>
      </c>
      <c r="C4" s="8" t="s">
        <v>10</v>
      </c>
      <c r="D4" s="20">
        <v>490</v>
      </c>
      <c r="E4" s="9">
        <v>15.75</v>
      </c>
      <c r="F4" s="9">
        <f t="shared" ref="F4:F12" si="0">E4*D4</f>
        <v>7717.5</v>
      </c>
    </row>
    <row r="5" spans="1:7" ht="75" x14ac:dyDescent="0.25">
      <c r="A5" s="8">
        <v>3</v>
      </c>
      <c r="B5" s="8" t="s">
        <v>11</v>
      </c>
      <c r="C5" s="8" t="s">
        <v>10</v>
      </c>
      <c r="D5" s="20">
        <v>400</v>
      </c>
      <c r="E5" s="9">
        <v>2.08</v>
      </c>
      <c r="F5" s="9">
        <f t="shared" si="0"/>
        <v>832</v>
      </c>
    </row>
    <row r="6" spans="1:7" ht="45" x14ac:dyDescent="0.25">
      <c r="A6" s="8">
        <v>4</v>
      </c>
      <c r="B6" s="8" t="s">
        <v>12</v>
      </c>
      <c r="C6" s="8" t="s">
        <v>10</v>
      </c>
      <c r="D6" s="20">
        <v>400</v>
      </c>
      <c r="E6" s="9">
        <v>5.62</v>
      </c>
      <c r="F6" s="9">
        <f t="shared" si="0"/>
        <v>2248</v>
      </c>
      <c r="G6" s="4"/>
    </row>
    <row r="7" spans="1:7" ht="30" x14ac:dyDescent="0.25">
      <c r="A7" s="8">
        <v>5</v>
      </c>
      <c r="B7" s="8" t="s">
        <v>13</v>
      </c>
      <c r="C7" s="8" t="s">
        <v>10</v>
      </c>
      <c r="D7" s="20">
        <v>400</v>
      </c>
      <c r="E7" s="9">
        <v>3.74</v>
      </c>
      <c r="F7" s="9">
        <f t="shared" si="0"/>
        <v>1496</v>
      </c>
      <c r="G7" s="4"/>
    </row>
    <row r="8" spans="1:7" ht="45" x14ac:dyDescent="0.25">
      <c r="A8" s="8">
        <v>6</v>
      </c>
      <c r="B8" s="8" t="s">
        <v>14</v>
      </c>
      <c r="C8" s="8" t="s">
        <v>10</v>
      </c>
      <c r="D8" s="20">
        <v>400</v>
      </c>
      <c r="E8" s="9">
        <v>3.73</v>
      </c>
      <c r="F8" s="9">
        <f t="shared" si="0"/>
        <v>1492</v>
      </c>
      <c r="G8" s="4"/>
    </row>
    <row r="9" spans="1:7" ht="60" x14ac:dyDescent="0.25">
      <c r="A9" s="8">
        <v>11</v>
      </c>
      <c r="B9" s="8" t="s">
        <v>15</v>
      </c>
      <c r="C9" s="8" t="s">
        <v>10</v>
      </c>
      <c r="D9" s="20">
        <v>1500</v>
      </c>
      <c r="E9" s="9">
        <v>4.62</v>
      </c>
      <c r="F9" s="9">
        <f t="shared" si="0"/>
        <v>6930</v>
      </c>
      <c r="G9" s="4"/>
    </row>
    <row r="10" spans="1:7" ht="45" x14ac:dyDescent="0.25">
      <c r="A10" s="8">
        <v>12</v>
      </c>
      <c r="B10" s="8" t="s">
        <v>16</v>
      </c>
      <c r="C10" s="8" t="s">
        <v>10</v>
      </c>
      <c r="D10" s="20">
        <v>300</v>
      </c>
      <c r="E10" s="9">
        <v>2.5499999999999998</v>
      </c>
      <c r="F10" s="9">
        <f t="shared" si="0"/>
        <v>765</v>
      </c>
      <c r="G10" s="4"/>
    </row>
    <row r="11" spans="1:7" ht="45" x14ac:dyDescent="0.25">
      <c r="A11" s="8">
        <v>13</v>
      </c>
      <c r="B11" s="8" t="s">
        <v>17</v>
      </c>
      <c r="C11" s="8" t="s">
        <v>10</v>
      </c>
      <c r="D11" s="20">
        <v>1300</v>
      </c>
      <c r="E11" s="9">
        <v>1.42</v>
      </c>
      <c r="F11" s="9">
        <f t="shared" si="0"/>
        <v>1846</v>
      </c>
      <c r="G11" s="4"/>
    </row>
    <row r="12" spans="1:7" ht="45" x14ac:dyDescent="0.25">
      <c r="A12" s="8">
        <v>14</v>
      </c>
      <c r="B12" s="8" t="s">
        <v>18</v>
      </c>
      <c r="C12" s="8" t="s">
        <v>19</v>
      </c>
      <c r="D12" s="20">
        <v>10</v>
      </c>
      <c r="E12" s="9">
        <v>28.28</v>
      </c>
      <c r="F12" s="9">
        <f t="shared" si="0"/>
        <v>282.8</v>
      </c>
      <c r="G12" s="4"/>
    </row>
    <row r="13" spans="1:7" ht="135" x14ac:dyDescent="0.25">
      <c r="A13" s="8">
        <v>1</v>
      </c>
      <c r="B13" s="8" t="s">
        <v>28</v>
      </c>
      <c r="C13" s="8" t="s">
        <v>25</v>
      </c>
      <c r="D13" s="20">
        <v>4</v>
      </c>
      <c r="E13" s="9">
        <v>150.41</v>
      </c>
      <c r="F13" s="9">
        <f>E13*D13</f>
        <v>601.64</v>
      </c>
    </row>
    <row r="14" spans="1:7" ht="135" x14ac:dyDescent="0.25">
      <c r="A14" s="8">
        <v>2</v>
      </c>
      <c r="B14" s="8" t="s">
        <v>32</v>
      </c>
      <c r="C14" s="8" t="s">
        <v>25</v>
      </c>
      <c r="D14" s="20">
        <v>12</v>
      </c>
      <c r="E14" s="9">
        <v>150.41</v>
      </c>
      <c r="F14" s="9">
        <f t="shared" ref="F14:F19" si="1">E14*D14</f>
        <v>1804.92</v>
      </c>
    </row>
    <row r="15" spans="1:7" ht="210" x14ac:dyDescent="0.25">
      <c r="A15" s="8">
        <v>3</v>
      </c>
      <c r="B15" s="8" t="s">
        <v>29</v>
      </c>
      <c r="C15" s="8" t="s">
        <v>25</v>
      </c>
      <c r="D15" s="20">
        <v>4</v>
      </c>
      <c r="E15" s="9">
        <v>125</v>
      </c>
      <c r="F15" s="9">
        <f t="shared" si="1"/>
        <v>500</v>
      </c>
    </row>
    <row r="16" spans="1:7" ht="210" x14ac:dyDescent="0.25">
      <c r="A16" s="8">
        <v>4</v>
      </c>
      <c r="B16" s="8" t="s">
        <v>33</v>
      </c>
      <c r="C16" s="8" t="s">
        <v>25</v>
      </c>
      <c r="D16" s="20">
        <v>12</v>
      </c>
      <c r="E16" s="9">
        <v>125</v>
      </c>
      <c r="F16" s="9">
        <f t="shared" si="1"/>
        <v>1500</v>
      </c>
    </row>
    <row r="17" spans="1:6" ht="150" x14ac:dyDescent="0.25">
      <c r="A17" s="8">
        <v>5</v>
      </c>
      <c r="B17" s="8" t="s">
        <v>31</v>
      </c>
      <c r="C17" s="8" t="s">
        <v>25</v>
      </c>
      <c r="D17" s="20">
        <v>4</v>
      </c>
      <c r="E17" s="9">
        <v>246</v>
      </c>
      <c r="F17" s="9">
        <f t="shared" si="1"/>
        <v>984</v>
      </c>
    </row>
    <row r="18" spans="1:6" ht="150" x14ac:dyDescent="0.25">
      <c r="A18" s="8">
        <v>6</v>
      </c>
      <c r="B18" s="8" t="s">
        <v>34</v>
      </c>
      <c r="C18" s="8" t="s">
        <v>25</v>
      </c>
      <c r="D18" s="20">
        <v>12</v>
      </c>
      <c r="E18" s="9">
        <v>246</v>
      </c>
      <c r="F18" s="9">
        <f t="shared" si="1"/>
        <v>2952</v>
      </c>
    </row>
    <row r="19" spans="1:6" ht="135" x14ac:dyDescent="0.25">
      <c r="A19" s="8">
        <v>7</v>
      </c>
      <c r="B19" s="8" t="s">
        <v>30</v>
      </c>
      <c r="C19" s="8" t="s">
        <v>25</v>
      </c>
      <c r="D19" s="20">
        <v>4</v>
      </c>
      <c r="E19" s="9">
        <v>530</v>
      </c>
      <c r="F19" s="9">
        <f t="shared" si="1"/>
        <v>2120</v>
      </c>
    </row>
    <row r="20" spans="1:6" ht="15.75" x14ac:dyDescent="0.25">
      <c r="E20" s="1" t="s">
        <v>4</v>
      </c>
      <c r="F20" s="11">
        <f>SUM(F3:F19)</f>
        <v>44781.86</v>
      </c>
    </row>
    <row r="21" spans="1:6" s="38" customFormat="1" ht="27.75" customHeight="1" x14ac:dyDescent="0.45">
      <c r="A21" s="61">
        <v>46300</v>
      </c>
      <c r="B21" s="62"/>
      <c r="C21" s="62"/>
      <c r="D21" s="62"/>
      <c r="E21" s="62"/>
      <c r="F21" s="63"/>
    </row>
    <row r="22" spans="1:6" ht="48" customHeight="1" x14ac:dyDescent="0.25">
      <c r="A22" s="53"/>
      <c r="B22" s="53"/>
      <c r="C22" s="53"/>
      <c r="D22" s="53"/>
      <c r="E22" s="53"/>
      <c r="F22" s="54"/>
    </row>
    <row r="23" spans="1:6" x14ac:dyDescent="0.25">
      <c r="A23" s="55" t="s">
        <v>41</v>
      </c>
      <c r="B23" s="56"/>
      <c r="C23" s="56"/>
      <c r="D23" s="56"/>
      <c r="E23" s="56"/>
      <c r="F23" s="57"/>
    </row>
    <row r="24" spans="1:6" x14ac:dyDescent="0.25">
      <c r="A24" s="58" t="s">
        <v>40</v>
      </c>
      <c r="B24" s="59"/>
      <c r="C24" s="59"/>
      <c r="D24" s="59"/>
      <c r="E24" s="59"/>
      <c r="F24" s="60"/>
    </row>
  </sheetData>
  <mergeCells count="6">
    <mergeCell ref="E1:F1"/>
    <mergeCell ref="A1:C1"/>
    <mergeCell ref="A23:F23"/>
    <mergeCell ref="A24:F24"/>
    <mergeCell ref="A22:F22"/>
    <mergeCell ref="A21:F21"/>
  </mergeCells>
  <pageMargins left="0.511811024" right="0.511811024" top="0.78740157499999996" bottom="0.78740157499999996" header="0.31496062000000002" footer="0.31496062000000002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Organização de Demanda</vt:lpstr>
      <vt:lpstr>Estimado - GERAL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Cliente</dc:creator>
  <cp:lastModifiedBy>User</cp:lastModifiedBy>
  <cp:lastPrinted>2026-10-06T11:33:56Z</cp:lastPrinted>
  <dcterms:created xsi:type="dcterms:W3CDTF">2010-11-25T10:08:42Z</dcterms:created>
  <dcterms:modified xsi:type="dcterms:W3CDTF">2026-10-06T13:07:55Z</dcterms:modified>
</cp:coreProperties>
</file>