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xl/drawings/drawing8.xml" ContentType="application/vnd.openxmlformats-officedocument.drawing+xml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D:\PROJETOS E OBRAS\PREFEITURAS 2026\1 - JAQUEIRA\10 - REFORMA DA QUADRA DE FREI CANECA\"/>
    </mc:Choice>
  </mc:AlternateContent>
  <xr:revisionPtr revIDLastSave="0" documentId="13_ncr:1_{A3529BBF-D037-456A-B371-1445BE7B411E}" xr6:coauthVersionLast="47" xr6:coauthVersionMax="47" xr10:uidLastSave="{00000000-0000-0000-0000-000000000000}"/>
  <bookViews>
    <workbookView xWindow="-120" yWindow="-120" windowWidth="29040" windowHeight="15720" tabRatio="987" activeTab="7" xr2:uid="{00000000-000D-0000-FFFF-FFFF00000000}"/>
  </bookViews>
  <sheets>
    <sheet name="BDI NÃO DES." sheetId="63" r:id="rId1"/>
    <sheet name="BDI DES" sheetId="64" r:id="rId2"/>
    <sheet name="P COMPARATIVA" sheetId="66" r:id="rId3"/>
    <sheet name="MEM CALC." sheetId="65" r:id="rId4"/>
    <sheet name="PO LICITAÇÃO" sheetId="69" r:id="rId5"/>
    <sheet name="ENCARGOS" sheetId="72" r:id="rId6"/>
    <sheet name="CRONO" sheetId="73" r:id="rId7"/>
    <sheet name="COTAÇÃO" sheetId="76" r:id="rId8"/>
    <sheet name="DADOS" sheetId="52" state="hidden" r:id="rId9"/>
  </sheets>
  <externalReferences>
    <externalReference r:id="rId10"/>
  </externalReferences>
  <definedNames>
    <definedName name="_xlnm.Print_Area" localSheetId="1">'BDI DES'!$A$1:$W$40</definedName>
    <definedName name="_xlnm.Print_Area" localSheetId="0">'BDI NÃO DES.'!$A$1:$W$38</definedName>
    <definedName name="_xlnm.Print_Area" localSheetId="6">CRONO!$A$1:$U$64</definedName>
    <definedName name="_xlnm.Print_Area" localSheetId="2">'P COMPARATIVA'!$A$1:$N$97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4" i="73" l="1"/>
  <c r="I50" i="73" s="1"/>
  <c r="C28" i="73"/>
  <c r="E28" i="73" s="1"/>
  <c r="I84" i="69"/>
  <c r="I83" i="69" s="1"/>
  <c r="H84" i="69"/>
  <c r="J84" i="69" s="1"/>
  <c r="J83" i="69" s="1"/>
  <c r="C42" i="73" s="1"/>
  <c r="I81" i="69"/>
  <c r="H81" i="69"/>
  <c r="J81" i="69" s="1"/>
  <c r="I79" i="69"/>
  <c r="H79" i="69"/>
  <c r="J79" i="69" s="1"/>
  <c r="I77" i="69"/>
  <c r="H77" i="69"/>
  <c r="J77" i="69" s="1"/>
  <c r="I74" i="69"/>
  <c r="H74" i="69"/>
  <c r="J74" i="69" s="1"/>
  <c r="I72" i="69"/>
  <c r="H72" i="69"/>
  <c r="J72" i="69" s="1"/>
  <c r="I70" i="69"/>
  <c r="H70" i="69"/>
  <c r="J70" i="69" s="1"/>
  <c r="I68" i="69"/>
  <c r="H68" i="69"/>
  <c r="J68" i="69" s="1"/>
  <c r="I66" i="69"/>
  <c r="H66" i="69"/>
  <c r="J66" i="69" s="1"/>
  <c r="I64" i="69"/>
  <c r="H64" i="69"/>
  <c r="J64" i="69" s="1"/>
  <c r="I62" i="69"/>
  <c r="H62" i="69"/>
  <c r="J62" i="69" s="1"/>
  <c r="I60" i="69"/>
  <c r="H60" i="69"/>
  <c r="J60" i="69" s="1"/>
  <c r="I58" i="69"/>
  <c r="H58" i="69"/>
  <c r="J58" i="69" s="1"/>
  <c r="I55" i="69"/>
  <c r="H55" i="69"/>
  <c r="J55" i="69" s="1"/>
  <c r="I53" i="69"/>
  <c r="H53" i="69"/>
  <c r="J53" i="69" s="1"/>
  <c r="I50" i="69"/>
  <c r="H50" i="69"/>
  <c r="J50" i="69" s="1"/>
  <c r="I48" i="69"/>
  <c r="H48" i="69"/>
  <c r="J48" i="69" s="1"/>
  <c r="J46" i="69"/>
  <c r="I46" i="69"/>
  <c r="I43" i="69"/>
  <c r="H43" i="69"/>
  <c r="J43" i="69" s="1"/>
  <c r="I41" i="69"/>
  <c r="H41" i="69"/>
  <c r="J41" i="69" s="1"/>
  <c r="I39" i="69"/>
  <c r="H39" i="69"/>
  <c r="J39" i="69" s="1"/>
  <c r="I36" i="69"/>
  <c r="I35" i="69" s="1"/>
  <c r="H36" i="69"/>
  <c r="J36" i="69" s="1"/>
  <c r="J35" i="69" s="1"/>
  <c r="C30" i="73" s="1"/>
  <c r="E30" i="73" s="1"/>
  <c r="I33" i="69"/>
  <c r="H33" i="69"/>
  <c r="J33" i="69" s="1"/>
  <c r="I31" i="69"/>
  <c r="H31" i="69"/>
  <c r="J31" i="69" s="1"/>
  <c r="J30" i="69" s="1"/>
  <c r="I26" i="69"/>
  <c r="I25" i="69" s="1"/>
  <c r="H26" i="69"/>
  <c r="J26" i="69" s="1"/>
  <c r="J25" i="69" s="1"/>
  <c r="C26" i="73" s="1"/>
  <c r="I23" i="69"/>
  <c r="H23" i="69"/>
  <c r="J23" i="69" s="1"/>
  <c r="I19" i="69"/>
  <c r="H19" i="69"/>
  <c r="J19" i="69" s="1"/>
  <c r="I16" i="69"/>
  <c r="H16" i="69"/>
  <c r="J16" i="69" s="1"/>
  <c r="J15" i="69" s="1"/>
  <c r="C22" i="73" s="1"/>
  <c r="E22" i="73" s="1"/>
  <c r="I15" i="69"/>
  <c r="N20" i="66"/>
  <c r="M20" i="66"/>
  <c r="M25" i="66"/>
  <c r="L25" i="66"/>
  <c r="N25" i="66" s="1"/>
  <c r="N21" i="66"/>
  <c r="M21" i="66"/>
  <c r="L21" i="66"/>
  <c r="J88" i="66"/>
  <c r="I88" i="66"/>
  <c r="I25" i="66"/>
  <c r="H25" i="66"/>
  <c r="J25" i="66" s="1"/>
  <c r="I21" i="66"/>
  <c r="H21" i="66"/>
  <c r="J21" i="66" s="1"/>
  <c r="N48" i="66"/>
  <c r="J48" i="66"/>
  <c r="J38" i="69" l="1"/>
  <c r="C32" i="73" s="1"/>
  <c r="E32" i="73" s="1"/>
  <c r="J52" i="69"/>
  <c r="C36" i="73" s="1"/>
  <c r="M36" i="73" s="1"/>
  <c r="I38" i="69"/>
  <c r="I18" i="69"/>
  <c r="I52" i="69"/>
  <c r="I76" i="69"/>
  <c r="J45" i="69"/>
  <c r="C34" i="73" s="1"/>
  <c r="I57" i="69"/>
  <c r="I30" i="69"/>
  <c r="I45" i="69"/>
  <c r="J57" i="69"/>
  <c r="C38" i="73" s="1"/>
  <c r="M38" i="73" s="1"/>
  <c r="J76" i="69"/>
  <c r="C40" i="73" s="1"/>
  <c r="M40" i="73" s="1"/>
  <c r="J18" i="69"/>
  <c r="C24" i="73" s="1"/>
  <c r="J20" i="66"/>
  <c r="I20" i="66"/>
  <c r="H32" i="76"/>
  <c r="H31" i="76"/>
  <c r="H18" i="66"/>
  <c r="J18" i="66" s="1"/>
  <c r="J17" i="66" s="1"/>
  <c r="I18" i="66"/>
  <c r="I17" i="66" s="1"/>
  <c r="L18" i="66"/>
  <c r="N18" i="66" s="1"/>
  <c r="N17" i="66" s="1"/>
  <c r="M18" i="66"/>
  <c r="M17" i="66" s="1"/>
  <c r="H28" i="66"/>
  <c r="J28" i="66" s="1"/>
  <c r="I28" i="66"/>
  <c r="L28" i="66"/>
  <c r="N28" i="66" s="1"/>
  <c r="M28" i="66"/>
  <c r="H33" i="66"/>
  <c r="J33" i="66" s="1"/>
  <c r="I33" i="66"/>
  <c r="L33" i="66"/>
  <c r="N33" i="66" s="1"/>
  <c r="M33" i="66"/>
  <c r="H35" i="66"/>
  <c r="J35" i="66" s="1"/>
  <c r="I35" i="66"/>
  <c r="L35" i="66"/>
  <c r="N35" i="66" s="1"/>
  <c r="N32" i="66" s="1"/>
  <c r="M35" i="66"/>
  <c r="M32" i="66" s="1"/>
  <c r="H38" i="66"/>
  <c r="J38" i="66" s="1"/>
  <c r="J37" i="66" s="1"/>
  <c r="I38" i="66"/>
  <c r="I37" i="66" s="1"/>
  <c r="L38" i="66"/>
  <c r="N38" i="66" s="1"/>
  <c r="N37" i="66" s="1"/>
  <c r="M38" i="66"/>
  <c r="M37" i="66" s="1"/>
  <c r="H41" i="66"/>
  <c r="J41" i="66" s="1"/>
  <c r="I41" i="66"/>
  <c r="L41" i="66"/>
  <c r="N41" i="66" s="1"/>
  <c r="M41" i="66"/>
  <c r="H43" i="66"/>
  <c r="J43" i="66" s="1"/>
  <c r="I43" i="66"/>
  <c r="L43" i="66"/>
  <c r="N43" i="66" s="1"/>
  <c r="M43" i="66"/>
  <c r="H45" i="66"/>
  <c r="J45" i="66" s="1"/>
  <c r="I45" i="66"/>
  <c r="L45" i="66"/>
  <c r="N45" i="66" s="1"/>
  <c r="M45" i="66"/>
  <c r="I48" i="66"/>
  <c r="M48" i="66"/>
  <c r="H50" i="66"/>
  <c r="J50" i="66" s="1"/>
  <c r="I50" i="66"/>
  <c r="L50" i="66"/>
  <c r="N50" i="66" s="1"/>
  <c r="M50" i="66"/>
  <c r="H52" i="66"/>
  <c r="J52" i="66" s="1"/>
  <c r="I52" i="66"/>
  <c r="L52" i="66"/>
  <c r="N52" i="66" s="1"/>
  <c r="M52" i="66"/>
  <c r="H55" i="66"/>
  <c r="J55" i="66" s="1"/>
  <c r="I55" i="66"/>
  <c r="L55" i="66"/>
  <c r="N55" i="66" s="1"/>
  <c r="M55" i="66"/>
  <c r="H57" i="66"/>
  <c r="J57" i="66" s="1"/>
  <c r="I57" i="66"/>
  <c r="L57" i="66"/>
  <c r="N57" i="66" s="1"/>
  <c r="M57" i="66"/>
  <c r="H60" i="66"/>
  <c r="J60" i="66" s="1"/>
  <c r="I60" i="66"/>
  <c r="L60" i="66"/>
  <c r="N60" i="66" s="1"/>
  <c r="M60" i="66"/>
  <c r="H62" i="66"/>
  <c r="J62" i="66" s="1"/>
  <c r="I62" i="66"/>
  <c r="L62" i="66"/>
  <c r="N62" i="66" s="1"/>
  <c r="M62" i="66"/>
  <c r="H64" i="66"/>
  <c r="J64" i="66" s="1"/>
  <c r="I64" i="66"/>
  <c r="L64" i="66"/>
  <c r="N64" i="66" s="1"/>
  <c r="M64" i="66"/>
  <c r="H66" i="66"/>
  <c r="J66" i="66" s="1"/>
  <c r="I66" i="66"/>
  <c r="L66" i="66"/>
  <c r="N66" i="66" s="1"/>
  <c r="M66" i="66"/>
  <c r="H68" i="66"/>
  <c r="J68" i="66" s="1"/>
  <c r="I68" i="66"/>
  <c r="L68" i="66"/>
  <c r="N68" i="66" s="1"/>
  <c r="M68" i="66"/>
  <c r="H70" i="66"/>
  <c r="J70" i="66" s="1"/>
  <c r="I70" i="66"/>
  <c r="L70" i="66"/>
  <c r="N70" i="66" s="1"/>
  <c r="M70" i="66"/>
  <c r="H72" i="66"/>
  <c r="J72" i="66" s="1"/>
  <c r="I72" i="66"/>
  <c r="L72" i="66"/>
  <c r="N72" i="66" s="1"/>
  <c r="M72" i="66"/>
  <c r="H74" i="66"/>
  <c r="J74" i="66" s="1"/>
  <c r="I74" i="66"/>
  <c r="L74" i="66"/>
  <c r="N74" i="66" s="1"/>
  <c r="M74" i="66"/>
  <c r="H76" i="66"/>
  <c r="J76" i="66" s="1"/>
  <c r="I76" i="66"/>
  <c r="L76" i="66"/>
  <c r="N76" i="66" s="1"/>
  <c r="M76" i="66"/>
  <c r="H79" i="66"/>
  <c r="J79" i="66" s="1"/>
  <c r="I79" i="66"/>
  <c r="L79" i="66"/>
  <c r="N79" i="66" s="1"/>
  <c r="M79" i="66"/>
  <c r="H81" i="66"/>
  <c r="J81" i="66" s="1"/>
  <c r="I81" i="66"/>
  <c r="L81" i="66"/>
  <c r="N81" i="66" s="1"/>
  <c r="M81" i="66"/>
  <c r="H83" i="66"/>
  <c r="J83" i="66" s="1"/>
  <c r="I83" i="66"/>
  <c r="L83" i="66"/>
  <c r="N83" i="66" s="1"/>
  <c r="M83" i="66"/>
  <c r="H86" i="66"/>
  <c r="J86" i="66" s="1"/>
  <c r="I86" i="66"/>
  <c r="L86" i="66"/>
  <c r="N86" i="66" s="1"/>
  <c r="M86" i="66"/>
  <c r="U48" i="73"/>
  <c r="U46" i="73"/>
  <c r="U44" i="73"/>
  <c r="B42" i="73"/>
  <c r="B40" i="73"/>
  <c r="B38" i="73"/>
  <c r="B36" i="73"/>
  <c r="B34" i="73"/>
  <c r="B32" i="73"/>
  <c r="B30" i="73"/>
  <c r="B24" i="73"/>
  <c r="F51" i="72"/>
  <c r="E51" i="72"/>
  <c r="D51" i="72"/>
  <c r="C51" i="72"/>
  <c r="F46" i="72"/>
  <c r="E46" i="72"/>
  <c r="D46" i="72"/>
  <c r="C46" i="72"/>
  <c r="F38" i="72"/>
  <c r="E38" i="72"/>
  <c r="D38" i="72"/>
  <c r="C38" i="72"/>
  <c r="F25" i="72"/>
  <c r="F54" i="72" s="1"/>
  <c r="E25" i="72"/>
  <c r="E54" i="72" s="1"/>
  <c r="D25" i="72"/>
  <c r="D54" i="72" s="1"/>
  <c r="C25" i="72"/>
  <c r="C54" i="72" s="1"/>
  <c r="U22" i="73"/>
  <c r="B22" i="64"/>
  <c r="E17" i="64"/>
  <c r="C17" i="64"/>
  <c r="E16" i="64"/>
  <c r="C16" i="64"/>
  <c r="E15" i="64"/>
  <c r="C15" i="64"/>
  <c r="E14" i="64"/>
  <c r="C14" i="64"/>
  <c r="E13" i="64"/>
  <c r="C13" i="64"/>
  <c r="B22" i="63"/>
  <c r="E17" i="63"/>
  <c r="C17" i="63"/>
  <c r="E16" i="63"/>
  <c r="C16" i="63"/>
  <c r="E15" i="63"/>
  <c r="C15" i="63"/>
  <c r="E14" i="63"/>
  <c r="C14" i="63"/>
  <c r="E13" i="63"/>
  <c r="C13" i="63"/>
  <c r="I86" i="69" l="1"/>
  <c r="J86" i="69"/>
  <c r="J47" i="66"/>
  <c r="I40" i="66"/>
  <c r="J54" i="66"/>
  <c r="J59" i="66"/>
  <c r="I47" i="66"/>
  <c r="J40" i="66"/>
  <c r="I54" i="66"/>
  <c r="I59" i="66"/>
  <c r="J32" i="66"/>
  <c r="I32" i="66"/>
  <c r="I27" i="66"/>
  <c r="M54" i="66"/>
  <c r="M78" i="66"/>
  <c r="H28" i="76"/>
  <c r="E26" i="73"/>
  <c r="U26" i="73" s="1"/>
  <c r="I85" i="66"/>
  <c r="U28" i="73"/>
  <c r="J85" i="66"/>
  <c r="M85" i="66"/>
  <c r="N78" i="66"/>
  <c r="M40" i="66"/>
  <c r="I78" i="66"/>
  <c r="M47" i="66"/>
  <c r="N85" i="66"/>
  <c r="J78" i="66"/>
  <c r="M59" i="66"/>
  <c r="N54" i="66"/>
  <c r="M27" i="66"/>
  <c r="N27" i="66"/>
  <c r="N59" i="66"/>
  <c r="N47" i="66"/>
  <c r="J27" i="66"/>
  <c r="N40" i="66"/>
  <c r="M88" i="66" l="1"/>
  <c r="N88" i="66"/>
  <c r="U36" i="73"/>
  <c r="U40" i="73"/>
  <c r="U38" i="73"/>
  <c r="B32" i="52"/>
  <c r="B23" i="52"/>
  <c r="B9" i="52"/>
  <c r="B53" i="52"/>
  <c r="B31" i="52"/>
  <c r="B52" i="52"/>
  <c r="B51" i="52"/>
  <c r="B49" i="52"/>
  <c r="B48" i="52"/>
  <c r="B46" i="52"/>
  <c r="B44" i="52"/>
  <c r="B42" i="52"/>
  <c r="B40" i="52"/>
  <c r="B39" i="52"/>
  <c r="B37" i="52"/>
  <c r="B36" i="52"/>
  <c r="B35" i="52"/>
  <c r="B33" i="52"/>
  <c r="B30" i="52"/>
  <c r="B29" i="52"/>
  <c r="B28" i="52"/>
  <c r="B26" i="52"/>
  <c r="B24" i="52"/>
  <c r="B21" i="52"/>
  <c r="B20" i="52"/>
  <c r="B18" i="52"/>
  <c r="B17" i="52"/>
  <c r="B16" i="52"/>
  <c r="B14" i="52"/>
  <c r="B12" i="52"/>
  <c r="B11" i="52"/>
  <c r="B10" i="52"/>
  <c r="B8" i="52"/>
  <c r="B7" i="52"/>
  <c r="B6" i="52"/>
  <c r="B5" i="52"/>
  <c r="B4" i="52"/>
  <c r="B3" i="52"/>
  <c r="B2" i="52"/>
  <c r="B1" i="52"/>
  <c r="E24" i="73" l="1"/>
  <c r="E34" i="73" s="1"/>
  <c r="U30" i="73"/>
  <c r="B47" i="52"/>
  <c r="B13" i="52"/>
  <c r="B43" i="52"/>
  <c r="B34" i="52"/>
  <c r="B15" i="52"/>
  <c r="B19" i="52"/>
  <c r="B41" i="52"/>
  <c r="B45" i="52"/>
  <c r="B25" i="52"/>
  <c r="B38" i="52"/>
  <c r="B22" i="52"/>
  <c r="B27" i="52"/>
  <c r="E50" i="73" l="1"/>
  <c r="M34" i="73"/>
  <c r="U24" i="73"/>
  <c r="B54" i="52"/>
  <c r="B55" i="52"/>
  <c r="M42" i="73" l="1"/>
  <c r="Q42" i="73" s="1"/>
  <c r="Q50" i="73" s="1"/>
  <c r="M50" i="73"/>
  <c r="C50" i="73"/>
  <c r="C58" i="73" s="1"/>
  <c r="B56" i="52"/>
  <c r="B50" i="52"/>
  <c r="D42" i="73" l="1"/>
  <c r="D26" i="73"/>
  <c r="D32" i="73"/>
  <c r="D28" i="73"/>
  <c r="C52" i="73"/>
  <c r="D30" i="73"/>
  <c r="D22" i="73"/>
  <c r="D34" i="73"/>
  <c r="D24" i="73"/>
  <c r="D40" i="73"/>
  <c r="E52" i="73"/>
  <c r="E54" i="73" s="1"/>
  <c r="C54" i="73" l="1"/>
  <c r="D38" i="73" s="1"/>
  <c r="D36" i="73"/>
  <c r="D50" i="73" l="1"/>
  <c r="D52" i="73" s="1"/>
  <c r="D54" i="73" s="1"/>
  <c r="I52" i="73"/>
  <c r="U32" i="73"/>
  <c r="U34" i="73" l="1"/>
  <c r="U42" i="73"/>
  <c r="I54" i="73"/>
  <c r="M52" i="73"/>
  <c r="M54" i="73" s="1"/>
  <c r="Q52" i="73" l="1"/>
  <c r="Q54" i="73" s="1"/>
  <c r="U50" i="73"/>
  <c r="U20" i="73"/>
  <c r="U52" i="73" l="1"/>
  <c r="U60" i="73"/>
</calcChain>
</file>

<file path=xl/sharedStrings.xml><?xml version="1.0" encoding="utf-8"?>
<sst xmlns="http://schemas.openxmlformats.org/spreadsheetml/2006/main" count="937" uniqueCount="333">
  <si>
    <t>ITEM</t>
  </si>
  <si>
    <t>QUANT.</t>
  </si>
  <si>
    <t>1.1</t>
  </si>
  <si>
    <t>2.1</t>
  </si>
  <si>
    <t>4.1</t>
  </si>
  <si>
    <t>BDI</t>
  </si>
  <si>
    <t>3.1</t>
  </si>
  <si>
    <t>CNPJ</t>
  </si>
  <si>
    <t>ENDEREÇO</t>
  </si>
  <si>
    <t>BAIRRO</t>
  </si>
  <si>
    <t>CIDADE</t>
  </si>
  <si>
    <t>UF</t>
  </si>
  <si>
    <t>CEP</t>
  </si>
  <si>
    <t>PRAÇA DE PAGAMENTO</t>
  </si>
  <si>
    <t>PROFISSÃO</t>
  </si>
  <si>
    <t>MATRÍCULA</t>
  </si>
  <si>
    <t>NOME DO PARTÍCIPE</t>
  </si>
  <si>
    <t>REPRESENTANTE DO PARTÍCIPE</t>
  </si>
  <si>
    <t>TÍTULO DO PROJETO</t>
  </si>
  <si>
    <t>INÍCIO</t>
  </si>
  <si>
    <t>TÉRMINO</t>
  </si>
  <si>
    <t>OBRIGAÇÕES DO(S) PARTÍCIPE(S) (SE HOUVER)</t>
  </si>
  <si>
    <t>6. DATA DE CONCLUSÃO TOTAL DO PROJETO:</t>
  </si>
  <si>
    <t>9. INVESTIMENTO TOTAL (7+8):</t>
  </si>
  <si>
    <t xml:space="preserve">RECURSOS FEM - TOTAL GERAL COM BDI DE </t>
  </si>
  <si>
    <t>CONTA CORRENTE</t>
  </si>
  <si>
    <t>BANCO</t>
  </si>
  <si>
    <t>AGÊNCIA</t>
  </si>
  <si>
    <t>ESTADO CIVIL</t>
  </si>
  <si>
    <t>NOME DO COORDENADOR/GESTOR DO PROJETO</t>
  </si>
  <si>
    <t>E-MAIL DO COORDENADOR/GESTOR DO PROJETO</t>
  </si>
  <si>
    <t>E-MAIL DO REPRESENTANTE DO PARTÍCIPE</t>
  </si>
  <si>
    <t>IDENTIFICAÇÃO DO OBJETO</t>
  </si>
  <si>
    <t>Nº PTM</t>
  </si>
  <si>
    <t>JUSTIFICATIVA DO PROJETO</t>
  </si>
  <si>
    <t>2.2</t>
  </si>
  <si>
    <t xml:space="preserve">RECURSOS FEM - TOTAL GERAL DE RECURSOS NÃO PROVENIENTES DO FEM COM BDI DE </t>
  </si>
  <si>
    <t>NOME</t>
  </si>
  <si>
    <t>REPRESENTANTE</t>
  </si>
  <si>
    <t>CPF</t>
  </si>
  <si>
    <t>E-MAIL DO REPRESENTANTE</t>
  </si>
  <si>
    <t>IDENTIDADE</t>
  </si>
  <si>
    <t>CARGO/FUNÇÃO</t>
  </si>
  <si>
    <t>CNPJ DO PARTÍCIPE</t>
  </si>
  <si>
    <t>ENDEREÇO DO PARTÍCIPE</t>
  </si>
  <si>
    <t>BAIRRO DO PARTÍCIPE</t>
  </si>
  <si>
    <t>CIDADE DO PARTÍCIPE</t>
  </si>
  <si>
    <t>UF DO PARTÍCIPE</t>
  </si>
  <si>
    <t>CEP DO PART</t>
  </si>
  <si>
    <t>CPF DO PARTÍCIPE</t>
  </si>
  <si>
    <t>IDENTIDADE DO PART</t>
  </si>
  <si>
    <t>ESTADO CIVIL DO PART</t>
  </si>
  <si>
    <t>PROFISSÃO DO PARTÍCIPE</t>
  </si>
  <si>
    <t>CARGO/FUNÇÃO DO PART</t>
  </si>
  <si>
    <t>MATRÍCULA DO PARTÍCIPE</t>
  </si>
  <si>
    <t>DDD/FONE1</t>
  </si>
  <si>
    <t>DDD/FONE2</t>
  </si>
  <si>
    <t>DDD/CELULAR1 DO REPRESENTANTE</t>
  </si>
  <si>
    <t>DDD/CELULAR2</t>
  </si>
  <si>
    <t>DDD/CELULAR DO REPRESENTANTE DO PARTÍCIPE</t>
  </si>
  <si>
    <t>DDD/FONE  DO COORDENADOR/GESTOR DO PROJETO</t>
  </si>
  <si>
    <t>DDD/CELULAR  DO COORDENADOR/GESTOR DO PROJETO</t>
  </si>
  <si>
    <t>DDD/FONE1 DO PARTÍCIPE</t>
  </si>
  <si>
    <t>DDD/FONE2 DO PART</t>
  </si>
  <si>
    <t>PREFEITURA MUNICIPAL DE JAQUEIRA</t>
  </si>
  <si>
    <t>RIDETE CELLIBE PELLEGRINO DE MACEDO OLIVEIRA</t>
  </si>
  <si>
    <t>PREFEITA</t>
  </si>
  <si>
    <t>ADALBERTO QUEIROZ DA SILVA NETO</t>
  </si>
  <si>
    <t>SERVIÇOS PRELIMINARES</t>
  </si>
  <si>
    <t>MOVIMENTO DE TERRAS</t>
  </si>
  <si>
    <t>M</t>
  </si>
  <si>
    <t>M2</t>
  </si>
  <si>
    <t>M3</t>
  </si>
  <si>
    <t>UND</t>
  </si>
  <si>
    <t>CÓDIGO</t>
  </si>
  <si>
    <t>M²</t>
  </si>
  <si>
    <t>M³</t>
  </si>
  <si>
    <t>4.2</t>
  </si>
  <si>
    <t>ALVENARIAS</t>
  </si>
  <si>
    <t>DRENAGEM</t>
  </si>
  <si>
    <t>SISTEMA DE PISO</t>
  </si>
  <si>
    <t>REVESTIMENTO DE PAREDES</t>
  </si>
  <si>
    <t>INSTALAÇÕES ELÉTRICAS</t>
  </si>
  <si>
    <t>PINTURA</t>
  </si>
  <si>
    <t>SERVIÇOS COMPLEMENTARES</t>
  </si>
  <si>
    <t>FORNECIMENTO E INSTALAÇÃO DE PLACA DE OBRA COM CHAPA GALVANIZADA E ESTRUTURA DE MADEIRA. AF_03/2022_PS</t>
  </si>
  <si>
    <t>ESCAVAÇÃO MANUAL DE VALA. AF_09/2024</t>
  </si>
  <si>
    <t>LASTRO DE CONCRETO MAGRO, APLICADO EM BLOCOS DE COROAMENTO OU SAPATAS.</t>
  </si>
  <si>
    <t>FABRICAÇÃO, MONTAGEM E DESMONTAGEM DE FÔRMA PARA SAPATA, EM MADEIRA SERRADA, E=25 MM, 4 UTILIZAÇÕES. AF_01/2024</t>
  </si>
  <si>
    <t>ALVENARIA DE VEDAÇÃO DE BLOCOS CERÂMICOS FURADOS NA VERTICAL DE 19X19X39 CM (ESPESSURA 19 CM) E ARGAMASSA DE ASSENTAMENTO COM PREPARO EM BETONEIRA. AF_12/2021</t>
  </si>
  <si>
    <t>DRENO SUBSUPERFICIAL (SEÇÃO 0,40 X 0,40 M), COM TUBO DE PVC CORRUGADO RÍGIDO PERFURADO, DN 100 MM, ENCHIMENTO COM BRITA, ENVOLVIDO COM MANTA GEOTÊXTIL. AF_07/2021</t>
  </si>
  <si>
    <t>CAIXA ENTERRADA HIDRÁULICA RETANGULAR EM ALVENARIA COM TIJOLOS CERÂMICOS MACIÇOS, DIMENSÕES INTERNAS: 0,6X0,6X0,6 M PARA REDE DE DRENAGEM. A F_12/2020</t>
  </si>
  <si>
    <t>TUBO PVC, SÉRIE R, ÁGUA PLUVIAL, DN 150 MM, FORNECIDO E INSTALADO EM CONDUTORES VERTICAIS DE ÁGUAS PLUVIAIS. AF_06/2022</t>
  </si>
  <si>
    <t>GRAMA SINTÉTICA ESPORTIVA PARA FUTEBOL EM POLIETILENO, COM ALTURA MINIMA DE 50MM (FORNECIMENTO E COLOCAÇÃO)</t>
  </si>
  <si>
    <t>ASSENTAMENTO DE GUIA (MEIO-FIO) EM TRECHO RETO, CONFECCIONADA EM CONCRETO PRÉ-FABRICADO, DIMENSÕES 100X15X13X30 CM (COMPRIMENTO X BASE INFERIOR X BASE SUPERIOR X ALTURA). AF_01/2024</t>
  </si>
  <si>
    <t>CHAPISCO APLICADO EM ALVENARIAS E ESTRUTURAS DE CONCRETO INTERNAS, COM COLHER DE PEDREIRO. ARGAMASSA TRAÇO 1:3 COM PREPARO EM BETONEIRA 400L. AF_10/2022</t>
  </si>
  <si>
    <t>EMBOÇO OU MASSA ÚNICA EM ARGAMASSA TRAÇO 1:2:8, PREPARO MECÂNICO COM BETONEIRA 400 L, APLICADA MANUALMENTE EM PANOS CEGOS DE FACHADA (SEM PRESENÇA DE VÃOS), ESPESSURA DE 25 MM. AF_08/2022</t>
  </si>
  <si>
    <t>QUADRO DE DISTRIBUIÇÃO DE ENERGIA EM PVC, DE EMBUTIR, SEM BARRAMENTO, PARA 3 DISJUNTORES - FORNECIMENTO E INSTALAÇÃO. AF_10/2020</t>
  </si>
  <si>
    <t>DISJUNTOR MONOPOLAR TIPO DIN, CORRENTE NOMINAL DE 40A - FORNECIMENTO E INSTALAÇÃO. AF_10/2020</t>
  </si>
  <si>
    <t>DISJUNTOR MONOPOLAR TIPO DIN, CORRENTE NOMINAL DE 20A - FORNECIMENTO E INSTALAÇÃO. AF_10/2020</t>
  </si>
  <si>
    <t>CAIXA ENTERRADA ELÉTRICA RETANGULAR, EM ALVENARIA COM TIJOLOS CERÂMICO S MACIÇOS, FUNDO COM BRITA, DIMENSÕES INTERNAS: 0,3X0,3X0,3 M. AF_12/2020</t>
  </si>
  <si>
    <t>CABO DE COBRE FLEXÍVEL ISOLADO, 4 MM², ANTI-CHAMA 0,6/1,0 KV, PARA CIRCUITOS TERMINAIS - FORNECIMENTO E INSTALAÇÃO. AF_03/2023</t>
  </si>
  <si>
    <t>HASTE DE ATERRAMENTO, DIÂMETRO 5/8", COM 3 METROS - FORNECIMENTO E INSTALAÇÃO. AF_08/2023</t>
  </si>
  <si>
    <t>FUNDO SELADOR ACRÍLICO, APLICAÇÃO MANUAL EM PAREDE, UMA DEMÃO. AF_04/2023</t>
  </si>
  <si>
    <t>APLICAÇÃO MANUAL DE MASSA ACRÍLICA EM PAREDES EXTERNAS DE CASAS, DUAS DEMÃOS. AF_03/2024</t>
  </si>
  <si>
    <t>PINTURA LÁTEX ACRÍLICA PREMIUM, APLICAÇÃO MANUAL EM PAREDES, DUAS DEMÃOS. AF_04/2023</t>
  </si>
  <si>
    <t>5.1</t>
  </si>
  <si>
    <t>6.1</t>
  </si>
  <si>
    <t>7.1</t>
  </si>
  <si>
    <t>7.2</t>
  </si>
  <si>
    <t>7.3</t>
  </si>
  <si>
    <t>8.1</t>
  </si>
  <si>
    <t>8.2</t>
  </si>
  <si>
    <t>9.1</t>
  </si>
  <si>
    <t>9.2</t>
  </si>
  <si>
    <t>10.1</t>
  </si>
  <si>
    <t>10.2</t>
  </si>
  <si>
    <t>10.3</t>
  </si>
  <si>
    <t>11.1</t>
  </si>
  <si>
    <t>102668</t>
  </si>
  <si>
    <t>99253</t>
  </si>
  <si>
    <t>89580</t>
  </si>
  <si>
    <t>101877</t>
  </si>
  <si>
    <t>93658</t>
  </si>
  <si>
    <t>93655</t>
  </si>
  <si>
    <t>97886</t>
  </si>
  <si>
    <t>91929</t>
  </si>
  <si>
    <t>96985</t>
  </si>
  <si>
    <t>101659</t>
  </si>
  <si>
    <t>88485</t>
  </si>
  <si>
    <t>96135</t>
  </si>
  <si>
    <t>88489</t>
  </si>
  <si>
    <t>102362</t>
  </si>
  <si>
    <t>CALCULO DA COMPOSIÇÃO DO BDI - NÃO DESONERADO</t>
  </si>
  <si>
    <t>COMPONENTES</t>
  </si>
  <si>
    <t>VALORES</t>
  </si>
  <si>
    <t>Análise</t>
  </si>
  <si>
    <t>INTERVALOS</t>
  </si>
  <si>
    <t>EDIFÍCIOS</t>
  </si>
  <si>
    <t>RODOVIAS</t>
  </si>
  <si>
    <t>ÁGUA E ESGOTO</t>
  </si>
  <si>
    <t>ENERGIA ELÉTRICA</t>
  </si>
  <si>
    <t>PORTUÁRIAS</t>
  </si>
  <si>
    <t>EQUIPAMENTOS</t>
  </si>
  <si>
    <t>ADMINISTRAÇÃO CENTRAL</t>
  </si>
  <si>
    <t>A</t>
  </si>
  <si>
    <t>SEGURO E GARANTIA</t>
  </si>
  <si>
    <t>RISCO</t>
  </si>
  <si>
    <t>DESPESAS FINANCEIRAS</t>
  </si>
  <si>
    <t>LUCRO/REMUNERAÇÃO</t>
  </si>
  <si>
    <t>PIS</t>
  </si>
  <si>
    <t>COFINS</t>
  </si>
  <si>
    <t>ISS</t>
  </si>
  <si>
    <t>ATÉ</t>
  </si>
  <si>
    <t>CPRB</t>
  </si>
  <si>
    <r>
      <t xml:space="preserve">INTERVALOS DE BDI </t>
    </r>
    <r>
      <rPr>
        <b/>
        <sz val="10"/>
        <color indexed="9"/>
        <rFont val="Arial"/>
        <family val="2"/>
      </rPr>
      <t>SEM DESONERAÇÃO (ZERAR O CPRB)</t>
    </r>
  </si>
  <si>
    <t>FÓRMULA</t>
  </si>
  <si>
    <t>ENGENHEIRO CIVIL - CREA 29.759 D/PE</t>
  </si>
  <si>
    <t>_____________________________________________</t>
  </si>
  <si>
    <t>CALCULO DA COMPOSIÇÃO DO BDI - DESONERADO</t>
  </si>
  <si>
    <t>_______________________________________</t>
  </si>
  <si>
    <t>MEMÓRIA DE CÁLCULO</t>
  </si>
  <si>
    <t>FONTE</t>
  </si>
  <si>
    <t>DESCRIÇÃO</t>
  </si>
  <si>
    <t>UN</t>
  </si>
  <si>
    <t>TOTAL</t>
  </si>
  <si>
    <t>I</t>
  </si>
  <si>
    <t>VALOR UNIT. S/BDI</t>
  </si>
  <si>
    <t>VALOR UNIT. C/BDI</t>
  </si>
  <si>
    <t>VALOR TOTAL S/BDI</t>
  </si>
  <si>
    <t>VALOR TOTAL C/BDI</t>
  </si>
  <si>
    <t>TOTAL GERAL</t>
  </si>
  <si>
    <t>A PLANILHA MAIS VANTAJOSA A ADMINISTRAÇÃO PÚBLICA É A NÃO DESONERADA</t>
  </si>
  <si>
    <t>PLANILHA COMPARATIVA - NÃO DESONERADA X DESONERADA</t>
  </si>
  <si>
    <t>TOTAL = 4 UND</t>
  </si>
  <si>
    <t>TOTAL = 1 UND</t>
  </si>
  <si>
    <t>%</t>
  </si>
  <si>
    <t xml:space="preserve">COMPOSIÇÃO DE ENCARGOS SOCIAIS SOBRE A MÃO DE OBRA </t>
  </si>
  <si>
    <t>COM DESONERAÇÃO</t>
  </si>
  <si>
    <t>SEM DESONERAÇÃO</t>
  </si>
  <si>
    <t>HORISTA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</si>
  <si>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</si>
  <si>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</si>
  <si>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</si>
  <si>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</si>
  <si>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</si>
  <si>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</si>
  <si>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</si>
  <si>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</si>
  <si>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</si>
  <si>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</si>
  <si>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</si>
  <si>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</si>
  <si>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</si>
  <si>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</si>
  <si>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</si>
  <si>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</si>
  <si>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</si>
  <si>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</si>
  <si>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</si>
  <si>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</si>
  <si>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GRUPO B</t>
  </si>
  <si>
    <t>B1</t>
  </si>
  <si>
    <t>REPOUSO SEMANAL REMUNERADO</t>
  </si>
  <si>
    <t>NÃO INCIDE</t>
  </si>
  <si>
    <t>B2</t>
  </si>
  <si>
    <t>FERIADOS</t>
  </si>
  <si>
    <t>B3</t>
  </si>
  <si>
    <t>AUXILIO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</si>
  <si>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</si>
  <si>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</si>
  <si>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</si>
  <si>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</si>
  <si>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</si>
  <si>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</si>
  <si>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</si>
  <si>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</si>
  <si>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</si>
  <si>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AUXÍLO ACIDENTES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</si>
  <si>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</si>
  <si>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</si>
  <si>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</si>
  <si>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</si>
  <si>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</si>
  <si>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</si>
  <si>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</si>
  <si>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</si>
  <si>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</si>
  <si>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</si>
  <si>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</si>
  <si>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</si>
  <si>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</si>
  <si>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</si>
  <si>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</si>
  <si>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</si>
  <si>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</si>
  <si>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</si>
  <si>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</si>
  <si>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</si>
  <si>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</si>
  <si>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</si>
  <si>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</si>
  <si>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 + B + C + D)</t>
  </si>
  <si>
    <t>_________________________________________</t>
  </si>
  <si>
    <t>CRONOGRAMA FÍSICO-FINANCEIRO</t>
  </si>
  <si>
    <t xml:space="preserve"> SERVIÇOS</t>
  </si>
  <si>
    <t>INC.</t>
  </si>
  <si>
    <t>(R$)</t>
  </si>
  <si>
    <t>MÊS 1</t>
  </si>
  <si>
    <t>MÊS 2</t>
  </si>
  <si>
    <t>MÊS 3</t>
  </si>
  <si>
    <t>MÊS 4</t>
  </si>
  <si>
    <t>Acumulado</t>
  </si>
  <si>
    <t>R$</t>
  </si>
  <si>
    <t>TOTAL  FINANCEIRO</t>
  </si>
  <si>
    <t>TOTAL  FINANCEIRO ACUMULADO</t>
  </si>
  <si>
    <t>TOTAL FISICO ACUMULADO</t>
  </si>
  <si>
    <t>MAPA DE COTAÇÃO</t>
  </si>
  <si>
    <t>COTAÇÃO</t>
  </si>
  <si>
    <t>QUANT</t>
  </si>
  <si>
    <t>COTAÇÃO 01</t>
  </si>
  <si>
    <t>COTAÇÃO 02</t>
  </si>
  <si>
    <t>COTAÇÃO 03</t>
  </si>
  <si>
    <t>GF ESPORTES</t>
  </si>
  <si>
    <t>BGS BIRA</t>
  </si>
  <si>
    <t>TOPFIELD</t>
  </si>
  <si>
    <t>VALOR NÂO DESONERADO</t>
  </si>
  <si>
    <t>VALOR DESONERADO</t>
  </si>
  <si>
    <t>72.200*1,2242</t>
  </si>
  <si>
    <t>CALCULO</t>
  </si>
  <si>
    <t>VALOR TOTAL</t>
  </si>
  <si>
    <t>QUANTIDADE(M²)</t>
  </si>
  <si>
    <t>VALOR UNITÁRIO</t>
  </si>
  <si>
    <t>72.200*1,273</t>
  </si>
  <si>
    <t>VALOR SEM BDI =72200/760 = R$ 95,00/M²</t>
  </si>
  <si>
    <t>LOCAL : DISTRITO DE FREI CANECA – JAQUEIRA – PERNAMBUCO</t>
  </si>
  <si>
    <t>Jaqueira , Abril/2026</t>
  </si>
  <si>
    <t>LOCAL : DISTRITO DE FREI CANECA - JAQUEIRA - PERNAMBUCO</t>
  </si>
  <si>
    <t>CANTEIRO DE OBRAS</t>
  </si>
  <si>
    <t>TOTAL=3,00X2,00 = 6,00M²</t>
  </si>
  <si>
    <t>DEMOLIÇÃO DE ALVENARIA DE BLOCO FURADO, DE FORMA MANUAL, SEM REAPROVEITAMENTO. AF_09/2023</t>
  </si>
  <si>
    <t>SINAPI - 02/2026</t>
  </si>
  <si>
    <t>ALTERAÇÃO DE ENTRADAS=(1,5*0,27*0,5)+(0,35*0,27*0,5) = 0,25M³</t>
  </si>
  <si>
    <t>Jaqueira, 8 de abril de 2026</t>
  </si>
  <si>
    <t>DEMOLIÇÃO DE PISO DE CONCRETO SIMPLES, DE FORMA MECANIZADA COM MARTELETE, SEM REAPROVEITAMENTO. AF_09/2023</t>
  </si>
  <si>
    <t>DEMOLIÇÃO DE PISO PARA COLOCAÇÃO DE DRENO=(29,4*0,4*0,07)*2 = 1,64M³</t>
  </si>
  <si>
    <t>ESCAVAÇÃO PARA COLOCAÇÃO DE DRENO=(29,4*0,4*0,33)*2 = 7,76M³</t>
  </si>
  <si>
    <t>ESCAVAÇÃO PARA BLOCOS DE ANCORAGEM DO ALAMBRADO=((10+10+13+13)*0,27*0,25*0,5) = 1,55M³</t>
  </si>
  <si>
    <t>ESPERA DO ALAMBRADO=((10+10+13+13)*0,27*0,25*0,5)=1,55M³</t>
  </si>
  <si>
    <t>TOTAL=0,25+1,55 = 1,80M³</t>
  </si>
  <si>
    <t>TOTAL=7,76+1,55 = 9,31M³</t>
  </si>
  <si>
    <t>BLOCOS DE ANCORAGEM</t>
  </si>
  <si>
    <t>ENGASTAMENTO DO ALAMBRADO=((10+10+13+13)*0,27*0,25*0,8) = 2,48M³</t>
  </si>
  <si>
    <t>FORMA ANCORAGEM=((10+10+13+13)*0,25*0,5)*2 =11,50M²</t>
  </si>
  <si>
    <t>ALTERAÇÃO DA ENTRADA=1,16*0,5 = 0,58M²</t>
  </si>
  <si>
    <t>TOTAL=29,4*2 = 58,80M</t>
  </si>
  <si>
    <t>TOTAL = 2 UND</t>
  </si>
  <si>
    <t>TOTAL=17,7+6 = 23,70M</t>
  </si>
  <si>
    <t>6.2</t>
  </si>
  <si>
    <t>6.3</t>
  </si>
  <si>
    <t>TOTAL=18,4*29,4 = 540,96M²</t>
  </si>
  <si>
    <t>TOTAL =1,9+11,9 = 13,80M</t>
  </si>
  <si>
    <t>TOTAL=((1,9+11,9)/2)*29,94 = 206,58M²</t>
  </si>
  <si>
    <t>EXECUÇÃO DE PASSEIO EM PISO INTERTRAVADO, COM BLOCO RETANGULAR COR NATURAL DE 20 X 10 CM, ESPESSURA 6 CM. AF_10/2022</t>
  </si>
  <si>
    <t>TOTAL=(0,5+0,5+0,27)*0,25*(10+10+13+13) = 14,60M²</t>
  </si>
  <si>
    <t>PLANILHA NÃO DESONERADA SINAPI 02/2026 - BDI 22,42%</t>
  </si>
  <si>
    <t>ELETRODUTO RÍGIDO ROSCÁVEL, PVC, DN 25 MM (3/4"), PARA CIRCUITOS TERMINAIS, INSTALADO EM PAREDE - FORNECIMENTO E INSTALAÇÃO. AF_03/2023</t>
  </si>
  <si>
    <t>91871</t>
  </si>
  <si>
    <t>TOTAL=20,62+20,62+18,67+9 = 68,91M</t>
  </si>
  <si>
    <t>TOTAL = 5 UND</t>
  </si>
  <si>
    <t>TOTAL=4*2 = 8,00 UND</t>
  </si>
  <si>
    <t>POSTE DE AÇO CÔNICO CONTÍNUO RETO, FLANGEADO, H=5M - FORNECIMENTO E INSTALAÇÃO. AF_04/2025</t>
  </si>
  <si>
    <t>105946</t>
  </si>
  <si>
    <t>TOTAL=(68,91*2)+(4*6*3) = 209,82M</t>
  </si>
  <si>
    <t>9.3</t>
  </si>
  <si>
    <t>9.4</t>
  </si>
  <si>
    <t>9.5</t>
  </si>
  <si>
    <t>9.6</t>
  </si>
  <si>
    <t>9.7</t>
  </si>
  <si>
    <t>9.8</t>
  </si>
  <si>
    <t>9.9</t>
  </si>
  <si>
    <t>LUMINÁRIA DE LED PARA ILUMINAÇÃO PÚBLICA, DE 181 W ATÉ 239 W - FORNECIMENTO E INSTALAÇÃO. AF_02/2025_PS</t>
  </si>
  <si>
    <t>TOTAL=((18,94+18,94+29,4+29,4-1,85-1,85)*0,5*2)+((18,94+18,94+29,4+29,4-1,85-1,85)*0,27) = 118,08M²</t>
  </si>
  <si>
    <t>TOTAL=(18,67+29,67)*2*3 = 290,04M²</t>
  </si>
  <si>
    <t>ALAMBRADO PARA QUADRA POLIESPORTIVA, ESTRUTURADO POR TUBOS DE AÇO GALVANIZADO, (MONTANTES COM DIÂMETRO 2", TRAVESSAS E ESCORAS COM DIÂMETRO 1 ¼"), COM TELA DE ARAME GALVANIZADO, FIO 14 BWG E MALHA QUADRADA 5X5CM (EXCETO MURETA). AF_12/2025</t>
  </si>
  <si>
    <t>PLANILHA DESONERADA SINAPI 02/2026 - BDI 27,30%</t>
  </si>
  <si>
    <t>ESTA OBRA TOTALIZA A IMPORTÂNCIA DE R$ 183.046,38 (Cento e oitenta e três mil, quarenta e seis reais e trinta e oito centavos)</t>
  </si>
  <si>
    <t>PLANILHA ORÇAMENTÁRIA - LICITAÇÃO</t>
  </si>
  <si>
    <t>DATA BASE: SINAPI 02/2026</t>
  </si>
  <si>
    <t>BDI = 22,42%</t>
  </si>
  <si>
    <t>PRAZO DE EXECUÇÃO : 4 (QUATRO) MESES</t>
  </si>
  <si>
    <t>OBRA : REFORMA DA QUADRA DO DISTRITO DE FREI CANECA</t>
  </si>
  <si>
    <t>REFORMA DA QUADRA DO DISTRITO DE FREI CANECA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</si>
</sst>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00&quot;.&quot;000&quot;.&quot;000&quot;/&quot;0000&quot;-&quot;00"/>
    <numFmt numFmtId="167" formatCode="[&lt;=99999999]\(\8\1\)\ ####\-####;\(##\)\ ####\-####"/>
    <numFmt numFmtId="168" formatCode="0.00\ \ "/>
  </numFmts>
  <fonts count="5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0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0"/>
      <color indexed="9"/>
      <name val="Arial"/>
      <family val="2"/>
    </font>
    <font>
      <b/>
      <sz val="12"/>
      <color theme="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2"/>
      <color rgb="FF002060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b/>
      <sz val="14"/>
      <color rgb="FF0033CC"/>
      <name val="Arial"/>
      <family val="2"/>
    </font>
    <font>
      <sz val="14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C00000"/>
      <name val="Arial"/>
      <family val="2"/>
    </font>
    <font>
      <sz val="12"/>
      <color theme="0"/>
      <name val="Arial"/>
      <family val="2"/>
    </font>
    <font>
      <b/>
      <sz val="10"/>
      <color theme="1"/>
      <name val="Arial"/>
      <family val="2"/>
    </font>
    <font>
      <b/>
      <sz val="12"/>
      <color rgb="FF0033CC"/>
      <name val="Arial"/>
      <family val="2"/>
    </font>
    <font>
      <b/>
      <sz val="16"/>
      <color theme="1"/>
      <name val="Arial"/>
      <family val="2"/>
    </font>
    <font>
      <b/>
      <sz val="11"/>
      <color rgb="FF002060"/>
      <name val="Arial"/>
      <family val="2"/>
    </font>
    <font>
      <b/>
      <sz val="8"/>
      <color indexed="18"/>
      <name val="Arial"/>
      <family val="2"/>
    </font>
    <font>
      <b/>
      <sz val="12"/>
      <color indexed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18"/>
      <name val="Arial"/>
      <family val="2"/>
    </font>
    <font>
      <sz val="10"/>
      <name val="Calibri"/>
      <family val="2"/>
      <scheme val="minor"/>
    </font>
    <font>
      <b/>
      <sz val="10"/>
      <color theme="0"/>
      <name val="Arial"/>
      <family val="1"/>
    </font>
    <font>
      <b/>
      <sz val="11"/>
      <color theme="0"/>
      <name val="Bookman Old Style"/>
      <family val="1"/>
    </font>
    <font>
      <sz val="11"/>
      <color indexed="8"/>
      <name val="Times New Roman"/>
      <family val="1"/>
    </font>
    <font>
      <b/>
      <sz val="10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Arial"/>
      <family val="2"/>
    </font>
    <font>
      <b/>
      <sz val="7"/>
      <color theme="1"/>
      <name val="Arial"/>
      <family val="2"/>
    </font>
    <font>
      <b/>
      <sz val="8"/>
      <color theme="0"/>
      <name val="Arial"/>
      <family val="2"/>
    </font>
    <font>
      <b/>
      <sz val="8"/>
      <color indexed="12"/>
      <name val="Arial"/>
      <family val="2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2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2" fillId="0" borderId="0"/>
    <xf numFmtId="164" fontId="4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2" fillId="0" borderId="0" applyNumberFormat="0" applyBorder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43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1" fillId="0" borderId="0"/>
  </cellStyleXfs>
  <cellXfs count="592">
    <xf numFmtId="0" fontId="0" fillId="0" borderId="0" xfId="0"/>
    <xf numFmtId="0" fontId="9" fillId="0" borderId="0" xfId="0" applyFont="1"/>
    <xf numFmtId="0" fontId="9" fillId="0" borderId="0" xfId="0" applyFont="1" applyAlignment="1">
      <alignment horizontal="left"/>
    </xf>
    <xf numFmtId="166" fontId="9" fillId="0" borderId="0" xfId="0" applyNumberFormat="1" applyFont="1" applyAlignment="1">
      <alignment horizontal="left"/>
    </xf>
    <xf numFmtId="167" fontId="9" fillId="0" borderId="0" xfId="0" applyNumberFormat="1" applyFont="1" applyAlignment="1">
      <alignment horizontal="left"/>
    </xf>
    <xf numFmtId="0" fontId="1" fillId="0" borderId="0" xfId="0" applyFon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7" borderId="34" xfId="0" applyFill="1" applyBorder="1" applyAlignment="1">
      <alignment horizontal="center" vertical="center"/>
    </xf>
    <xf numFmtId="10" fontId="19" fillId="10" borderId="21" xfId="0" applyNumberFormat="1" applyFont="1" applyFill="1" applyBorder="1" applyAlignment="1">
      <alignment horizontal="center" vertical="center"/>
    </xf>
    <xf numFmtId="10" fontId="16" fillId="4" borderId="35" xfId="0" applyNumberFormat="1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10" fontId="16" fillId="4" borderId="36" xfId="0" applyNumberFormat="1" applyFont="1" applyFill="1" applyBorder="1" applyAlignment="1">
      <alignment horizontal="center" vertical="center"/>
    </xf>
    <xf numFmtId="10" fontId="17" fillId="9" borderId="37" xfId="0" applyNumberFormat="1" applyFont="1" applyFill="1" applyBorder="1" applyAlignment="1">
      <alignment horizontal="center" vertical="center"/>
    </xf>
    <xf numFmtId="0" fontId="17" fillId="9" borderId="5" xfId="0" applyFont="1" applyFill="1" applyBorder="1" applyAlignment="1">
      <alignment horizontal="center" vertical="center"/>
    </xf>
    <xf numFmtId="10" fontId="17" fillId="9" borderId="38" xfId="0" applyNumberFormat="1" applyFont="1" applyFill="1" applyBorder="1" applyAlignment="1">
      <alignment horizontal="center" vertical="center"/>
    </xf>
    <xf numFmtId="10" fontId="18" fillId="2" borderId="5" xfId="0" applyNumberFormat="1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10" fontId="18" fillId="2" borderId="37" xfId="0" applyNumberFormat="1" applyFont="1" applyFill="1" applyBorder="1" applyAlignment="1">
      <alignment horizontal="center" vertical="center"/>
    </xf>
    <xf numFmtId="10" fontId="18" fillId="2" borderId="38" xfId="0" applyNumberFormat="1" applyFont="1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10" fontId="16" fillId="4" borderId="9" xfId="0" applyNumberFormat="1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10" fontId="16" fillId="4" borderId="40" xfId="0" applyNumberFormat="1" applyFont="1" applyFill="1" applyBorder="1" applyAlignment="1">
      <alignment horizontal="center" vertical="center"/>
    </xf>
    <xf numFmtId="10" fontId="17" fillId="9" borderId="25" xfId="0" applyNumberFormat="1" applyFont="1" applyFill="1" applyBorder="1" applyAlignment="1">
      <alignment horizontal="center" vertical="center"/>
    </xf>
    <xf numFmtId="0" fontId="17" fillId="9" borderId="10" xfId="0" applyFont="1" applyFill="1" applyBorder="1" applyAlignment="1">
      <alignment horizontal="center" vertical="center"/>
    </xf>
    <xf numFmtId="10" fontId="17" fillId="9" borderId="26" xfId="0" applyNumberFormat="1" applyFont="1" applyFill="1" applyBorder="1" applyAlignment="1">
      <alignment horizontal="center" vertical="center"/>
    </xf>
    <xf numFmtId="10" fontId="18" fillId="2" borderId="0" xfId="0" applyNumberFormat="1" applyFont="1" applyFill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0" fontId="18" fillId="2" borderId="25" xfId="0" applyNumberFormat="1" applyFont="1" applyFill="1" applyBorder="1" applyAlignment="1">
      <alignment horizontal="center" vertical="center"/>
    </xf>
    <xf numFmtId="10" fontId="18" fillId="2" borderId="26" xfId="0" applyNumberFormat="1" applyFont="1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10" fontId="17" fillId="9" borderId="9" xfId="0" applyNumberFormat="1" applyFont="1" applyFill="1" applyBorder="1" applyAlignment="1">
      <alignment horizontal="center" vertical="center"/>
    </xf>
    <xf numFmtId="10" fontId="17" fillId="9" borderId="40" xfId="0" applyNumberFormat="1" applyFont="1" applyFill="1" applyBorder="1" applyAlignment="1">
      <alignment horizontal="center" vertical="center"/>
    </xf>
    <xf numFmtId="10" fontId="18" fillId="2" borderId="10" xfId="0" applyNumberFormat="1" applyFont="1" applyFill="1" applyBorder="1" applyAlignment="1">
      <alignment horizontal="center" vertical="center"/>
    </xf>
    <xf numFmtId="10" fontId="18" fillId="2" borderId="9" xfId="0" applyNumberFormat="1" applyFont="1" applyFill="1" applyBorder="1" applyAlignment="1">
      <alignment horizontal="center" vertical="center"/>
    </xf>
    <xf numFmtId="10" fontId="18" fillId="2" borderId="40" xfId="0" applyNumberFormat="1" applyFont="1" applyFill="1" applyBorder="1" applyAlignment="1">
      <alignment horizontal="center" vertical="center"/>
    </xf>
    <xf numFmtId="0" fontId="17" fillId="9" borderId="9" xfId="0" applyFont="1" applyFill="1" applyBorder="1" applyAlignment="1">
      <alignment horizontal="center" vertical="center"/>
    </xf>
    <xf numFmtId="0" fontId="17" fillId="9" borderId="40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2" borderId="40" xfId="0" applyFont="1" applyFill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center"/>
    </xf>
    <xf numFmtId="0" fontId="17" fillId="9" borderId="0" xfId="0" applyFont="1" applyFill="1" applyAlignment="1">
      <alignment horizontal="center" vertical="center"/>
    </xf>
    <xf numFmtId="0" fontId="17" fillId="9" borderId="26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right" vertical="center"/>
    </xf>
    <xf numFmtId="0" fontId="17" fillId="9" borderId="42" xfId="0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/>
    </xf>
    <xf numFmtId="0" fontId="17" fillId="9" borderId="43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18" fillId="2" borderId="42" xfId="0" applyFont="1" applyFill="1" applyBorder="1" applyAlignment="1">
      <alignment horizontal="center" vertical="center"/>
    </xf>
    <xf numFmtId="0" fontId="18" fillId="2" borderId="43" xfId="0" applyFont="1" applyFill="1" applyBorder="1" applyAlignment="1">
      <alignment horizontal="center" vertical="center"/>
    </xf>
    <xf numFmtId="10" fontId="0" fillId="0" borderId="0" xfId="0" applyNumberFormat="1"/>
    <xf numFmtId="0" fontId="8" fillId="7" borderId="46" xfId="0" applyFont="1" applyFill="1" applyBorder="1" applyAlignment="1">
      <alignment horizontal="center" vertical="center"/>
    </xf>
    <xf numFmtId="10" fontId="21" fillId="10" borderId="21" xfId="0" applyNumberFormat="1" applyFont="1" applyFill="1" applyBorder="1" applyAlignment="1">
      <alignment horizontal="center" vertical="center"/>
    </xf>
    <xf numFmtId="10" fontId="16" fillId="2" borderId="12" xfId="0" applyNumberFormat="1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10" fontId="16" fillId="2" borderId="14" xfId="0" applyNumberFormat="1" applyFont="1" applyFill="1" applyBorder="1" applyAlignment="1">
      <alignment horizontal="center" vertical="center"/>
    </xf>
    <xf numFmtId="10" fontId="22" fillId="2" borderId="27" xfId="0" applyNumberFormat="1" applyFont="1" applyFill="1" applyBorder="1" applyAlignment="1">
      <alignment vertical="center"/>
    </xf>
    <xf numFmtId="0" fontId="3" fillId="2" borderId="15" xfId="0" applyFont="1" applyFill="1" applyBorder="1" applyAlignment="1">
      <alignment horizontal="center" vertical="center"/>
    </xf>
    <xf numFmtId="10" fontId="22" fillId="2" borderId="15" xfId="0" applyNumberFormat="1" applyFont="1" applyFill="1" applyBorder="1" applyAlignment="1">
      <alignment vertical="center"/>
    </xf>
    <xf numFmtId="10" fontId="22" fillId="2" borderId="28" xfId="0" applyNumberFormat="1" applyFont="1" applyFill="1" applyBorder="1" applyAlignment="1">
      <alignment vertical="center"/>
    </xf>
    <xf numFmtId="0" fontId="8" fillId="0" borderId="0" xfId="0" applyFont="1"/>
    <xf numFmtId="0" fontId="1" fillId="0" borderId="0" xfId="10"/>
    <xf numFmtId="0" fontId="7" fillId="0" borderId="0" xfId="10" applyFont="1" applyAlignment="1">
      <alignment horizontal="center"/>
    </xf>
    <xf numFmtId="0" fontId="0" fillId="2" borderId="0" xfId="0" applyFill="1"/>
    <xf numFmtId="0" fontId="0" fillId="7" borderId="37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8" fillId="7" borderId="44" xfId="0" applyFont="1" applyFill="1" applyBorder="1" applyAlignment="1">
      <alignment horizontal="center" vertical="center"/>
    </xf>
    <xf numFmtId="0" fontId="25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168" fontId="7" fillId="0" borderId="0" xfId="0" applyNumberFormat="1" applyFont="1" applyAlignment="1">
      <alignment vertical="center"/>
    </xf>
    <xf numFmtId="0" fontId="7" fillId="0" borderId="4" xfId="0" applyFont="1" applyBorder="1" applyAlignment="1">
      <alignment vertical="top" wrapText="1"/>
    </xf>
    <xf numFmtId="0" fontId="7" fillId="0" borderId="24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0" fontId="7" fillId="0" borderId="26" xfId="0" applyFont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vertical="top" wrapText="1"/>
    </xf>
    <xf numFmtId="0" fontId="8" fillId="0" borderId="26" xfId="0" applyFont="1" applyBorder="1" applyAlignment="1">
      <alignment vertical="top" wrapText="1"/>
    </xf>
    <xf numFmtId="0" fontId="8" fillId="0" borderId="15" xfId="0" applyFont="1" applyBorder="1" applyAlignment="1">
      <alignment horizontal="left" vertical="top" wrapText="1"/>
    </xf>
    <xf numFmtId="0" fontId="8" fillId="0" borderId="15" xfId="0" applyFont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168" fontId="22" fillId="0" borderId="0" xfId="0" applyNumberFormat="1" applyFont="1" applyAlignment="1">
      <alignment horizontal="center" vertical="center"/>
    </xf>
    <xf numFmtId="0" fontId="27" fillId="0" borderId="0" xfId="0" applyFont="1"/>
    <xf numFmtId="0" fontId="28" fillId="0" borderId="0" xfId="0" applyFont="1"/>
    <xf numFmtId="165" fontId="22" fillId="0" borderId="0" xfId="6" applyFont="1" applyFill="1" applyBorder="1" applyAlignment="1">
      <alignment horizontal="center" vertical="center"/>
    </xf>
    <xf numFmtId="165" fontId="14" fillId="0" borderId="0" xfId="0" applyNumberFormat="1" applyFont="1"/>
    <xf numFmtId="0" fontId="11" fillId="12" borderId="1" xfId="0" applyFont="1" applyFill="1" applyBorder="1" applyAlignment="1">
      <alignment horizontal="center" vertical="top" wrapText="1"/>
    </xf>
    <xf numFmtId="165" fontId="16" fillId="0" borderId="0" xfId="16" applyFont="1" applyFill="1" applyBorder="1" applyAlignment="1">
      <alignment horizontal="right" vertical="top"/>
    </xf>
    <xf numFmtId="165" fontId="14" fillId="0" borderId="0" xfId="10" applyNumberFormat="1" applyFont="1" applyAlignment="1">
      <alignment vertical="top"/>
    </xf>
    <xf numFmtId="0" fontId="1" fillId="0" borderId="0" xfId="10" applyAlignment="1">
      <alignment vertical="top"/>
    </xf>
    <xf numFmtId="0" fontId="10" fillId="2" borderId="1" xfId="0" applyFont="1" applyFill="1" applyBorder="1" applyAlignment="1">
      <alignment horizontal="center" vertical="top"/>
    </xf>
    <xf numFmtId="2" fontId="10" fillId="2" borderId="1" xfId="0" applyNumberFormat="1" applyFont="1" applyFill="1" applyBorder="1" applyAlignment="1">
      <alignment horizontal="center" vertical="top"/>
    </xf>
    <xf numFmtId="0" fontId="10" fillId="2" borderId="29" xfId="0" applyFont="1" applyFill="1" applyBorder="1" applyAlignment="1">
      <alignment horizontal="center" vertical="top"/>
    </xf>
    <xf numFmtId="0" fontId="10" fillId="2" borderId="29" xfId="10" applyFont="1" applyFill="1" applyBorder="1" applyAlignment="1">
      <alignment horizontal="center" vertical="top"/>
    </xf>
    <xf numFmtId="0" fontId="10" fillId="2" borderId="1" xfId="10" applyFont="1" applyFill="1" applyBorder="1" applyAlignment="1">
      <alignment horizontal="center" vertical="top"/>
    </xf>
    <xf numFmtId="49" fontId="10" fillId="2" borderId="1" xfId="10" applyNumberFormat="1" applyFont="1" applyFill="1" applyBorder="1" applyAlignment="1">
      <alignment horizontal="center" vertical="top" wrapText="1"/>
    </xf>
    <xf numFmtId="2" fontId="10" fillId="2" borderId="1" xfId="0" applyNumberFormat="1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165" fontId="10" fillId="2" borderId="1" xfId="6" applyFont="1" applyFill="1" applyBorder="1" applyAlignment="1">
      <alignment horizontal="right" vertical="top"/>
    </xf>
    <xf numFmtId="0" fontId="10" fillId="2" borderId="50" xfId="10" applyFont="1" applyFill="1" applyBorder="1" applyAlignment="1">
      <alignment horizontal="center" vertical="top"/>
    </xf>
    <xf numFmtId="0" fontId="35" fillId="0" borderId="0" xfId="10" applyFont="1" applyAlignment="1">
      <alignment vertical="top"/>
    </xf>
    <xf numFmtId="0" fontId="9" fillId="0" borderId="0" xfId="10" applyFont="1"/>
    <xf numFmtId="0" fontId="36" fillId="0" borderId="0" xfId="10" applyFont="1" applyAlignment="1">
      <alignment vertical="top"/>
    </xf>
    <xf numFmtId="0" fontId="14" fillId="0" borderId="0" xfId="10" applyFont="1" applyAlignment="1">
      <alignment vertical="top"/>
    </xf>
    <xf numFmtId="0" fontId="14" fillId="0" borderId="0" xfId="10" applyFont="1" applyAlignment="1">
      <alignment horizontal="right" vertical="top"/>
    </xf>
    <xf numFmtId="0" fontId="14" fillId="2" borderId="0" xfId="10" applyFont="1" applyFill="1" applyAlignment="1">
      <alignment vertical="top"/>
    </xf>
    <xf numFmtId="43" fontId="14" fillId="2" borderId="0" xfId="10" applyNumberFormat="1" applyFont="1" applyFill="1" applyAlignment="1">
      <alignment vertical="top"/>
    </xf>
    <xf numFmtId="0" fontId="14" fillId="0" borderId="0" xfId="10" applyFont="1"/>
    <xf numFmtId="0" fontId="8" fillId="0" borderId="0" xfId="10" applyFont="1" applyAlignment="1">
      <alignment horizontal="center" vertical="top"/>
    </xf>
    <xf numFmtId="10" fontId="14" fillId="0" borderId="0" xfId="4" applyNumberFormat="1" applyFont="1" applyFill="1"/>
    <xf numFmtId="165" fontId="31" fillId="2" borderId="0" xfId="6" applyFont="1" applyFill="1" applyBorder="1" applyAlignment="1">
      <alignment horizontal="center" vertical="top"/>
    </xf>
    <xf numFmtId="10" fontId="31" fillId="2" borderId="0" xfId="4" applyNumberFormat="1" applyFont="1" applyFill="1" applyBorder="1" applyAlignment="1">
      <alignment horizontal="center" vertical="top"/>
    </xf>
    <xf numFmtId="165" fontId="3" fillId="0" borderId="0" xfId="6" applyFont="1"/>
    <xf numFmtId="168" fontId="6" fillId="0" borderId="0" xfId="0" applyNumberFormat="1" applyFont="1" applyAlignment="1">
      <alignment horizontal="center" vertical="center"/>
    </xf>
    <xf numFmtId="168" fontId="8" fillId="13" borderId="1" xfId="0" applyNumberFormat="1" applyFont="1" applyFill="1" applyBorder="1" applyAlignment="1">
      <alignment horizontal="center" vertical="center" wrapText="1"/>
    </xf>
    <xf numFmtId="168" fontId="8" fillId="14" borderId="1" xfId="0" applyNumberFormat="1" applyFont="1" applyFill="1" applyBorder="1" applyAlignment="1">
      <alignment horizontal="center" vertical="center" wrapText="1"/>
    </xf>
    <xf numFmtId="165" fontId="11" fillId="11" borderId="1" xfId="6" applyFont="1" applyFill="1" applyBorder="1" applyAlignment="1">
      <alignment vertical="top"/>
    </xf>
    <xf numFmtId="165" fontId="11" fillId="11" borderId="1" xfId="6" applyFont="1" applyFill="1" applyBorder="1" applyAlignment="1">
      <alignment horizontal="right" vertical="top"/>
    </xf>
    <xf numFmtId="0" fontId="30" fillId="1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top" wrapText="1"/>
    </xf>
    <xf numFmtId="165" fontId="10" fillId="2" borderId="1" xfId="6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vertical="top"/>
    </xf>
    <xf numFmtId="165" fontId="10" fillId="2" borderId="1" xfId="6" applyFont="1" applyFill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top" wrapText="1"/>
    </xf>
    <xf numFmtId="49" fontId="10" fillId="3" borderId="1" xfId="0" applyNumberFormat="1" applyFont="1" applyFill="1" applyBorder="1" applyAlignment="1">
      <alignment horizontal="center" vertical="top" wrapText="1"/>
    </xf>
    <xf numFmtId="49" fontId="8" fillId="3" borderId="1" xfId="0" applyNumberFormat="1" applyFont="1" applyFill="1" applyBorder="1" applyAlignment="1">
      <alignment horizontal="center" vertical="top" wrapText="1"/>
    </xf>
    <xf numFmtId="0" fontId="10" fillId="6" borderId="1" xfId="10" applyFont="1" applyFill="1" applyBorder="1" applyAlignment="1">
      <alignment horizontal="center" vertical="top"/>
    </xf>
    <xf numFmtId="49" fontId="10" fillId="6" borderId="1" xfId="10" applyNumberFormat="1" applyFont="1" applyFill="1" applyBorder="1" applyAlignment="1">
      <alignment horizontal="center" vertical="top" wrapText="1"/>
    </xf>
    <xf numFmtId="0" fontId="34" fillId="6" borderId="1" xfId="0" applyFont="1" applyFill="1" applyBorder="1" applyAlignment="1">
      <alignment vertical="top" wrapText="1"/>
    </xf>
    <xf numFmtId="2" fontId="10" fillId="6" borderId="1" xfId="0" applyNumberFormat="1" applyFont="1" applyFill="1" applyBorder="1" applyAlignment="1">
      <alignment vertical="top" wrapText="1"/>
    </xf>
    <xf numFmtId="165" fontId="11" fillId="2" borderId="1" xfId="6" applyFont="1" applyFill="1" applyBorder="1" applyAlignment="1">
      <alignment vertical="top"/>
    </xf>
    <xf numFmtId="165" fontId="29" fillId="2" borderId="1" xfId="6" applyFont="1" applyFill="1" applyBorder="1" applyAlignment="1">
      <alignment vertical="top"/>
    </xf>
    <xf numFmtId="168" fontId="7" fillId="0" borderId="0" xfId="0" applyNumberFormat="1" applyFont="1" applyAlignment="1">
      <alignment horizontal="center" vertical="center"/>
    </xf>
    <xf numFmtId="0" fontId="7" fillId="0" borderId="26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7" fillId="0" borderId="28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28" fillId="0" borderId="53" xfId="0" applyFont="1" applyBorder="1" applyAlignment="1">
      <alignment horizontal="center"/>
    </xf>
    <xf numFmtId="0" fontId="28" fillId="0" borderId="7" xfId="0" applyFont="1" applyBorder="1"/>
    <xf numFmtId="2" fontId="28" fillId="0" borderId="7" xfId="0" applyNumberFormat="1" applyFont="1" applyBorder="1" applyAlignment="1">
      <alignment horizontal="center"/>
    </xf>
    <xf numFmtId="165" fontId="40" fillId="0" borderId="7" xfId="16" applyFont="1" applyFill="1" applyBorder="1" applyAlignment="1">
      <alignment vertical="top"/>
    </xf>
    <xf numFmtId="165" fontId="3" fillId="0" borderId="7" xfId="16" applyFont="1" applyFill="1" applyBorder="1" applyAlignment="1">
      <alignment vertical="top"/>
    </xf>
    <xf numFmtId="165" fontId="16" fillId="0" borderId="7" xfId="16" applyFont="1" applyFill="1" applyBorder="1" applyAlignment="1">
      <alignment horizontal="right" vertical="top"/>
    </xf>
    <xf numFmtId="0" fontId="8" fillId="4" borderId="29" xfId="0" applyFont="1" applyFill="1" applyBorder="1" applyAlignment="1">
      <alignment horizontal="center"/>
    </xf>
    <xf numFmtId="0" fontId="7" fillId="4" borderId="1" xfId="0" applyFont="1" applyFill="1" applyBorder="1" applyAlignment="1">
      <alignment wrapText="1"/>
    </xf>
    <xf numFmtId="0" fontId="10" fillId="4" borderId="1" xfId="10" applyFont="1" applyFill="1" applyBorder="1" applyAlignment="1">
      <alignment horizontal="center" vertical="top"/>
    </xf>
    <xf numFmtId="165" fontId="8" fillId="4" borderId="1" xfId="16" applyFont="1" applyFill="1" applyBorder="1" applyAlignment="1">
      <alignment horizontal="right" vertical="top"/>
    </xf>
    <xf numFmtId="0" fontId="10" fillId="0" borderId="29" xfId="0" applyFont="1" applyBorder="1" applyAlignment="1">
      <alignment horizontal="center" vertical="top"/>
    </xf>
    <xf numFmtId="0" fontId="10" fillId="0" borderId="1" xfId="0" applyFont="1" applyBorder="1" applyAlignment="1">
      <alignment wrapText="1"/>
    </xf>
    <xf numFmtId="2" fontId="10" fillId="0" borderId="1" xfId="0" applyNumberFormat="1" applyFont="1" applyBorder="1" applyAlignment="1">
      <alignment horizontal="center" vertical="top"/>
    </xf>
    <xf numFmtId="165" fontId="8" fillId="0" borderId="1" xfId="16" applyFont="1" applyFill="1" applyBorder="1" applyAlignment="1">
      <alignment vertical="top"/>
    </xf>
    <xf numFmtId="165" fontId="41" fillId="0" borderId="1" xfId="16" applyFont="1" applyFill="1" applyBorder="1" applyAlignment="1">
      <alignment horizontal="right" vertical="top"/>
    </xf>
    <xf numFmtId="0" fontId="42" fillId="0" borderId="29" xfId="0" applyFont="1" applyBorder="1" applyAlignment="1">
      <alignment horizontal="center"/>
    </xf>
    <xf numFmtId="165" fontId="42" fillId="0" borderId="1" xfId="0" applyNumberFormat="1" applyFont="1" applyBorder="1" applyAlignment="1">
      <alignment horizontal="left" wrapText="1"/>
    </xf>
    <xf numFmtId="0" fontId="10" fillId="0" borderId="1" xfId="10" applyFont="1" applyBorder="1" applyAlignment="1">
      <alignment horizontal="center"/>
    </xf>
    <xf numFmtId="165" fontId="8" fillId="0" borderId="1" xfId="16" applyFont="1" applyFill="1" applyBorder="1" applyAlignment="1"/>
    <xf numFmtId="165" fontId="41" fillId="0" borderId="1" xfId="16" applyFont="1" applyFill="1" applyBorder="1" applyAlignment="1">
      <alignment horizontal="right"/>
    </xf>
    <xf numFmtId="0" fontId="42" fillId="0" borderId="1" xfId="0" applyFont="1" applyBorder="1"/>
    <xf numFmtId="0" fontId="42" fillId="0" borderId="1" xfId="0" applyFont="1" applyBorder="1" applyAlignment="1">
      <alignment wrapText="1"/>
    </xf>
    <xf numFmtId="2" fontId="10" fillId="0" borderId="1" xfId="0" applyNumberFormat="1" applyFont="1" applyBorder="1" applyAlignment="1">
      <alignment horizontal="center"/>
    </xf>
    <xf numFmtId="0" fontId="43" fillId="0" borderId="29" xfId="0" applyFont="1" applyBorder="1" applyAlignment="1">
      <alignment horizontal="center"/>
    </xf>
    <xf numFmtId="2" fontId="10" fillId="0" borderId="1" xfId="0" applyNumberFormat="1" applyFont="1" applyBorder="1" applyAlignment="1">
      <alignment horizontal="center" wrapText="1"/>
    </xf>
    <xf numFmtId="165" fontId="8" fillId="0" borderId="1" xfId="6" applyFont="1" applyFill="1" applyBorder="1" applyAlignment="1"/>
    <xf numFmtId="165" fontId="7" fillId="0" borderId="0" xfId="16" applyFont="1" applyFill="1" applyBorder="1" applyAlignment="1">
      <alignment horizontal="right" vertical="top"/>
    </xf>
    <xf numFmtId="0" fontId="42" fillId="0" borderId="1" xfId="0" applyFont="1" applyBorder="1" applyAlignment="1">
      <alignment horizontal="left"/>
    </xf>
    <xf numFmtId="165" fontId="1" fillId="0" borderId="0" xfId="6" applyFont="1" applyFill="1" applyAlignment="1">
      <alignment vertical="top"/>
    </xf>
    <xf numFmtId="2" fontId="10" fillId="0" borderId="1" xfId="0" applyNumberFormat="1" applyFont="1" applyBorder="1" applyAlignment="1">
      <alignment horizontal="center" vertical="top" wrapText="1"/>
    </xf>
    <xf numFmtId="165" fontId="44" fillId="0" borderId="1" xfId="16" applyFont="1" applyFill="1" applyBorder="1" applyAlignment="1">
      <alignment vertical="top"/>
    </xf>
    <xf numFmtId="165" fontId="8" fillId="0" borderId="50" xfId="10" applyNumberFormat="1" applyFont="1" applyBorder="1" applyAlignment="1">
      <alignment horizontal="center" vertical="center"/>
    </xf>
    <xf numFmtId="165" fontId="8" fillId="0" borderId="50" xfId="10" applyNumberFormat="1" applyFont="1" applyBorder="1"/>
    <xf numFmtId="0" fontId="45" fillId="0" borderId="0" xfId="11" applyFont="1"/>
    <xf numFmtId="0" fontId="48" fillId="0" borderId="0" xfId="12" applyFont="1" applyAlignment="1">
      <alignment horizontal="justify" vertical="center" wrapText="1"/>
    </xf>
    <xf numFmtId="0" fontId="47" fillId="2" borderId="0" xfId="12" applyFont="1" applyFill="1" applyAlignment="1">
      <alignment horizontal="center" vertical="center" wrapText="1"/>
    </xf>
    <xf numFmtId="0" fontId="13" fillId="0" borderId="25" xfId="0" applyFont="1" applyBorder="1"/>
    <xf numFmtId="0" fontId="47" fillId="2" borderId="26" xfId="12" applyFont="1" applyFill="1" applyBorder="1" applyAlignment="1">
      <alignment horizontal="center" vertical="center" wrapText="1"/>
    </xf>
    <xf numFmtId="0" fontId="13" fillId="0" borderId="0" xfId="0" applyFont="1"/>
    <xf numFmtId="0" fontId="22" fillId="0" borderId="27" xfId="0" applyFont="1" applyBorder="1" applyAlignment="1">
      <alignment vertical="top"/>
    </xf>
    <xf numFmtId="0" fontId="47" fillId="2" borderId="15" xfId="12" applyFont="1" applyFill="1" applyBorder="1" applyAlignment="1">
      <alignment horizontal="center" vertical="center" wrapText="1"/>
    </xf>
    <xf numFmtId="4" fontId="49" fillId="6" borderId="6" xfId="11" applyNumberFormat="1" applyFont="1" applyFill="1" applyBorder="1" applyAlignment="1">
      <alignment horizontal="center" vertical="center" wrapText="1"/>
    </xf>
    <xf numFmtId="4" fontId="49" fillId="6" borderId="60" xfId="11" applyNumberFormat="1" applyFont="1" applyFill="1" applyBorder="1" applyAlignment="1">
      <alignment horizontal="center" vertical="center" wrapText="1"/>
    </xf>
    <xf numFmtId="9" fontId="49" fillId="6" borderId="7" xfId="13" applyFont="1" applyFill="1" applyBorder="1" applyAlignment="1">
      <alignment horizontal="center" vertical="center" wrapText="1"/>
    </xf>
    <xf numFmtId="9" fontId="49" fillId="6" borderId="54" xfId="13" applyFont="1" applyFill="1" applyBorder="1" applyAlignment="1">
      <alignment horizontal="center" vertical="center" wrapText="1"/>
    </xf>
    <xf numFmtId="0" fontId="45" fillId="0" borderId="29" xfId="11" applyFont="1" applyBorder="1" applyAlignment="1">
      <alignment horizontal="center" vertical="center"/>
    </xf>
    <xf numFmtId="0" fontId="45" fillId="0" borderId="1" xfId="11" applyFont="1" applyBorder="1" applyAlignment="1">
      <alignment vertical="center" wrapText="1"/>
    </xf>
    <xf numFmtId="10" fontId="45" fillId="0" borderId="1" xfId="14" applyNumberFormat="1" applyFont="1" applyBorder="1" applyAlignment="1">
      <alignment horizontal="right" vertical="center"/>
    </xf>
    <xf numFmtId="10" fontId="45" fillId="0" borderId="55" xfId="14" applyNumberFormat="1" applyFont="1" applyBorder="1" applyAlignment="1">
      <alignment horizontal="right" vertical="center"/>
    </xf>
    <xf numFmtId="0" fontId="50" fillId="0" borderId="29" xfId="11" applyFont="1" applyBorder="1" applyAlignment="1">
      <alignment horizontal="center" vertical="center"/>
    </xf>
    <xf numFmtId="0" fontId="50" fillId="0" borderId="1" xfId="11" applyFont="1" applyBorder="1" applyAlignment="1">
      <alignment horizontal="center" vertical="center" wrapText="1"/>
    </xf>
    <xf numFmtId="10" fontId="50" fillId="0" borderId="1" xfId="14" applyNumberFormat="1" applyFont="1" applyBorder="1" applyAlignment="1">
      <alignment vertical="center" wrapText="1"/>
    </xf>
    <xf numFmtId="10" fontId="50" fillId="0" borderId="55" xfId="14" applyNumberFormat="1" applyFont="1" applyBorder="1" applyAlignment="1">
      <alignment vertical="center" wrapText="1"/>
    </xf>
    <xf numFmtId="0" fontId="50" fillId="0" borderId="0" xfId="11" applyFont="1"/>
    <xf numFmtId="10" fontId="50" fillId="0" borderId="50" xfId="14" applyNumberFormat="1" applyFont="1" applyBorder="1" applyAlignment="1">
      <alignment vertical="center" wrapText="1"/>
    </xf>
    <xf numFmtId="10" fontId="50" fillId="0" borderId="56" xfId="14" applyNumberFormat="1" applyFont="1" applyBorder="1" applyAlignment="1">
      <alignment vertical="center" wrapText="1"/>
    </xf>
    <xf numFmtId="0" fontId="45" fillId="0" borderId="0" xfId="11" applyFont="1" applyAlignment="1">
      <alignment horizontal="center" vertical="center"/>
    </xf>
    <xf numFmtId="0" fontId="45" fillId="0" borderId="0" xfId="11" applyFont="1" applyAlignment="1">
      <alignment vertical="center"/>
    </xf>
    <xf numFmtId="0" fontId="45" fillId="0" borderId="0" xfId="11" applyFont="1" applyAlignment="1">
      <alignment horizontal="right" vertical="center"/>
    </xf>
    <xf numFmtId="0" fontId="45" fillId="0" borderId="0" xfId="11" applyFont="1" applyAlignment="1">
      <alignment horizontal="left" vertical="center"/>
    </xf>
    <xf numFmtId="0" fontId="7" fillId="0" borderId="0" xfId="10" applyFont="1"/>
    <xf numFmtId="0" fontId="8" fillId="0" borderId="0" xfId="10" applyFont="1"/>
    <xf numFmtId="0" fontId="52" fillId="0" borderId="0" xfId="11" applyFont="1" applyAlignment="1">
      <alignment horizontal="center" vertical="center"/>
    </xf>
    <xf numFmtId="0" fontId="52" fillId="0" borderId="0" xfId="11" applyFont="1" applyAlignment="1">
      <alignment vertical="center"/>
    </xf>
    <xf numFmtId="0" fontId="52" fillId="0" borderId="0" xfId="11" applyFont="1" applyAlignment="1">
      <alignment horizontal="right" vertical="center"/>
    </xf>
    <xf numFmtId="0" fontId="7" fillId="0" borderId="23" xfId="0" applyFont="1" applyBorder="1"/>
    <xf numFmtId="0" fontId="8" fillId="0" borderId="4" xfId="0" applyFont="1" applyBorder="1" applyAlignment="1">
      <alignment vertical="center"/>
    </xf>
    <xf numFmtId="0" fontId="28" fillId="0" borderId="4" xfId="0" applyFont="1" applyBorder="1"/>
    <xf numFmtId="0" fontId="22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7" fillId="0" borderId="25" xfId="0" applyFont="1" applyBorder="1"/>
    <xf numFmtId="0" fontId="1" fillId="0" borderId="26" xfId="0" applyFont="1" applyBorder="1"/>
    <xf numFmtId="0" fontId="8" fillId="0" borderId="15" xfId="0" applyFont="1" applyBorder="1" applyAlignment="1">
      <alignment vertical="center"/>
    </xf>
    <xf numFmtId="0" fontId="28" fillId="0" borderId="15" xfId="0" applyFont="1" applyBorder="1"/>
    <xf numFmtId="0" fontId="22" fillId="0" borderId="15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1" fillId="0" borderId="25" xfId="0" applyFont="1" applyBorder="1"/>
    <xf numFmtId="0" fontId="6" fillId="0" borderId="47" xfId="0" applyFont="1" applyBorder="1" applyAlignment="1">
      <alignment horizontal="center"/>
    </xf>
    <xf numFmtId="0" fontId="6" fillId="0" borderId="61" xfId="0" applyFont="1" applyBorder="1" applyAlignment="1">
      <alignment horizontal="centerContinuous"/>
    </xf>
    <xf numFmtId="0" fontId="6" fillId="0" borderId="1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1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165" fontId="8" fillId="2" borderId="48" xfId="0" applyNumberFormat="1" applyFont="1" applyFill="1" applyBorder="1" applyAlignment="1">
      <alignment vertical="center"/>
    </xf>
    <xf numFmtId="165" fontId="1" fillId="0" borderId="0" xfId="0" applyNumberFormat="1" applyFont="1"/>
    <xf numFmtId="0" fontId="8" fillId="2" borderId="52" xfId="0" applyFont="1" applyFill="1" applyBorder="1" applyAlignment="1">
      <alignment vertical="center"/>
    </xf>
    <xf numFmtId="165" fontId="3" fillId="2" borderId="48" xfId="0" applyNumberFormat="1" applyFont="1" applyFill="1" applyBorder="1" applyAlignment="1">
      <alignment vertical="center"/>
    </xf>
    <xf numFmtId="0" fontId="3" fillId="2" borderId="52" xfId="0" applyFont="1" applyFill="1" applyBorder="1" applyAlignment="1">
      <alignment vertical="center"/>
    </xf>
    <xf numFmtId="0" fontId="56" fillId="0" borderId="9" xfId="0" applyFont="1" applyBorder="1" applyAlignment="1">
      <alignment vertical="center"/>
    </xf>
    <xf numFmtId="0" fontId="41" fillId="0" borderId="10" xfId="0" applyFont="1" applyBorder="1" applyAlignment="1">
      <alignment vertical="center"/>
    </xf>
    <xf numFmtId="165" fontId="41" fillId="0" borderId="1" xfId="6" applyFont="1" applyBorder="1" applyAlignment="1">
      <alignment vertical="center"/>
    </xf>
    <xf numFmtId="10" fontId="41" fillId="0" borderId="1" xfId="6" applyNumberFormat="1" applyFont="1" applyBorder="1" applyAlignment="1">
      <alignment vertical="center"/>
    </xf>
    <xf numFmtId="165" fontId="41" fillId="0" borderId="55" xfId="6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6" applyFont="1" applyBorder="1" applyAlignment="1">
      <alignment vertical="center"/>
    </xf>
    <xf numFmtId="165" fontId="8" fillId="0" borderId="26" xfId="6" applyFont="1" applyBorder="1" applyAlignment="1">
      <alignment vertical="center"/>
    </xf>
    <xf numFmtId="10" fontId="41" fillId="0" borderId="55" xfId="4" applyNumberFormat="1" applyFont="1" applyBorder="1" applyAlignment="1">
      <alignment vertical="center"/>
    </xf>
    <xf numFmtId="0" fontId="57" fillId="0" borderId="0" xfId="0" applyFont="1"/>
    <xf numFmtId="43" fontId="1" fillId="0" borderId="0" xfId="0" applyNumberFormat="1" applyFont="1"/>
    <xf numFmtId="43" fontId="9" fillId="0" borderId="0" xfId="0" applyNumberFormat="1" applyFont="1" applyAlignment="1">
      <alignment horizontal="center"/>
    </xf>
    <xf numFmtId="43" fontId="9" fillId="0" borderId="0" xfId="0" applyNumberFormat="1" applyFont="1"/>
    <xf numFmtId="0" fontId="21" fillId="6" borderId="50" xfId="10" applyFont="1" applyFill="1" applyBorder="1" applyAlignment="1">
      <alignment horizontal="center"/>
    </xf>
    <xf numFmtId="0" fontId="7" fillId="0" borderId="27" xfId="0" applyFont="1" applyBorder="1"/>
    <xf numFmtId="0" fontId="42" fillId="0" borderId="29" xfId="0" applyFont="1" applyBorder="1" applyAlignment="1">
      <alignment horizontal="center" vertical="top"/>
    </xf>
    <xf numFmtId="0" fontId="10" fillId="0" borderId="1" xfId="10" applyFont="1" applyBorder="1" applyAlignment="1">
      <alignment horizontal="center" vertical="top"/>
    </xf>
    <xf numFmtId="165" fontId="8" fillId="4" borderId="1" xfId="16" applyFont="1" applyFill="1" applyBorder="1" applyAlignment="1">
      <alignment horizontal="center" vertical="top"/>
    </xf>
    <xf numFmtId="165" fontId="41" fillId="15" borderId="1" xfId="16" applyFont="1" applyFill="1" applyBorder="1" applyAlignment="1">
      <alignment horizontal="right" vertical="top"/>
    </xf>
    <xf numFmtId="165" fontId="8" fillId="15" borderId="50" xfId="10" applyNumberFormat="1" applyFont="1" applyFill="1" applyBorder="1"/>
    <xf numFmtId="165" fontId="1" fillId="0" borderId="0" xfId="6"/>
    <xf numFmtId="168" fontId="21" fillId="6" borderId="4" xfId="0" applyNumberFormat="1" applyFont="1" applyFill="1" applyBorder="1" applyAlignment="1">
      <alignment horizontal="center" vertical="center"/>
    </xf>
    <xf numFmtId="168" fontId="21" fillId="6" borderId="15" xfId="0" applyNumberFormat="1" applyFont="1" applyFill="1" applyBorder="1" applyAlignment="1">
      <alignment horizontal="center" vertical="center"/>
    </xf>
    <xf numFmtId="165" fontId="8" fillId="0" borderId="0" xfId="10" applyNumberFormat="1" applyFont="1" applyAlignment="1">
      <alignment horizontal="center" vertical="center"/>
    </xf>
    <xf numFmtId="165" fontId="8" fillId="0" borderId="0" xfId="10" applyNumberFormat="1" applyFont="1"/>
    <xf numFmtId="165" fontId="8" fillId="15" borderId="0" xfId="10" applyNumberFormat="1" applyFont="1" applyFill="1"/>
    <xf numFmtId="0" fontId="21" fillId="2" borderId="0" xfId="10" applyFont="1" applyFill="1" applyAlignment="1">
      <alignment horizontal="center"/>
    </xf>
    <xf numFmtId="0" fontId="1" fillId="0" borderId="1" xfId="10" applyBorder="1"/>
    <xf numFmtId="0" fontId="1" fillId="0" borderId="1" xfId="10" applyBorder="1" applyAlignment="1">
      <alignment horizontal="center"/>
    </xf>
    <xf numFmtId="10" fontId="1" fillId="0" borderId="1" xfId="10" applyNumberFormat="1" applyBorder="1"/>
    <xf numFmtId="165" fontId="1" fillId="0" borderId="1" xfId="6" applyBorder="1"/>
    <xf numFmtId="2" fontId="1" fillId="0" borderId="1" xfId="10" applyNumberFormat="1" applyBorder="1"/>
    <xf numFmtId="0" fontId="11" fillId="4" borderId="1" xfId="0" applyFont="1" applyFill="1" applyBorder="1" applyAlignment="1">
      <alignment horizontal="center" vertical="top"/>
    </xf>
    <xf numFmtId="0" fontId="11" fillId="4" borderId="1" xfId="0" applyFont="1" applyFill="1" applyBorder="1" applyAlignment="1">
      <alignment horizontal="left" vertical="top" wrapText="1"/>
    </xf>
    <xf numFmtId="165" fontId="11" fillId="4" borderId="1" xfId="6" applyFont="1" applyFill="1" applyBorder="1" applyAlignment="1">
      <alignment horizontal="center" vertical="top"/>
    </xf>
    <xf numFmtId="0" fontId="11" fillId="11" borderId="1" xfId="0" applyFont="1" applyFill="1" applyBorder="1" applyAlignment="1">
      <alignment horizontal="center" vertical="top"/>
    </xf>
    <xf numFmtId="0" fontId="11" fillId="11" borderId="1" xfId="0" applyFont="1" applyFill="1" applyBorder="1" applyAlignment="1">
      <alignment horizontal="center" vertical="top" wrapText="1"/>
    </xf>
    <xf numFmtId="0" fontId="11" fillId="12" borderId="1" xfId="0" applyFont="1" applyFill="1" applyBorder="1" applyAlignment="1">
      <alignment horizontal="left" vertical="top" wrapText="1"/>
    </xf>
    <xf numFmtId="165" fontId="11" fillId="11" borderId="1" xfId="6" applyFont="1" applyFill="1" applyBorder="1" applyAlignment="1">
      <alignment horizontal="center" vertical="top"/>
    </xf>
    <xf numFmtId="165" fontId="8" fillId="2" borderId="1" xfId="6" applyFont="1" applyFill="1" applyBorder="1" applyAlignment="1">
      <alignment horizontal="center" vertical="top"/>
    </xf>
    <xf numFmtId="165" fontId="8" fillId="5" borderId="1" xfId="6" applyFont="1" applyFill="1" applyBorder="1" applyAlignment="1">
      <alignment horizontal="center" vertical="top"/>
    </xf>
    <xf numFmtId="165" fontId="8" fillId="8" borderId="1" xfId="6" applyFont="1" applyFill="1" applyBorder="1" applyAlignment="1">
      <alignment horizontal="right" vertical="top"/>
    </xf>
    <xf numFmtId="0" fontId="30" fillId="11" borderId="1" xfId="0" applyFont="1" applyFill="1" applyBorder="1" applyAlignment="1">
      <alignment horizontal="center" vertical="top"/>
    </xf>
    <xf numFmtId="165" fontId="30" fillId="11" borderId="1" xfId="6" applyFont="1" applyFill="1" applyBorder="1" applyAlignment="1">
      <alignment horizontal="center" vertical="top"/>
    </xf>
    <xf numFmtId="165" fontId="30" fillId="11" borderId="1" xfId="6" applyFont="1" applyFill="1" applyBorder="1" applyAlignment="1">
      <alignment vertical="top"/>
    </xf>
    <xf numFmtId="165" fontId="8" fillId="2" borderId="1" xfId="6" applyFont="1" applyFill="1" applyBorder="1" applyAlignment="1">
      <alignment vertical="top"/>
    </xf>
    <xf numFmtId="0" fontId="8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vertical="top" wrapText="1"/>
    </xf>
    <xf numFmtId="49" fontId="10" fillId="2" borderId="1" xfId="0" applyNumberFormat="1" applyFont="1" applyFill="1" applyBorder="1" applyAlignment="1">
      <alignment horizontal="center" vertical="top"/>
    </xf>
    <xf numFmtId="165" fontId="8" fillId="2" borderId="1" xfId="6" applyFont="1" applyFill="1" applyBorder="1" applyAlignment="1">
      <alignment horizontal="right" vertical="top"/>
    </xf>
    <xf numFmtId="0" fontId="8" fillId="0" borderId="26" xfId="0" applyFont="1" applyBorder="1" applyAlignment="1">
      <alignment horizontal="left" vertical="top" wrapText="1"/>
    </xf>
    <xf numFmtId="0" fontId="8" fillId="0" borderId="28" xfId="0" applyFont="1" applyBorder="1" applyAlignment="1">
      <alignment horizontal="left" vertical="top" wrapText="1"/>
    </xf>
    <xf numFmtId="0" fontId="11" fillId="4" borderId="29" xfId="0" applyFont="1" applyFill="1" applyBorder="1" applyAlignment="1">
      <alignment horizontal="center" vertical="top"/>
    </xf>
    <xf numFmtId="165" fontId="11" fillId="4" borderId="55" xfId="6" applyFont="1" applyFill="1" applyBorder="1" applyAlignment="1">
      <alignment horizontal="center" vertical="top"/>
    </xf>
    <xf numFmtId="0" fontId="11" fillId="11" borderId="29" xfId="0" applyFont="1" applyFill="1" applyBorder="1" applyAlignment="1">
      <alignment horizontal="center" vertical="top"/>
    </xf>
    <xf numFmtId="165" fontId="11" fillId="11" borderId="55" xfId="6" applyFont="1" applyFill="1" applyBorder="1" applyAlignment="1">
      <alignment horizontal="center" vertical="top"/>
    </xf>
    <xf numFmtId="165" fontId="8" fillId="2" borderId="55" xfId="6" applyFont="1" applyFill="1" applyBorder="1" applyAlignment="1">
      <alignment horizontal="center" vertical="top"/>
    </xf>
    <xf numFmtId="165" fontId="8" fillId="2" borderId="55" xfId="6" applyFont="1" applyFill="1" applyBorder="1" applyAlignment="1">
      <alignment vertical="top"/>
    </xf>
    <xf numFmtId="165" fontId="30" fillId="11" borderId="55" xfId="6" applyFont="1" applyFill="1" applyBorder="1" applyAlignment="1">
      <alignment horizontal="center" vertical="top"/>
    </xf>
    <xf numFmtId="0" fontId="10" fillId="2" borderId="49" xfId="10" applyFont="1" applyFill="1" applyBorder="1" applyAlignment="1">
      <alignment horizontal="center" vertical="top"/>
    </xf>
    <xf numFmtId="49" fontId="10" fillId="2" borderId="50" xfId="10" applyNumberFormat="1" applyFont="1" applyFill="1" applyBorder="1" applyAlignment="1">
      <alignment horizontal="center" vertical="top" wrapText="1"/>
    </xf>
    <xf numFmtId="0" fontId="8" fillId="2" borderId="50" xfId="0" applyFont="1" applyFill="1" applyBorder="1" applyAlignment="1">
      <alignment vertical="top" wrapText="1"/>
    </xf>
    <xf numFmtId="2" fontId="10" fillId="2" borderId="50" xfId="0" applyNumberFormat="1" applyFont="1" applyFill="1" applyBorder="1" applyAlignment="1">
      <alignment vertical="top" wrapText="1"/>
    </xf>
    <xf numFmtId="165" fontId="8" fillId="2" borderId="56" xfId="6" applyFont="1" applyFill="1" applyBorder="1" applyAlignment="1">
      <alignment vertical="top"/>
    </xf>
    <xf numFmtId="168" fontId="8" fillId="13" borderId="55" xfId="0" applyNumberFormat="1" applyFont="1" applyFill="1" applyBorder="1" applyAlignment="1">
      <alignment horizontal="center" vertical="center" wrapText="1"/>
    </xf>
    <xf numFmtId="165" fontId="11" fillId="11" borderId="55" xfId="6" applyFont="1" applyFill="1" applyBorder="1" applyAlignment="1">
      <alignment horizontal="right" vertical="top"/>
    </xf>
    <xf numFmtId="165" fontId="10" fillId="2" borderId="55" xfId="6" applyFont="1" applyFill="1" applyBorder="1" applyAlignment="1">
      <alignment horizontal="right" vertical="top"/>
    </xf>
    <xf numFmtId="165" fontId="8" fillId="2" borderId="55" xfId="6" applyFont="1" applyFill="1" applyBorder="1" applyAlignment="1">
      <alignment horizontal="right" vertical="top"/>
    </xf>
    <xf numFmtId="0" fontId="10" fillId="6" borderId="49" xfId="10" applyFont="1" applyFill="1" applyBorder="1" applyAlignment="1">
      <alignment horizontal="center" vertical="top"/>
    </xf>
    <xf numFmtId="0" fontId="10" fillId="6" borderId="50" xfId="10" applyFont="1" applyFill="1" applyBorder="1" applyAlignment="1">
      <alignment horizontal="center" vertical="top"/>
    </xf>
    <xf numFmtId="49" fontId="10" fillId="6" borderId="50" xfId="10" applyNumberFormat="1" applyFont="1" applyFill="1" applyBorder="1" applyAlignment="1">
      <alignment horizontal="center" vertical="top" wrapText="1"/>
    </xf>
    <xf numFmtId="0" fontId="34" fillId="6" borderId="50" xfId="0" applyFont="1" applyFill="1" applyBorder="1" applyAlignment="1">
      <alignment vertical="top" wrapText="1"/>
    </xf>
    <xf numFmtId="2" fontId="10" fillId="6" borderId="50" xfId="0" applyNumberFormat="1" applyFont="1" applyFill="1" applyBorder="1" applyAlignment="1">
      <alignment vertical="top" wrapText="1"/>
    </xf>
    <xf numFmtId="165" fontId="11" fillId="2" borderId="50" xfId="6" applyFont="1" applyFill="1" applyBorder="1" applyAlignment="1">
      <alignment vertical="top"/>
    </xf>
    <xf numFmtId="165" fontId="11" fillId="2" borderId="56" xfId="6" applyFont="1" applyFill="1" applyBorder="1" applyAlignment="1">
      <alignment vertical="top"/>
    </xf>
    <xf numFmtId="0" fontId="7" fillId="0" borderId="4" xfId="0" applyFont="1" applyBorder="1"/>
    <xf numFmtId="0" fontId="7" fillId="0" borderId="24" xfId="0" applyFont="1" applyBorder="1"/>
    <xf numFmtId="0" fontId="7" fillId="0" borderId="26" xfId="0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10" applyFont="1" applyAlignment="1">
      <alignment horizontal="center"/>
    </xf>
    <xf numFmtId="10" fontId="16" fillId="4" borderId="44" xfId="0" applyNumberFormat="1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16" fillId="4" borderId="45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/>
    </xf>
    <xf numFmtId="10" fontId="16" fillId="4" borderId="10" xfId="0" applyNumberFormat="1" applyFont="1" applyFill="1" applyBorder="1" applyAlignment="1">
      <alignment horizontal="left" vertical="center"/>
    </xf>
    <xf numFmtId="10" fontId="16" fillId="4" borderId="40" xfId="0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left" vertical="top" wrapText="1"/>
    </xf>
    <xf numFmtId="0" fontId="15" fillId="6" borderId="12" xfId="0" applyFont="1" applyFill="1" applyBorder="1" applyAlignment="1">
      <alignment horizontal="center"/>
    </xf>
    <xf numFmtId="0" fontId="15" fillId="6" borderId="13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/>
    </xf>
    <xf numFmtId="0" fontId="15" fillId="6" borderId="24" xfId="0" applyFont="1" applyFill="1" applyBorder="1" applyAlignment="1">
      <alignment horizontal="center"/>
    </xf>
    <xf numFmtId="0" fontId="0" fillId="7" borderId="30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31" xfId="0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16" fillId="4" borderId="13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7" fillId="9" borderId="27" xfId="0" applyFont="1" applyFill="1" applyBorder="1" applyAlignment="1">
      <alignment horizontal="center"/>
    </xf>
    <xf numFmtId="0" fontId="17" fillId="9" borderId="15" xfId="0" applyFont="1" applyFill="1" applyBorder="1" applyAlignment="1">
      <alignment horizontal="center"/>
    </xf>
    <xf numFmtId="0" fontId="17" fillId="9" borderId="28" xfId="0" applyFont="1" applyFill="1" applyBorder="1" applyAlignment="1">
      <alignment horizontal="center"/>
    </xf>
    <xf numFmtId="0" fontId="18" fillId="2" borderId="15" xfId="0" applyFont="1" applyFill="1" applyBorder="1" applyAlignment="1">
      <alignment horizontal="center"/>
    </xf>
    <xf numFmtId="0" fontId="18" fillId="2" borderId="27" xfId="0" applyFont="1" applyFill="1" applyBorder="1" applyAlignment="1">
      <alignment horizontal="center"/>
    </xf>
    <xf numFmtId="0" fontId="18" fillId="2" borderId="28" xfId="0" applyFont="1" applyFill="1" applyBorder="1" applyAlignment="1">
      <alignment horizontal="center"/>
    </xf>
    <xf numFmtId="10" fontId="16" fillId="4" borderId="9" xfId="0" applyNumberFormat="1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40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2" fillId="2" borderId="0" xfId="10" applyFont="1" applyFill="1" applyAlignment="1">
      <alignment horizontal="center" vertical="top"/>
    </xf>
    <xf numFmtId="43" fontId="32" fillId="2" borderId="0" xfId="10" applyNumberFormat="1" applyFont="1" applyFill="1" applyAlignment="1">
      <alignment horizontal="center" vertical="top"/>
    </xf>
    <xf numFmtId="168" fontId="8" fillId="13" borderId="2" xfId="0" applyNumberFormat="1" applyFont="1" applyFill="1" applyBorder="1" applyAlignment="1">
      <alignment horizontal="center" vertical="center"/>
    </xf>
    <xf numFmtId="168" fontId="8" fillId="13" borderId="10" xfId="0" applyNumberFormat="1" applyFont="1" applyFill="1" applyBorder="1" applyAlignment="1">
      <alignment horizontal="center" vertical="center"/>
    </xf>
    <xf numFmtId="168" fontId="8" fillId="13" borderId="8" xfId="0" applyNumberFormat="1" applyFont="1" applyFill="1" applyBorder="1" applyAlignment="1">
      <alignment horizontal="center" vertical="center"/>
    </xf>
    <xf numFmtId="168" fontId="8" fillId="14" borderId="2" xfId="0" applyNumberFormat="1" applyFont="1" applyFill="1" applyBorder="1" applyAlignment="1">
      <alignment horizontal="center" vertical="center"/>
    </xf>
    <xf numFmtId="168" fontId="8" fillId="14" borderId="10" xfId="0" applyNumberFormat="1" applyFont="1" applyFill="1" applyBorder="1" applyAlignment="1">
      <alignment horizontal="center" vertical="center"/>
    </xf>
    <xf numFmtId="168" fontId="8" fillId="14" borderId="8" xfId="0" applyNumberFormat="1" applyFont="1" applyFill="1" applyBorder="1" applyAlignment="1">
      <alignment horizontal="center" vertical="center"/>
    </xf>
    <xf numFmtId="165" fontId="15" fillId="6" borderId="2" xfId="6" applyFont="1" applyFill="1" applyBorder="1" applyAlignment="1">
      <alignment horizontal="center" vertical="top"/>
    </xf>
    <xf numFmtId="165" fontId="15" fillId="6" borderId="10" xfId="6" applyFont="1" applyFill="1" applyBorder="1" applyAlignment="1">
      <alignment horizontal="center" vertical="top"/>
    </xf>
    <xf numFmtId="165" fontId="15" fillId="6" borderId="8" xfId="6" applyFont="1" applyFill="1" applyBorder="1" applyAlignment="1">
      <alignment horizontal="center" vertical="top"/>
    </xf>
    <xf numFmtId="0" fontId="38" fillId="0" borderId="2" xfId="10" applyFont="1" applyBorder="1" applyAlignment="1">
      <alignment horizontal="center" vertical="top"/>
    </xf>
    <xf numFmtId="0" fontId="38" fillId="0" borderId="10" xfId="10" applyFont="1" applyBorder="1" applyAlignment="1">
      <alignment horizontal="center" vertical="top"/>
    </xf>
    <xf numFmtId="0" fontId="38" fillId="0" borderId="8" xfId="10" applyFont="1" applyBorder="1" applyAlignment="1">
      <alignment horizontal="center" vertical="top"/>
    </xf>
    <xf numFmtId="0" fontId="8" fillId="0" borderId="0" xfId="10" applyFont="1" applyAlignment="1">
      <alignment horizontal="center" vertical="top"/>
    </xf>
    <xf numFmtId="0" fontId="7" fillId="0" borderId="25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15" xfId="0" applyFont="1" applyBorder="1" applyAlignment="1">
      <alignment horizontal="left" vertical="top" wrapText="1"/>
    </xf>
    <xf numFmtId="0" fontId="21" fillId="6" borderId="6" xfId="0" applyFont="1" applyFill="1" applyBorder="1" applyAlignment="1">
      <alignment horizontal="center" vertical="center"/>
    </xf>
    <xf numFmtId="0" fontId="21" fillId="6" borderId="7" xfId="0" applyFont="1" applyFill="1" applyBorder="1" applyAlignment="1">
      <alignment horizontal="center" vertical="center"/>
    </xf>
    <xf numFmtId="4" fontId="21" fillId="6" borderId="6" xfId="0" applyNumberFormat="1" applyFont="1" applyFill="1" applyBorder="1" applyAlignment="1">
      <alignment horizontal="center" vertical="center"/>
    </xf>
    <xf numFmtId="4" fontId="21" fillId="6" borderId="7" xfId="0" applyNumberFormat="1" applyFont="1" applyFill="1" applyBorder="1" applyAlignment="1">
      <alignment horizontal="center" vertical="center"/>
    </xf>
    <xf numFmtId="0" fontId="24" fillId="0" borderId="25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15" fillId="6" borderId="12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15" fillId="6" borderId="14" xfId="0" applyFont="1" applyFill="1" applyBorder="1" applyAlignment="1">
      <alignment horizontal="center" vertical="center"/>
    </xf>
    <xf numFmtId="168" fontId="6" fillId="0" borderId="13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4" fillId="0" borderId="2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top" wrapText="1"/>
    </xf>
    <xf numFmtId="0" fontId="21" fillId="6" borderId="58" xfId="0" applyFont="1" applyFill="1" applyBorder="1" applyAlignment="1">
      <alignment horizontal="center" vertical="center"/>
    </xf>
    <xf numFmtId="0" fontId="21" fillId="6" borderId="53" xfId="0" applyFont="1" applyFill="1" applyBorder="1" applyAlignment="1">
      <alignment horizontal="center" vertical="center"/>
    </xf>
    <xf numFmtId="0" fontId="21" fillId="6" borderId="47" xfId="0" applyFont="1" applyFill="1" applyBorder="1" applyAlignment="1">
      <alignment horizontal="center" vertical="center"/>
    </xf>
    <xf numFmtId="4" fontId="21" fillId="6" borderId="48" xfId="0" applyNumberFormat="1" applyFont="1" applyFill="1" applyBorder="1" applyAlignment="1">
      <alignment horizontal="center" vertical="center"/>
    </xf>
    <xf numFmtId="4" fontId="21" fillId="6" borderId="54" xfId="0" applyNumberFormat="1" applyFont="1" applyFill="1" applyBorder="1" applyAlignment="1">
      <alignment horizontal="center" vertical="center"/>
    </xf>
    <xf numFmtId="4" fontId="21" fillId="6" borderId="47" xfId="0" applyNumberFormat="1" applyFont="1" applyFill="1" applyBorder="1" applyAlignment="1">
      <alignment horizontal="center" vertical="center"/>
    </xf>
    <xf numFmtId="168" fontId="8" fillId="13" borderId="17" xfId="0" applyNumberFormat="1" applyFont="1" applyFill="1" applyBorder="1" applyAlignment="1">
      <alignment horizontal="center" vertical="center"/>
    </xf>
    <xf numFmtId="168" fontId="8" fillId="13" borderId="18" xfId="0" applyNumberFormat="1" applyFont="1" applyFill="1" applyBorder="1" applyAlignment="1">
      <alignment horizontal="center" vertical="center"/>
    </xf>
    <xf numFmtId="168" fontId="8" fillId="13" borderId="36" xfId="0" applyNumberFormat="1" applyFont="1" applyFill="1" applyBorder="1" applyAlignment="1">
      <alignment horizontal="center" vertical="center"/>
    </xf>
    <xf numFmtId="165" fontId="15" fillId="6" borderId="67" xfId="6" applyFont="1" applyFill="1" applyBorder="1" applyAlignment="1">
      <alignment horizontal="center" vertical="top"/>
    </xf>
    <xf numFmtId="165" fontId="15" fillId="6" borderId="20" xfId="6" applyFont="1" applyFill="1" applyBorder="1" applyAlignment="1">
      <alignment horizontal="center" vertical="top"/>
    </xf>
    <xf numFmtId="165" fontId="15" fillId="6" borderId="68" xfId="6" applyFont="1" applyFill="1" applyBorder="1" applyAlignment="1">
      <alignment horizontal="center" vertical="top"/>
    </xf>
    <xf numFmtId="0" fontId="38" fillId="0" borderId="12" xfId="10" applyFont="1" applyBorder="1" applyAlignment="1">
      <alignment horizontal="center" vertical="top"/>
    </xf>
    <xf numFmtId="0" fontId="38" fillId="0" borderId="13" xfId="10" applyFont="1" applyBorder="1" applyAlignment="1">
      <alignment horizontal="center" vertical="top"/>
    </xf>
    <xf numFmtId="0" fontId="38" fillId="0" borderId="14" xfId="10" applyFont="1" applyBorder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7" fillId="0" borderId="26" xfId="0" applyFont="1" applyBorder="1" applyAlignment="1">
      <alignment horizontal="center" vertical="top" wrapText="1"/>
    </xf>
    <xf numFmtId="0" fontId="5" fillId="0" borderId="0" xfId="10" applyFont="1" applyAlignment="1">
      <alignment horizontal="center"/>
    </xf>
    <xf numFmtId="0" fontId="5" fillId="0" borderId="0" xfId="11" applyFont="1" applyAlignment="1">
      <alignment horizontal="center" vertical="center"/>
    </xf>
    <xf numFmtId="0" fontId="50" fillId="4" borderId="29" xfId="11" applyFont="1" applyFill="1" applyBorder="1" applyAlignment="1">
      <alignment horizontal="center" vertical="center"/>
    </xf>
    <xf numFmtId="0" fontId="50" fillId="4" borderId="1" xfId="11" applyFont="1" applyFill="1" applyBorder="1" applyAlignment="1">
      <alignment horizontal="center" vertical="center"/>
    </xf>
    <xf numFmtId="0" fontId="50" fillId="4" borderId="55" xfId="11" applyFont="1" applyFill="1" applyBorder="1" applyAlignment="1">
      <alignment horizontal="center" vertical="center"/>
    </xf>
    <xf numFmtId="0" fontId="45" fillId="0" borderId="29" xfId="11" applyFont="1" applyBorder="1" applyAlignment="1">
      <alignment horizontal="center" vertical="center"/>
    </xf>
    <xf numFmtId="0" fontId="45" fillId="0" borderId="1" xfId="11" applyFont="1" applyBorder="1" applyAlignment="1">
      <alignment horizontal="center" vertical="center"/>
    </xf>
    <xf numFmtId="0" fontId="45" fillId="0" borderId="55" xfId="11" applyFont="1" applyBorder="1" applyAlignment="1">
      <alignment horizontal="center" vertical="center"/>
    </xf>
    <xf numFmtId="0" fontId="51" fillId="6" borderId="49" xfId="11" applyFont="1" applyFill="1" applyBorder="1" applyAlignment="1">
      <alignment horizontal="center" vertical="center"/>
    </xf>
    <xf numFmtId="0" fontId="51" fillId="6" borderId="50" xfId="11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46" fillId="16" borderId="0" xfId="0" applyFont="1" applyFill="1" applyAlignment="1">
      <alignment horizontal="left" vertical="center" wrapText="1"/>
    </xf>
    <xf numFmtId="0" fontId="47" fillId="6" borderId="23" xfId="12" applyFont="1" applyFill="1" applyBorder="1" applyAlignment="1">
      <alignment horizontal="center" vertical="center" wrapText="1"/>
    </xf>
    <xf numFmtId="0" fontId="47" fillId="6" borderId="4" xfId="12" applyFont="1" applyFill="1" applyBorder="1" applyAlignment="1">
      <alignment horizontal="center" vertical="center" wrapText="1"/>
    </xf>
    <xf numFmtId="0" fontId="47" fillId="6" borderId="24" xfId="12" applyFont="1" applyFill="1" applyBorder="1" applyAlignment="1">
      <alignment horizontal="center" vertical="center" wrapText="1"/>
    </xf>
    <xf numFmtId="0" fontId="47" fillId="6" borderId="27" xfId="12" applyFont="1" applyFill="1" applyBorder="1" applyAlignment="1">
      <alignment horizontal="center" vertical="center" wrapText="1"/>
    </xf>
    <xf numFmtId="0" fontId="47" fillId="6" borderId="15" xfId="12" applyFont="1" applyFill="1" applyBorder="1" applyAlignment="1">
      <alignment horizontal="center" vertical="center" wrapText="1"/>
    </xf>
    <xf numFmtId="0" fontId="47" fillId="6" borderId="28" xfId="12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3" fillId="0" borderId="24" xfId="0" applyFont="1" applyBorder="1" applyAlignment="1">
      <alignment horizontal="left" wrapText="1"/>
    </xf>
    <xf numFmtId="0" fontId="22" fillId="2" borderId="15" xfId="12" applyFont="1" applyFill="1" applyBorder="1" applyAlignment="1">
      <alignment horizontal="center" vertical="center" wrapText="1"/>
    </xf>
    <xf numFmtId="0" fontId="22" fillId="2" borderId="28" xfId="12" applyFont="1" applyFill="1" applyBorder="1" applyAlignment="1">
      <alignment horizontal="center" vertical="center" wrapText="1"/>
    </xf>
    <xf numFmtId="0" fontId="49" fillId="6" borderId="58" xfId="11" applyFont="1" applyFill="1" applyBorder="1" applyAlignment="1">
      <alignment horizontal="center" vertical="center"/>
    </xf>
    <xf numFmtId="0" fontId="49" fillId="6" borderId="59" xfId="11" applyFont="1" applyFill="1" applyBorder="1" applyAlignment="1">
      <alignment horizontal="center" vertical="center"/>
    </xf>
    <xf numFmtId="0" fontId="49" fillId="6" borderId="53" xfId="11" applyFont="1" applyFill="1" applyBorder="1" applyAlignment="1">
      <alignment horizontal="center" vertical="center"/>
    </xf>
    <xf numFmtId="4" fontId="49" fillId="6" borderId="47" xfId="11" applyNumberFormat="1" applyFont="1" applyFill="1" applyBorder="1" applyAlignment="1">
      <alignment horizontal="center" vertical="center" wrapText="1"/>
    </xf>
    <xf numFmtId="4" fontId="49" fillId="6" borderId="16" xfId="11" applyNumberFormat="1" applyFont="1" applyFill="1" applyBorder="1" applyAlignment="1">
      <alignment horizontal="center" vertical="center" wrapText="1"/>
    </xf>
    <xf numFmtId="4" fontId="49" fillId="6" borderId="7" xfId="11" applyNumberFormat="1" applyFont="1" applyFill="1" applyBorder="1" applyAlignment="1">
      <alignment horizontal="center" vertical="center" wrapText="1"/>
    </xf>
    <xf numFmtId="4" fontId="49" fillId="6" borderId="17" xfId="11" applyNumberFormat="1" applyFont="1" applyFill="1" applyBorder="1" applyAlignment="1">
      <alignment horizontal="center" vertical="center" wrapText="1"/>
    </xf>
    <xf numFmtId="4" fontId="49" fillId="6" borderId="19" xfId="11" applyNumberFormat="1" applyFont="1" applyFill="1" applyBorder="1" applyAlignment="1">
      <alignment horizontal="center" vertical="center" wrapText="1"/>
    </xf>
    <xf numFmtId="0" fontId="49" fillId="6" borderId="17" xfId="11" applyFont="1" applyFill="1" applyBorder="1" applyAlignment="1">
      <alignment horizontal="center" vertical="center" wrapText="1"/>
    </xf>
    <xf numFmtId="0" fontId="49" fillId="6" borderId="36" xfId="11" applyFont="1" applyFill="1" applyBorder="1" applyAlignment="1">
      <alignment horizontal="center" vertical="center" wrapText="1"/>
    </xf>
    <xf numFmtId="0" fontId="8" fillId="0" borderId="0" xfId="10" applyFont="1" applyAlignment="1">
      <alignment horizontal="center"/>
    </xf>
    <xf numFmtId="0" fontId="36" fillId="0" borderId="0" xfId="10" applyFont="1" applyAlignment="1">
      <alignment horizontal="center"/>
    </xf>
    <xf numFmtId="165" fontId="57" fillId="0" borderId="4" xfId="6" applyFont="1" applyBorder="1" applyAlignment="1">
      <alignment horizontal="center"/>
    </xf>
    <xf numFmtId="43" fontId="57" fillId="0" borderId="4" xfId="0" applyNumberFormat="1" applyFont="1" applyBorder="1" applyAlignment="1">
      <alignment horizontal="center"/>
    </xf>
    <xf numFmtId="0" fontId="57" fillId="0" borderId="4" xfId="0" applyFont="1" applyBorder="1" applyAlignment="1">
      <alignment horizontal="center"/>
    </xf>
    <xf numFmtId="43" fontId="9" fillId="0" borderId="0" xfId="0" applyNumberFormat="1" applyFont="1" applyAlignment="1">
      <alignment horizontal="center"/>
    </xf>
    <xf numFmtId="10" fontId="31" fillId="0" borderId="1" xfId="4" applyNumberFormat="1" applyFont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  <xf numFmtId="0" fontId="19" fillId="6" borderId="14" xfId="0" applyFont="1" applyFill="1" applyBorder="1" applyAlignment="1">
      <alignment horizontal="center" vertical="center"/>
    </xf>
    <xf numFmtId="39" fontId="31" fillId="0" borderId="1" xfId="6" applyNumberFormat="1" applyFont="1" applyBorder="1" applyAlignment="1">
      <alignment horizontal="center" vertical="center"/>
    </xf>
    <xf numFmtId="165" fontId="3" fillId="2" borderId="17" xfId="4" applyNumberFormat="1" applyFont="1" applyFill="1" applyBorder="1" applyAlignment="1">
      <alignment horizontal="center" vertical="center"/>
    </xf>
    <xf numFmtId="165" fontId="3" fillId="2" borderId="18" xfId="4" applyNumberFormat="1" applyFont="1" applyFill="1" applyBorder="1" applyAlignment="1">
      <alignment horizontal="center" vertical="center"/>
    </xf>
    <xf numFmtId="165" fontId="3" fillId="2" borderId="19" xfId="4" applyNumberFormat="1" applyFont="1" applyFill="1" applyBorder="1" applyAlignment="1">
      <alignment horizontal="center" vertical="center"/>
    </xf>
    <xf numFmtId="10" fontId="55" fillId="2" borderId="67" xfId="4" applyNumberFormat="1" applyFont="1" applyFill="1" applyBorder="1" applyAlignment="1">
      <alignment horizontal="center" vertical="center"/>
    </xf>
    <xf numFmtId="10" fontId="55" fillId="2" borderId="20" xfId="4" applyNumberFormat="1" applyFont="1" applyFill="1" applyBorder="1" applyAlignment="1">
      <alignment horizontal="center" vertical="center"/>
    </xf>
    <xf numFmtId="10" fontId="55" fillId="2" borderId="68" xfId="4" applyNumberFormat="1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63" xfId="0" applyFont="1" applyFill="1" applyBorder="1" applyAlignment="1">
      <alignment horizontal="center" vertical="center"/>
    </xf>
    <xf numFmtId="0" fontId="54" fillId="2" borderId="47" xfId="0" applyFont="1" applyFill="1" applyBorder="1" applyAlignment="1">
      <alignment vertical="center" wrapText="1"/>
    </xf>
    <xf numFmtId="0" fontId="54" fillId="2" borderId="51" xfId="0" applyFont="1" applyFill="1" applyBorder="1" applyAlignment="1">
      <alignment vertical="center" wrapText="1"/>
    </xf>
    <xf numFmtId="165" fontId="17" fillId="2" borderId="47" xfId="0" applyNumberFormat="1" applyFont="1" applyFill="1" applyBorder="1" applyAlignment="1">
      <alignment vertical="center"/>
    </xf>
    <xf numFmtId="0" fontId="17" fillId="2" borderId="51" xfId="0" applyFont="1" applyFill="1" applyBorder="1" applyAlignment="1">
      <alignment vertical="center"/>
    </xf>
    <xf numFmtId="10" fontId="3" fillId="2" borderId="47" xfId="4" applyNumberFormat="1" applyFont="1" applyFill="1" applyBorder="1" applyAlignment="1">
      <alignment vertical="center"/>
    </xf>
    <xf numFmtId="10" fontId="3" fillId="2" borderId="51" xfId="4" applyNumberFormat="1" applyFont="1" applyFill="1" applyBorder="1" applyAlignment="1">
      <alignment vertical="center"/>
    </xf>
    <xf numFmtId="165" fontId="16" fillId="2" borderId="17" xfId="4" applyNumberFormat="1" applyFont="1" applyFill="1" applyBorder="1" applyAlignment="1">
      <alignment horizontal="center" vertical="center"/>
    </xf>
    <xf numFmtId="165" fontId="16" fillId="2" borderId="18" xfId="4" applyNumberFormat="1" applyFont="1" applyFill="1" applyBorder="1" applyAlignment="1">
      <alignment horizontal="center" vertical="center"/>
    </xf>
    <xf numFmtId="165" fontId="16" fillId="2" borderId="19" xfId="4" applyNumberFormat="1" applyFont="1" applyFill="1" applyBorder="1" applyAlignment="1">
      <alignment horizontal="center" vertical="center"/>
    </xf>
    <xf numFmtId="165" fontId="8" fillId="2" borderId="17" xfId="4" applyNumberFormat="1" applyFont="1" applyFill="1" applyBorder="1" applyAlignment="1">
      <alignment horizontal="center" vertical="center"/>
    </xf>
    <xf numFmtId="165" fontId="8" fillId="2" borderId="18" xfId="4" applyNumberFormat="1" applyFont="1" applyFill="1" applyBorder="1" applyAlignment="1">
      <alignment horizontal="center" vertical="center"/>
    </xf>
    <xf numFmtId="165" fontId="8" fillId="2" borderId="19" xfId="4" applyNumberFormat="1" applyFont="1" applyFill="1" applyBorder="1" applyAlignment="1">
      <alignment horizontal="center" vertical="center"/>
    </xf>
    <xf numFmtId="10" fontId="21" fillId="2" borderId="67" xfId="4" applyNumberFormat="1" applyFont="1" applyFill="1" applyBorder="1" applyAlignment="1">
      <alignment horizontal="center" vertical="center"/>
    </xf>
    <xf numFmtId="10" fontId="21" fillId="2" borderId="20" xfId="4" applyNumberFormat="1" applyFont="1" applyFill="1" applyBorder="1" applyAlignment="1">
      <alignment horizontal="center" vertical="center"/>
    </xf>
    <xf numFmtId="10" fontId="21" fillId="2" borderId="68" xfId="4" applyNumberFormat="1" applyFont="1" applyFill="1" applyBorder="1" applyAlignment="1">
      <alignment horizontal="center" vertical="center"/>
    </xf>
    <xf numFmtId="0" fontId="31" fillId="2" borderId="58" xfId="0" applyFont="1" applyFill="1" applyBorder="1" applyAlignment="1">
      <alignment horizontal="center" vertical="center"/>
    </xf>
    <xf numFmtId="0" fontId="31" fillId="2" borderId="63" xfId="0" applyFont="1" applyFill="1" applyBorder="1" applyAlignment="1">
      <alignment horizontal="center" vertical="center"/>
    </xf>
    <xf numFmtId="0" fontId="31" fillId="2" borderId="47" xfId="0" applyFont="1" applyFill="1" applyBorder="1" applyAlignment="1">
      <alignment vertical="center" wrapText="1"/>
    </xf>
    <xf numFmtId="0" fontId="31" fillId="2" borderId="51" xfId="0" applyFont="1" applyFill="1" applyBorder="1" applyAlignment="1">
      <alignment vertical="center" wrapText="1"/>
    </xf>
    <xf numFmtId="165" fontId="31" fillId="2" borderId="47" xfId="0" applyNumberFormat="1" applyFont="1" applyFill="1" applyBorder="1" applyAlignment="1">
      <alignment vertical="center"/>
    </xf>
    <xf numFmtId="0" fontId="31" fillId="2" borderId="51" xfId="0" applyFont="1" applyFill="1" applyBorder="1" applyAlignment="1">
      <alignment vertical="center"/>
    </xf>
    <xf numFmtId="10" fontId="8" fillId="2" borderId="47" xfId="4" applyNumberFormat="1" applyFont="1" applyFill="1" applyBorder="1" applyAlignment="1">
      <alignment vertical="center"/>
    </xf>
    <xf numFmtId="10" fontId="8" fillId="2" borderId="51" xfId="4" applyNumberFormat="1" applyFont="1" applyFill="1" applyBorder="1" applyAlignment="1">
      <alignment vertical="center"/>
    </xf>
    <xf numFmtId="165" fontId="10" fillId="2" borderId="17" xfId="4" applyNumberFormat="1" applyFont="1" applyFill="1" applyBorder="1" applyAlignment="1">
      <alignment horizontal="center" vertical="center"/>
    </xf>
    <xf numFmtId="165" fontId="10" fillId="2" borderId="18" xfId="4" applyNumberFormat="1" applyFont="1" applyFill="1" applyBorder="1" applyAlignment="1">
      <alignment horizontal="center" vertical="center"/>
    </xf>
    <xf numFmtId="10" fontId="8" fillId="2" borderId="18" xfId="4" applyNumberFormat="1" applyFont="1" applyFill="1" applyBorder="1" applyAlignment="1">
      <alignment horizontal="center" vertical="center"/>
    </xf>
    <xf numFmtId="10" fontId="8" fillId="2" borderId="19" xfId="4" applyNumberFormat="1" applyFont="1" applyFill="1" applyBorder="1" applyAlignment="1">
      <alignment horizontal="center" vertical="center"/>
    </xf>
    <xf numFmtId="10" fontId="37" fillId="2" borderId="67" xfId="4" applyNumberFormat="1" applyFont="1" applyFill="1" applyBorder="1" applyAlignment="1">
      <alignment horizontal="center" vertical="center"/>
    </xf>
    <xf numFmtId="10" fontId="37" fillId="2" borderId="20" xfId="4" applyNumberFormat="1" applyFont="1" applyFill="1" applyBorder="1" applyAlignment="1">
      <alignment horizontal="center" vertical="center"/>
    </xf>
    <xf numFmtId="10" fontId="37" fillId="2" borderId="68" xfId="4" applyNumberFormat="1" applyFont="1" applyFill="1" applyBorder="1" applyAlignment="1">
      <alignment horizontal="center" vertical="center"/>
    </xf>
    <xf numFmtId="10" fontId="37" fillId="4" borderId="67" xfId="4" applyNumberFormat="1" applyFont="1" applyFill="1" applyBorder="1" applyAlignment="1">
      <alignment horizontal="center" vertical="center"/>
    </xf>
    <xf numFmtId="10" fontId="37" fillId="4" borderId="20" xfId="4" applyNumberFormat="1" applyFont="1" applyFill="1" applyBorder="1" applyAlignment="1">
      <alignment horizontal="center" vertical="center"/>
    </xf>
    <xf numFmtId="10" fontId="37" fillId="4" borderId="68" xfId="4" applyNumberFormat="1" applyFont="1" applyFill="1" applyBorder="1" applyAlignment="1">
      <alignment horizontal="center" vertical="center"/>
    </xf>
    <xf numFmtId="165" fontId="21" fillId="4" borderId="67" xfId="4" applyNumberFormat="1" applyFont="1" applyFill="1" applyBorder="1" applyAlignment="1">
      <alignment horizontal="center" vertical="center"/>
    </xf>
    <xf numFmtId="10" fontId="21" fillId="4" borderId="20" xfId="4" applyNumberFormat="1" applyFont="1" applyFill="1" applyBorder="1" applyAlignment="1">
      <alignment horizontal="center" vertical="center"/>
    </xf>
    <xf numFmtId="10" fontId="21" fillId="4" borderId="68" xfId="4" applyNumberFormat="1" applyFont="1" applyFill="1" applyBorder="1" applyAlignment="1">
      <alignment horizontal="center" vertical="center"/>
    </xf>
    <xf numFmtId="165" fontId="8" fillId="2" borderId="61" xfId="4" applyNumberFormat="1" applyFont="1" applyFill="1" applyBorder="1" applyAlignment="1">
      <alignment horizontal="center" vertical="center"/>
    </xf>
    <xf numFmtId="165" fontId="8" fillId="2" borderId="4" xfId="4" applyNumberFormat="1" applyFont="1" applyFill="1" applyBorder="1" applyAlignment="1">
      <alignment horizontal="center" vertical="center"/>
    </xf>
    <xf numFmtId="165" fontId="8" fillId="2" borderId="65" xfId="4" applyNumberFormat="1" applyFont="1" applyFill="1" applyBorder="1" applyAlignment="1">
      <alignment horizontal="center" vertical="center"/>
    </xf>
    <xf numFmtId="0" fontId="31" fillId="0" borderId="58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165" fontId="21" fillId="6" borderId="48" xfId="0" applyNumberFormat="1" applyFont="1" applyFill="1" applyBorder="1" applyAlignment="1">
      <alignment horizontal="center" vertical="center"/>
    </xf>
    <xf numFmtId="0" fontId="21" fillId="6" borderId="52" xfId="0" applyFont="1" applyFill="1" applyBorder="1" applyAlignment="1">
      <alignment horizontal="center" vertical="center"/>
    </xf>
    <xf numFmtId="0" fontId="21" fillId="6" borderId="63" xfId="0" applyFont="1" applyFill="1" applyBorder="1" applyAlignment="1">
      <alignment horizontal="center" vertical="center"/>
    </xf>
    <xf numFmtId="0" fontId="21" fillId="6" borderId="61" xfId="0" applyFont="1" applyFill="1" applyBorder="1" applyAlignment="1">
      <alignment horizontal="left" vertical="center" wrapText="1"/>
    </xf>
    <xf numFmtId="0" fontId="21" fillId="6" borderId="65" xfId="0" applyFont="1" applyFill="1" applyBorder="1" applyAlignment="1">
      <alignment horizontal="left" vertical="center" wrapText="1"/>
    </xf>
    <xf numFmtId="0" fontId="21" fillId="6" borderId="64" xfId="0" applyFont="1" applyFill="1" applyBorder="1" applyAlignment="1">
      <alignment horizontal="left" vertical="center" wrapText="1"/>
    </xf>
    <xf numFmtId="0" fontId="21" fillId="6" borderId="66" xfId="0" applyFont="1" applyFill="1" applyBorder="1" applyAlignment="1">
      <alignment horizontal="left" vertical="center" wrapText="1"/>
    </xf>
    <xf numFmtId="0" fontId="21" fillId="6" borderId="47" xfId="0" applyFont="1" applyFill="1" applyBorder="1" applyAlignment="1">
      <alignment horizontal="center"/>
    </xf>
    <xf numFmtId="0" fontId="21" fillId="6" borderId="51" xfId="0" applyFont="1" applyFill="1" applyBorder="1" applyAlignment="1">
      <alignment horizontal="center"/>
    </xf>
    <xf numFmtId="0" fontId="21" fillId="6" borderId="61" xfId="0" applyFont="1" applyFill="1" applyBorder="1" applyAlignment="1">
      <alignment horizontal="center"/>
    </xf>
    <xf numFmtId="0" fontId="21" fillId="6" borderId="4" xfId="0" applyFont="1" applyFill="1" applyBorder="1" applyAlignment="1">
      <alignment horizontal="center"/>
    </xf>
    <xf numFmtId="0" fontId="21" fillId="6" borderId="65" xfId="0" applyFont="1" applyFill="1" applyBorder="1" applyAlignment="1">
      <alignment horizontal="center"/>
    </xf>
    <xf numFmtId="0" fontId="21" fillId="6" borderId="64" xfId="0" applyFont="1" applyFill="1" applyBorder="1" applyAlignment="1">
      <alignment horizontal="center"/>
    </xf>
    <xf numFmtId="0" fontId="21" fillId="6" borderId="15" xfId="0" applyFont="1" applyFill="1" applyBorder="1" applyAlignment="1">
      <alignment horizontal="center"/>
    </xf>
    <xf numFmtId="0" fontId="21" fillId="6" borderId="66" xfId="0" applyFont="1" applyFill="1" applyBorder="1" applyAlignment="1">
      <alignment horizontal="center"/>
    </xf>
    <xf numFmtId="10" fontId="33" fillId="2" borderId="67" xfId="4" applyNumberFormat="1" applyFont="1" applyFill="1" applyBorder="1" applyAlignment="1">
      <alignment horizontal="center" vertical="center"/>
    </xf>
    <xf numFmtId="10" fontId="33" fillId="2" borderId="20" xfId="4" applyNumberFormat="1" applyFont="1" applyFill="1" applyBorder="1" applyAlignment="1">
      <alignment horizontal="center" vertical="center"/>
    </xf>
    <xf numFmtId="10" fontId="33" fillId="2" borderId="68" xfId="4" applyNumberFormat="1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53" fillId="6" borderId="23" xfId="0" applyFont="1" applyFill="1" applyBorder="1" applyAlignment="1">
      <alignment horizontal="center" vertical="center"/>
    </xf>
    <xf numFmtId="0" fontId="53" fillId="6" borderId="4" xfId="0" applyFont="1" applyFill="1" applyBorder="1" applyAlignment="1">
      <alignment horizontal="center" vertical="center"/>
    </xf>
    <xf numFmtId="0" fontId="53" fillId="6" borderId="24" xfId="0" applyFont="1" applyFill="1" applyBorder="1" applyAlignment="1">
      <alignment horizontal="center" vertical="center"/>
    </xf>
    <xf numFmtId="0" fontId="53" fillId="6" borderId="27" xfId="0" applyFont="1" applyFill="1" applyBorder="1" applyAlignment="1">
      <alignment horizontal="center" vertical="center"/>
    </xf>
    <xf numFmtId="0" fontId="53" fillId="6" borderId="15" xfId="0" applyFont="1" applyFill="1" applyBorder="1" applyAlignment="1">
      <alignment horizontal="center" vertical="center"/>
    </xf>
    <xf numFmtId="0" fontId="53" fillId="6" borderId="28" xfId="0" applyFont="1" applyFill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27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21" fillId="6" borderId="23" xfId="0" applyFont="1" applyFill="1" applyBorder="1" applyAlignment="1">
      <alignment horizontal="center" vertical="center"/>
    </xf>
    <xf numFmtId="0" fontId="21" fillId="6" borderId="27" xfId="0" applyFont="1" applyFill="1" applyBorder="1" applyAlignment="1">
      <alignment horizontal="center" vertical="center"/>
    </xf>
    <xf numFmtId="168" fontId="21" fillId="6" borderId="23" xfId="0" applyNumberFormat="1" applyFont="1" applyFill="1" applyBorder="1" applyAlignment="1">
      <alignment horizontal="center" vertical="center"/>
    </xf>
    <xf numFmtId="168" fontId="21" fillId="6" borderId="27" xfId="0" applyNumberFormat="1" applyFont="1" applyFill="1" applyBorder="1" applyAlignment="1">
      <alignment horizontal="center" vertical="center"/>
    </xf>
    <xf numFmtId="168" fontId="21" fillId="6" borderId="24" xfId="0" applyNumberFormat="1" applyFont="1" applyFill="1" applyBorder="1" applyAlignment="1">
      <alignment horizontal="center" vertical="center"/>
    </xf>
    <xf numFmtId="168" fontId="21" fillId="6" borderId="28" xfId="0" applyNumberFormat="1" applyFont="1" applyFill="1" applyBorder="1" applyAlignment="1">
      <alignment horizontal="center" vertical="center"/>
    </xf>
    <xf numFmtId="0" fontId="1" fillId="0" borderId="1" xfId="10" applyBorder="1" applyAlignment="1">
      <alignment horizontal="center"/>
    </xf>
    <xf numFmtId="0" fontId="21" fillId="6" borderId="35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 vertical="center"/>
    </xf>
    <xf numFmtId="0" fontId="21" fillId="6" borderId="57" xfId="0" applyFont="1" applyFill="1" applyBorder="1" applyAlignment="1">
      <alignment horizontal="center" vertical="center"/>
    </xf>
    <xf numFmtId="0" fontId="21" fillId="6" borderId="46" xfId="0" applyFont="1" applyFill="1" applyBorder="1" applyAlignment="1">
      <alignment horizontal="center" vertical="center"/>
    </xf>
    <xf numFmtId="0" fontId="21" fillId="6" borderId="30" xfId="0" applyFont="1" applyFill="1" applyBorder="1" applyAlignment="1">
      <alignment horizontal="center" vertical="center"/>
    </xf>
    <xf numFmtId="0" fontId="21" fillId="6" borderId="22" xfId="0" applyFont="1" applyFill="1" applyBorder="1" applyAlignment="1">
      <alignment horizontal="center" vertical="center"/>
    </xf>
    <xf numFmtId="4" fontId="21" fillId="6" borderId="4" xfId="0" applyNumberFormat="1" applyFont="1" applyFill="1" applyBorder="1" applyAlignment="1">
      <alignment horizontal="center" vertical="center"/>
    </xf>
    <xf numFmtId="4" fontId="21" fillId="6" borderId="15" xfId="0" applyNumberFormat="1" applyFont="1" applyFill="1" applyBorder="1" applyAlignment="1">
      <alignment horizontal="center" vertical="center"/>
    </xf>
    <xf numFmtId="0" fontId="21" fillId="6" borderId="49" xfId="10" applyFont="1" applyFill="1" applyBorder="1" applyAlignment="1">
      <alignment horizontal="center"/>
    </xf>
    <xf numFmtId="0" fontId="21" fillId="6" borderId="50" xfId="10" applyFont="1" applyFill="1" applyBorder="1" applyAlignment="1">
      <alignment horizontal="center"/>
    </xf>
    <xf numFmtId="0" fontId="1" fillId="0" borderId="0" xfId="10" applyAlignment="1">
      <alignment horizontal="center"/>
    </xf>
    <xf numFmtId="0" fontId="8" fillId="0" borderId="2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1" fillId="6" borderId="12" xfId="0" applyFont="1" applyFill="1" applyBorder="1" applyAlignment="1">
      <alignment horizontal="center" vertical="center"/>
    </xf>
    <xf numFmtId="0" fontId="21" fillId="6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</cellXfs>
  <cellStyles count="18">
    <cellStyle name="0,0_x000d__x000a_NA_x000d__x000a_" xfId="1" xr:uid="{00000000-0005-0000-0000-000000000000}"/>
    <cellStyle name="Excel Built-in Normal 2" xfId="9" xr:uid="{00000000-0005-0000-0000-000001000000}"/>
    <cellStyle name="Moeda 2" xfId="2" xr:uid="{00000000-0005-0000-0000-000004000000}"/>
    <cellStyle name="Normal" xfId="0" builtinId="0"/>
    <cellStyle name="Normal 2" xfId="3" xr:uid="{00000000-0005-0000-0000-000006000000}"/>
    <cellStyle name="Normal 2 10" xfId="17" xr:uid="{0CABFB69-2B72-4376-8C4E-96EF8519DF71}"/>
    <cellStyle name="Normal 2 2 2 2" xfId="11" xr:uid="{844D12BB-CD30-4690-909D-2304697297D8}"/>
    <cellStyle name="Normal 3 2 2" xfId="12" xr:uid="{5F10FA49-0315-42D2-8153-57672DA87A59}"/>
    <cellStyle name="Normal_ORÇAMENTO GRAVATÁ (NOVO) " xfId="10" xr:uid="{35CF0D6A-C9B9-4337-8A9F-0CD40965383A}"/>
    <cellStyle name="Porcentagem" xfId="4" builtinId="5"/>
    <cellStyle name="Porcentagem 2" xfId="5" xr:uid="{00000000-0005-0000-0000-000009000000}"/>
    <cellStyle name="Porcentagem 7 2 2" xfId="14" xr:uid="{79742C5D-F8A4-43C8-AADE-72D8FC681876}"/>
    <cellStyle name="Porcentagem 8 2" xfId="13" xr:uid="{1FF873E1-66F4-4011-BC6F-4FD3FBCE4602}"/>
    <cellStyle name="Separador de milhares_ORÇAMENTO GRAVATÁ (NOVO) " xfId="16" xr:uid="{B54D11F5-CE16-452D-A26B-05C2D2F03723}"/>
    <cellStyle name="Vírgula" xfId="6" builtinId="3"/>
    <cellStyle name="Vírgula 2" xfId="7" xr:uid="{00000000-0005-0000-0000-00000B000000}"/>
    <cellStyle name="Vírgula 2 2" xfId="15" xr:uid="{42A203D4-B4D1-4CCB-BF19-C4882F35E828}"/>
    <cellStyle name="Vírgula 3" xfId="8" xr:uid="{00000000-0005-0000-0000-00000C000000}"/>
  </cellStyles>
  <dxfs count="16"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</dxfs>
  <tableStyles count="0" defaultTableStyle="TableStyleMedium9" defaultPivotStyle="PivotStyleLight16"/>
  <colors>
    <mruColors>
      <color rgb="FF0033CC"/>
      <color rgb="FFCBECFD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</xdr:colOff>
      <xdr:row>22</xdr:row>
      <xdr:rowOff>91440</xdr:rowOff>
    </xdr:from>
    <xdr:to>
      <xdr:col>10</xdr:col>
      <xdr:colOff>45720</xdr:colOff>
      <xdr:row>24</xdr:row>
      <xdr:rowOff>129540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1760" y="5212080"/>
          <a:ext cx="3017520" cy="373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19050</xdr:rowOff>
        </xdr:from>
        <xdr:to>
          <xdr:col>0</xdr:col>
          <xdr:colOff>1162050</xdr:colOff>
          <xdr:row>1</xdr:row>
          <xdr:rowOff>466725</xdr:rowOff>
        </xdr:to>
        <xdr:sp macro="" textlink="">
          <xdr:nvSpPr>
            <xdr:cNvPr id="21505" name="Object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0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</xdr:colOff>
      <xdr:row>22</xdr:row>
      <xdr:rowOff>91440</xdr:rowOff>
    </xdr:from>
    <xdr:to>
      <xdr:col>10</xdr:col>
      <xdr:colOff>45720</xdr:colOff>
      <xdr:row>24</xdr:row>
      <xdr:rowOff>129540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1760" y="5212080"/>
          <a:ext cx="3017520" cy="373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19050</xdr:rowOff>
        </xdr:from>
        <xdr:to>
          <xdr:col>1</xdr:col>
          <xdr:colOff>57150</xdr:colOff>
          <xdr:row>1</xdr:row>
          <xdr:rowOff>647700</xdr:rowOff>
        </xdr:to>
        <xdr:sp macro="" textlink="">
          <xdr:nvSpPr>
            <xdr:cNvPr id="22529" name="Object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1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1</xdr:col>
          <xdr:colOff>952500</xdr:colOff>
          <xdr:row>3</xdr:row>
          <xdr:rowOff>171450</xdr:rowOff>
        </xdr:to>
        <xdr:sp macro="" textlink="">
          <xdr:nvSpPr>
            <xdr:cNvPr id="24577" name="Object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2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1</xdr:col>
          <xdr:colOff>952500</xdr:colOff>
          <xdr:row>3</xdr:row>
          <xdr:rowOff>171450</xdr:rowOff>
        </xdr:to>
        <xdr:sp macro="" textlink="">
          <xdr:nvSpPr>
            <xdr:cNvPr id="23554" name="Object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3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1</xdr:col>
          <xdr:colOff>952500</xdr:colOff>
          <xdr:row>3</xdr:row>
          <xdr:rowOff>171450</xdr:rowOff>
        </xdr:to>
        <xdr:sp macro="" textlink="">
          <xdr:nvSpPr>
            <xdr:cNvPr id="27650" name="Object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4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66675</xdr:rowOff>
        </xdr:from>
        <xdr:to>
          <xdr:col>1</xdr:col>
          <xdr:colOff>409575</xdr:colOff>
          <xdr:row>0</xdr:row>
          <xdr:rowOff>828675</xdr:rowOff>
        </xdr:to>
        <xdr:sp macro="" textlink="">
          <xdr:nvSpPr>
            <xdr:cNvPr id="30721" name="Object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5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66675</xdr:rowOff>
        </xdr:from>
        <xdr:to>
          <xdr:col>1</xdr:col>
          <xdr:colOff>838200</xdr:colOff>
          <xdr:row>4</xdr:row>
          <xdr:rowOff>142875</xdr:rowOff>
        </xdr:to>
        <xdr:sp macro="" textlink="">
          <xdr:nvSpPr>
            <xdr:cNvPr id="32769" name="Object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6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66675</xdr:rowOff>
        </xdr:from>
        <xdr:to>
          <xdr:col>1</xdr:col>
          <xdr:colOff>561975</xdr:colOff>
          <xdr:row>2</xdr:row>
          <xdr:rowOff>152400</xdr:rowOff>
        </xdr:to>
        <xdr:sp macro="" textlink="">
          <xdr:nvSpPr>
            <xdr:cNvPr id="36865" name="Object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7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TOS%20E%20OBRAS\PREFEITURAS%202025\5%20-%20JAQUEIRA\18%20-%20CONSTRU&#199;&#195;O%20DE%20UM%20CAMPO%20SOCIETY%20BANHEIRO%20DE%20PEDRA\PLANILHA%20E%20PT%20CORRIGIDO%20JAN.2026\05%20-%20PLANILHAS%20CAMPO%20SOCIETY%20JAC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 não deson."/>
      <sheetName val="BDI deson."/>
      <sheetName val="Mem.calculo"/>
      <sheetName val="PLANILHA COMPARATIVA"/>
      <sheetName val="COMP.Ñ.DES"/>
      <sheetName val="COMP. DESON"/>
      <sheetName val="PLANILHA ORÇAMENTÁRIA"/>
      <sheetName val="Resumo"/>
      <sheetName val="Encargos"/>
      <sheetName val="Cron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7">
          <cell r="D17" t="str">
            <v>ADMINISTRAÇÃO LOCAL</v>
          </cell>
        </row>
        <row r="64">
          <cell r="D64" t="str">
            <v>REVESTIMENTO DE PAREDES</v>
          </cell>
        </row>
      </sheetData>
      <sheetData sheetId="7" refreshError="1">
        <row r="16">
          <cell r="B16" t="str">
            <v>CONSTRUÇÃO DE CAMPO SOCIETY NO MUNICIÍO DE JAQUEIRA</v>
          </cell>
        </row>
        <row r="20">
          <cell r="B20" t="str">
            <v>SERVIÇOS PRELIMINARES</v>
          </cell>
        </row>
        <row r="28">
          <cell r="B28" t="str">
            <v>ALVENARIAS</v>
          </cell>
        </row>
        <row r="30">
          <cell r="B30" t="str">
            <v>DRENAGEM</v>
          </cell>
        </row>
        <row r="32">
          <cell r="B32" t="str">
            <v>SISTEMA DE PISO</v>
          </cell>
        </row>
        <row r="36">
          <cell r="B36" t="str">
            <v>INSTALAÇÕES ELÉTRICAS</v>
          </cell>
        </row>
        <row r="38">
          <cell r="B38" t="str">
            <v>PINTURA</v>
          </cell>
        </row>
        <row r="40">
          <cell r="B40" t="str">
            <v>SERVIÇOS COMPLEMENTARES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A6461-5731-4254-868E-2F7E1225003C}">
  <dimension ref="A1:IU37"/>
  <sheetViews>
    <sheetView workbookViewId="0">
      <selection activeCell="A5" sqref="A5:R5"/>
    </sheetView>
  </sheetViews>
  <sheetFormatPr defaultRowHeight="12.75" x14ac:dyDescent="0.2"/>
  <cols>
    <col min="1" max="1" width="25.28515625" customWidth="1"/>
    <col min="2" max="2" width="12.28515625" customWidth="1"/>
    <col min="3" max="3" width="6.7109375" bestFit="1" customWidth="1"/>
    <col min="4" max="4" width="3.7109375" customWidth="1"/>
    <col min="5" max="6" width="6.7109375" bestFit="1" customWidth="1"/>
    <col min="7" max="7" width="3.7109375" customWidth="1"/>
    <col min="8" max="9" width="6.7109375" bestFit="1" customWidth="1"/>
    <col min="10" max="10" width="3.7109375" customWidth="1"/>
    <col min="11" max="12" width="6.7109375" bestFit="1" customWidth="1"/>
    <col min="13" max="13" width="3.7109375" customWidth="1"/>
    <col min="14" max="15" width="6.7109375" bestFit="1" customWidth="1"/>
    <col min="16" max="16" width="3.7109375" customWidth="1"/>
    <col min="17" max="18" width="6.7109375" bestFit="1" customWidth="1"/>
    <col min="19" max="19" width="3.7109375" customWidth="1"/>
    <col min="20" max="21" width="6.7109375" bestFit="1" customWidth="1"/>
    <col min="22" max="22" width="3.7109375" customWidth="1"/>
    <col min="23" max="23" width="6.7109375" bestFit="1" customWidth="1"/>
    <col min="257" max="257" width="25.28515625" customWidth="1"/>
    <col min="258" max="258" width="12.28515625" customWidth="1"/>
    <col min="259" max="259" width="6.7109375" bestFit="1" customWidth="1"/>
    <col min="260" max="260" width="3.7109375" customWidth="1"/>
    <col min="261" max="262" width="6.7109375" bestFit="1" customWidth="1"/>
    <col min="263" max="263" width="3.7109375" customWidth="1"/>
    <col min="264" max="265" width="6.7109375" bestFit="1" customWidth="1"/>
    <col min="266" max="266" width="3.7109375" customWidth="1"/>
    <col min="267" max="268" width="6.7109375" bestFit="1" customWidth="1"/>
    <col min="269" max="269" width="3.7109375" customWidth="1"/>
    <col min="270" max="271" width="6.7109375" bestFit="1" customWidth="1"/>
    <col min="272" max="272" width="3.7109375" customWidth="1"/>
    <col min="273" max="274" width="6.7109375" bestFit="1" customWidth="1"/>
    <col min="275" max="275" width="3.7109375" customWidth="1"/>
    <col min="276" max="277" width="6.7109375" bestFit="1" customWidth="1"/>
    <col min="278" max="278" width="3.7109375" customWidth="1"/>
    <col min="279" max="279" width="6.7109375" bestFit="1" customWidth="1"/>
    <col min="513" max="513" width="25.28515625" customWidth="1"/>
    <col min="514" max="514" width="12.28515625" customWidth="1"/>
    <col min="515" max="515" width="6.7109375" bestFit="1" customWidth="1"/>
    <col min="516" max="516" width="3.7109375" customWidth="1"/>
    <col min="517" max="518" width="6.7109375" bestFit="1" customWidth="1"/>
    <col min="519" max="519" width="3.7109375" customWidth="1"/>
    <col min="520" max="521" width="6.7109375" bestFit="1" customWidth="1"/>
    <col min="522" max="522" width="3.7109375" customWidth="1"/>
    <col min="523" max="524" width="6.7109375" bestFit="1" customWidth="1"/>
    <col min="525" max="525" width="3.7109375" customWidth="1"/>
    <col min="526" max="527" width="6.7109375" bestFit="1" customWidth="1"/>
    <col min="528" max="528" width="3.7109375" customWidth="1"/>
    <col min="529" max="530" width="6.7109375" bestFit="1" customWidth="1"/>
    <col min="531" max="531" width="3.7109375" customWidth="1"/>
    <col min="532" max="533" width="6.7109375" bestFit="1" customWidth="1"/>
    <col min="534" max="534" width="3.7109375" customWidth="1"/>
    <col min="535" max="535" width="6.7109375" bestFit="1" customWidth="1"/>
    <col min="769" max="769" width="25.28515625" customWidth="1"/>
    <col min="770" max="770" width="12.28515625" customWidth="1"/>
    <col min="771" max="771" width="6.7109375" bestFit="1" customWidth="1"/>
    <col min="772" max="772" width="3.7109375" customWidth="1"/>
    <col min="773" max="774" width="6.7109375" bestFit="1" customWidth="1"/>
    <col min="775" max="775" width="3.7109375" customWidth="1"/>
    <col min="776" max="777" width="6.7109375" bestFit="1" customWidth="1"/>
    <col min="778" max="778" width="3.7109375" customWidth="1"/>
    <col min="779" max="780" width="6.7109375" bestFit="1" customWidth="1"/>
    <col min="781" max="781" width="3.7109375" customWidth="1"/>
    <col min="782" max="783" width="6.7109375" bestFit="1" customWidth="1"/>
    <col min="784" max="784" width="3.7109375" customWidth="1"/>
    <col min="785" max="786" width="6.7109375" bestFit="1" customWidth="1"/>
    <col min="787" max="787" width="3.7109375" customWidth="1"/>
    <col min="788" max="789" width="6.7109375" bestFit="1" customWidth="1"/>
    <col min="790" max="790" width="3.7109375" customWidth="1"/>
    <col min="791" max="791" width="6.7109375" bestFit="1" customWidth="1"/>
    <col min="1025" max="1025" width="25.28515625" customWidth="1"/>
    <col min="1026" max="1026" width="12.28515625" customWidth="1"/>
    <col min="1027" max="1027" width="6.7109375" bestFit="1" customWidth="1"/>
    <col min="1028" max="1028" width="3.7109375" customWidth="1"/>
    <col min="1029" max="1030" width="6.7109375" bestFit="1" customWidth="1"/>
    <col min="1031" max="1031" width="3.7109375" customWidth="1"/>
    <col min="1032" max="1033" width="6.7109375" bestFit="1" customWidth="1"/>
    <col min="1034" max="1034" width="3.7109375" customWidth="1"/>
    <col min="1035" max="1036" width="6.7109375" bestFit="1" customWidth="1"/>
    <col min="1037" max="1037" width="3.7109375" customWidth="1"/>
    <col min="1038" max="1039" width="6.7109375" bestFit="1" customWidth="1"/>
    <col min="1040" max="1040" width="3.7109375" customWidth="1"/>
    <col min="1041" max="1042" width="6.7109375" bestFit="1" customWidth="1"/>
    <col min="1043" max="1043" width="3.7109375" customWidth="1"/>
    <col min="1044" max="1045" width="6.7109375" bestFit="1" customWidth="1"/>
    <col min="1046" max="1046" width="3.7109375" customWidth="1"/>
    <col min="1047" max="1047" width="6.7109375" bestFit="1" customWidth="1"/>
    <col min="1281" max="1281" width="25.28515625" customWidth="1"/>
    <col min="1282" max="1282" width="12.28515625" customWidth="1"/>
    <col min="1283" max="1283" width="6.7109375" bestFit="1" customWidth="1"/>
    <col min="1284" max="1284" width="3.7109375" customWidth="1"/>
    <col min="1285" max="1286" width="6.7109375" bestFit="1" customWidth="1"/>
    <col min="1287" max="1287" width="3.7109375" customWidth="1"/>
    <col min="1288" max="1289" width="6.7109375" bestFit="1" customWidth="1"/>
    <col min="1290" max="1290" width="3.7109375" customWidth="1"/>
    <col min="1291" max="1292" width="6.7109375" bestFit="1" customWidth="1"/>
    <col min="1293" max="1293" width="3.7109375" customWidth="1"/>
    <col min="1294" max="1295" width="6.7109375" bestFit="1" customWidth="1"/>
    <col min="1296" max="1296" width="3.7109375" customWidth="1"/>
    <col min="1297" max="1298" width="6.7109375" bestFit="1" customWidth="1"/>
    <col min="1299" max="1299" width="3.7109375" customWidth="1"/>
    <col min="1300" max="1301" width="6.7109375" bestFit="1" customWidth="1"/>
    <col min="1302" max="1302" width="3.7109375" customWidth="1"/>
    <col min="1303" max="1303" width="6.7109375" bestFit="1" customWidth="1"/>
    <col min="1537" max="1537" width="25.28515625" customWidth="1"/>
    <col min="1538" max="1538" width="12.28515625" customWidth="1"/>
    <col min="1539" max="1539" width="6.7109375" bestFit="1" customWidth="1"/>
    <col min="1540" max="1540" width="3.7109375" customWidth="1"/>
    <col min="1541" max="1542" width="6.7109375" bestFit="1" customWidth="1"/>
    <col min="1543" max="1543" width="3.7109375" customWidth="1"/>
    <col min="1544" max="1545" width="6.7109375" bestFit="1" customWidth="1"/>
    <col min="1546" max="1546" width="3.7109375" customWidth="1"/>
    <col min="1547" max="1548" width="6.7109375" bestFit="1" customWidth="1"/>
    <col min="1549" max="1549" width="3.7109375" customWidth="1"/>
    <col min="1550" max="1551" width="6.7109375" bestFit="1" customWidth="1"/>
    <col min="1552" max="1552" width="3.7109375" customWidth="1"/>
    <col min="1553" max="1554" width="6.7109375" bestFit="1" customWidth="1"/>
    <col min="1555" max="1555" width="3.7109375" customWidth="1"/>
    <col min="1556" max="1557" width="6.7109375" bestFit="1" customWidth="1"/>
    <col min="1558" max="1558" width="3.7109375" customWidth="1"/>
    <col min="1559" max="1559" width="6.7109375" bestFit="1" customWidth="1"/>
    <col min="1793" max="1793" width="25.28515625" customWidth="1"/>
    <col min="1794" max="1794" width="12.28515625" customWidth="1"/>
    <col min="1795" max="1795" width="6.7109375" bestFit="1" customWidth="1"/>
    <col min="1796" max="1796" width="3.7109375" customWidth="1"/>
    <col min="1797" max="1798" width="6.7109375" bestFit="1" customWidth="1"/>
    <col min="1799" max="1799" width="3.7109375" customWidth="1"/>
    <col min="1800" max="1801" width="6.7109375" bestFit="1" customWidth="1"/>
    <col min="1802" max="1802" width="3.7109375" customWidth="1"/>
    <col min="1803" max="1804" width="6.7109375" bestFit="1" customWidth="1"/>
    <col min="1805" max="1805" width="3.7109375" customWidth="1"/>
    <col min="1806" max="1807" width="6.7109375" bestFit="1" customWidth="1"/>
    <col min="1808" max="1808" width="3.7109375" customWidth="1"/>
    <col min="1809" max="1810" width="6.7109375" bestFit="1" customWidth="1"/>
    <col min="1811" max="1811" width="3.7109375" customWidth="1"/>
    <col min="1812" max="1813" width="6.7109375" bestFit="1" customWidth="1"/>
    <col min="1814" max="1814" width="3.7109375" customWidth="1"/>
    <col min="1815" max="1815" width="6.7109375" bestFit="1" customWidth="1"/>
    <col min="2049" max="2049" width="25.28515625" customWidth="1"/>
    <col min="2050" max="2050" width="12.28515625" customWidth="1"/>
    <col min="2051" max="2051" width="6.7109375" bestFit="1" customWidth="1"/>
    <col min="2052" max="2052" width="3.7109375" customWidth="1"/>
    <col min="2053" max="2054" width="6.7109375" bestFit="1" customWidth="1"/>
    <col min="2055" max="2055" width="3.7109375" customWidth="1"/>
    <col min="2056" max="2057" width="6.7109375" bestFit="1" customWidth="1"/>
    <col min="2058" max="2058" width="3.7109375" customWidth="1"/>
    <col min="2059" max="2060" width="6.7109375" bestFit="1" customWidth="1"/>
    <col min="2061" max="2061" width="3.7109375" customWidth="1"/>
    <col min="2062" max="2063" width="6.7109375" bestFit="1" customWidth="1"/>
    <col min="2064" max="2064" width="3.7109375" customWidth="1"/>
    <col min="2065" max="2066" width="6.7109375" bestFit="1" customWidth="1"/>
    <col min="2067" max="2067" width="3.7109375" customWidth="1"/>
    <col min="2068" max="2069" width="6.7109375" bestFit="1" customWidth="1"/>
    <col min="2070" max="2070" width="3.7109375" customWidth="1"/>
    <col min="2071" max="2071" width="6.7109375" bestFit="1" customWidth="1"/>
    <col min="2305" max="2305" width="25.28515625" customWidth="1"/>
    <col min="2306" max="2306" width="12.28515625" customWidth="1"/>
    <col min="2307" max="2307" width="6.7109375" bestFit="1" customWidth="1"/>
    <col min="2308" max="2308" width="3.7109375" customWidth="1"/>
    <col min="2309" max="2310" width="6.7109375" bestFit="1" customWidth="1"/>
    <col min="2311" max="2311" width="3.7109375" customWidth="1"/>
    <col min="2312" max="2313" width="6.7109375" bestFit="1" customWidth="1"/>
    <col min="2314" max="2314" width="3.7109375" customWidth="1"/>
    <col min="2315" max="2316" width="6.7109375" bestFit="1" customWidth="1"/>
    <col min="2317" max="2317" width="3.7109375" customWidth="1"/>
    <col min="2318" max="2319" width="6.7109375" bestFit="1" customWidth="1"/>
    <col min="2320" max="2320" width="3.7109375" customWidth="1"/>
    <col min="2321" max="2322" width="6.7109375" bestFit="1" customWidth="1"/>
    <col min="2323" max="2323" width="3.7109375" customWidth="1"/>
    <col min="2324" max="2325" width="6.7109375" bestFit="1" customWidth="1"/>
    <col min="2326" max="2326" width="3.7109375" customWidth="1"/>
    <col min="2327" max="2327" width="6.7109375" bestFit="1" customWidth="1"/>
    <col min="2561" max="2561" width="25.28515625" customWidth="1"/>
    <col min="2562" max="2562" width="12.28515625" customWidth="1"/>
    <col min="2563" max="2563" width="6.7109375" bestFit="1" customWidth="1"/>
    <col min="2564" max="2564" width="3.7109375" customWidth="1"/>
    <col min="2565" max="2566" width="6.7109375" bestFit="1" customWidth="1"/>
    <col min="2567" max="2567" width="3.7109375" customWidth="1"/>
    <col min="2568" max="2569" width="6.7109375" bestFit="1" customWidth="1"/>
    <col min="2570" max="2570" width="3.7109375" customWidth="1"/>
    <col min="2571" max="2572" width="6.7109375" bestFit="1" customWidth="1"/>
    <col min="2573" max="2573" width="3.7109375" customWidth="1"/>
    <col min="2574" max="2575" width="6.7109375" bestFit="1" customWidth="1"/>
    <col min="2576" max="2576" width="3.7109375" customWidth="1"/>
    <col min="2577" max="2578" width="6.7109375" bestFit="1" customWidth="1"/>
    <col min="2579" max="2579" width="3.7109375" customWidth="1"/>
    <col min="2580" max="2581" width="6.7109375" bestFit="1" customWidth="1"/>
    <col min="2582" max="2582" width="3.7109375" customWidth="1"/>
    <col min="2583" max="2583" width="6.7109375" bestFit="1" customWidth="1"/>
    <col min="2817" max="2817" width="25.28515625" customWidth="1"/>
    <col min="2818" max="2818" width="12.28515625" customWidth="1"/>
    <col min="2819" max="2819" width="6.7109375" bestFit="1" customWidth="1"/>
    <col min="2820" max="2820" width="3.7109375" customWidth="1"/>
    <col min="2821" max="2822" width="6.7109375" bestFit="1" customWidth="1"/>
    <col min="2823" max="2823" width="3.7109375" customWidth="1"/>
    <col min="2824" max="2825" width="6.7109375" bestFit="1" customWidth="1"/>
    <col min="2826" max="2826" width="3.7109375" customWidth="1"/>
    <col min="2827" max="2828" width="6.7109375" bestFit="1" customWidth="1"/>
    <col min="2829" max="2829" width="3.7109375" customWidth="1"/>
    <col min="2830" max="2831" width="6.7109375" bestFit="1" customWidth="1"/>
    <col min="2832" max="2832" width="3.7109375" customWidth="1"/>
    <col min="2833" max="2834" width="6.7109375" bestFit="1" customWidth="1"/>
    <col min="2835" max="2835" width="3.7109375" customWidth="1"/>
    <col min="2836" max="2837" width="6.7109375" bestFit="1" customWidth="1"/>
    <col min="2838" max="2838" width="3.7109375" customWidth="1"/>
    <col min="2839" max="2839" width="6.7109375" bestFit="1" customWidth="1"/>
    <col min="3073" max="3073" width="25.28515625" customWidth="1"/>
    <col min="3074" max="3074" width="12.28515625" customWidth="1"/>
    <col min="3075" max="3075" width="6.7109375" bestFit="1" customWidth="1"/>
    <col min="3076" max="3076" width="3.7109375" customWidth="1"/>
    <col min="3077" max="3078" width="6.7109375" bestFit="1" customWidth="1"/>
    <col min="3079" max="3079" width="3.7109375" customWidth="1"/>
    <col min="3080" max="3081" width="6.7109375" bestFit="1" customWidth="1"/>
    <col min="3082" max="3082" width="3.7109375" customWidth="1"/>
    <col min="3083" max="3084" width="6.7109375" bestFit="1" customWidth="1"/>
    <col min="3085" max="3085" width="3.7109375" customWidth="1"/>
    <col min="3086" max="3087" width="6.7109375" bestFit="1" customWidth="1"/>
    <col min="3088" max="3088" width="3.7109375" customWidth="1"/>
    <col min="3089" max="3090" width="6.7109375" bestFit="1" customWidth="1"/>
    <col min="3091" max="3091" width="3.7109375" customWidth="1"/>
    <col min="3092" max="3093" width="6.7109375" bestFit="1" customWidth="1"/>
    <col min="3094" max="3094" width="3.7109375" customWidth="1"/>
    <col min="3095" max="3095" width="6.7109375" bestFit="1" customWidth="1"/>
    <col min="3329" max="3329" width="25.28515625" customWidth="1"/>
    <col min="3330" max="3330" width="12.28515625" customWidth="1"/>
    <col min="3331" max="3331" width="6.7109375" bestFit="1" customWidth="1"/>
    <col min="3332" max="3332" width="3.7109375" customWidth="1"/>
    <col min="3333" max="3334" width="6.7109375" bestFit="1" customWidth="1"/>
    <col min="3335" max="3335" width="3.7109375" customWidth="1"/>
    <col min="3336" max="3337" width="6.7109375" bestFit="1" customWidth="1"/>
    <col min="3338" max="3338" width="3.7109375" customWidth="1"/>
    <col min="3339" max="3340" width="6.7109375" bestFit="1" customWidth="1"/>
    <col min="3341" max="3341" width="3.7109375" customWidth="1"/>
    <col min="3342" max="3343" width="6.7109375" bestFit="1" customWidth="1"/>
    <col min="3344" max="3344" width="3.7109375" customWidth="1"/>
    <col min="3345" max="3346" width="6.7109375" bestFit="1" customWidth="1"/>
    <col min="3347" max="3347" width="3.7109375" customWidth="1"/>
    <col min="3348" max="3349" width="6.7109375" bestFit="1" customWidth="1"/>
    <col min="3350" max="3350" width="3.7109375" customWidth="1"/>
    <col min="3351" max="3351" width="6.7109375" bestFit="1" customWidth="1"/>
    <col min="3585" max="3585" width="25.28515625" customWidth="1"/>
    <col min="3586" max="3586" width="12.28515625" customWidth="1"/>
    <col min="3587" max="3587" width="6.7109375" bestFit="1" customWidth="1"/>
    <col min="3588" max="3588" width="3.7109375" customWidth="1"/>
    <col min="3589" max="3590" width="6.7109375" bestFit="1" customWidth="1"/>
    <col min="3591" max="3591" width="3.7109375" customWidth="1"/>
    <col min="3592" max="3593" width="6.7109375" bestFit="1" customWidth="1"/>
    <col min="3594" max="3594" width="3.7109375" customWidth="1"/>
    <col min="3595" max="3596" width="6.7109375" bestFit="1" customWidth="1"/>
    <col min="3597" max="3597" width="3.7109375" customWidth="1"/>
    <col min="3598" max="3599" width="6.7109375" bestFit="1" customWidth="1"/>
    <col min="3600" max="3600" width="3.7109375" customWidth="1"/>
    <col min="3601" max="3602" width="6.7109375" bestFit="1" customWidth="1"/>
    <col min="3603" max="3603" width="3.7109375" customWidth="1"/>
    <col min="3604" max="3605" width="6.7109375" bestFit="1" customWidth="1"/>
    <col min="3606" max="3606" width="3.7109375" customWidth="1"/>
    <col min="3607" max="3607" width="6.7109375" bestFit="1" customWidth="1"/>
    <col min="3841" max="3841" width="25.28515625" customWidth="1"/>
    <col min="3842" max="3842" width="12.28515625" customWidth="1"/>
    <col min="3843" max="3843" width="6.7109375" bestFit="1" customWidth="1"/>
    <col min="3844" max="3844" width="3.7109375" customWidth="1"/>
    <col min="3845" max="3846" width="6.7109375" bestFit="1" customWidth="1"/>
    <col min="3847" max="3847" width="3.7109375" customWidth="1"/>
    <col min="3848" max="3849" width="6.7109375" bestFit="1" customWidth="1"/>
    <col min="3850" max="3850" width="3.7109375" customWidth="1"/>
    <col min="3851" max="3852" width="6.7109375" bestFit="1" customWidth="1"/>
    <col min="3853" max="3853" width="3.7109375" customWidth="1"/>
    <col min="3854" max="3855" width="6.7109375" bestFit="1" customWidth="1"/>
    <col min="3856" max="3856" width="3.7109375" customWidth="1"/>
    <col min="3857" max="3858" width="6.7109375" bestFit="1" customWidth="1"/>
    <col min="3859" max="3859" width="3.7109375" customWidth="1"/>
    <col min="3860" max="3861" width="6.7109375" bestFit="1" customWidth="1"/>
    <col min="3862" max="3862" width="3.7109375" customWidth="1"/>
    <col min="3863" max="3863" width="6.7109375" bestFit="1" customWidth="1"/>
    <col min="4097" max="4097" width="25.28515625" customWidth="1"/>
    <col min="4098" max="4098" width="12.28515625" customWidth="1"/>
    <col min="4099" max="4099" width="6.7109375" bestFit="1" customWidth="1"/>
    <col min="4100" max="4100" width="3.7109375" customWidth="1"/>
    <col min="4101" max="4102" width="6.7109375" bestFit="1" customWidth="1"/>
    <col min="4103" max="4103" width="3.7109375" customWidth="1"/>
    <col min="4104" max="4105" width="6.7109375" bestFit="1" customWidth="1"/>
    <col min="4106" max="4106" width="3.7109375" customWidth="1"/>
    <col min="4107" max="4108" width="6.7109375" bestFit="1" customWidth="1"/>
    <col min="4109" max="4109" width="3.7109375" customWidth="1"/>
    <col min="4110" max="4111" width="6.7109375" bestFit="1" customWidth="1"/>
    <col min="4112" max="4112" width="3.7109375" customWidth="1"/>
    <col min="4113" max="4114" width="6.7109375" bestFit="1" customWidth="1"/>
    <col min="4115" max="4115" width="3.7109375" customWidth="1"/>
    <col min="4116" max="4117" width="6.7109375" bestFit="1" customWidth="1"/>
    <col min="4118" max="4118" width="3.7109375" customWidth="1"/>
    <col min="4119" max="4119" width="6.7109375" bestFit="1" customWidth="1"/>
    <col min="4353" max="4353" width="25.28515625" customWidth="1"/>
    <col min="4354" max="4354" width="12.28515625" customWidth="1"/>
    <col min="4355" max="4355" width="6.7109375" bestFit="1" customWidth="1"/>
    <col min="4356" max="4356" width="3.7109375" customWidth="1"/>
    <col min="4357" max="4358" width="6.7109375" bestFit="1" customWidth="1"/>
    <col min="4359" max="4359" width="3.7109375" customWidth="1"/>
    <col min="4360" max="4361" width="6.7109375" bestFit="1" customWidth="1"/>
    <col min="4362" max="4362" width="3.7109375" customWidth="1"/>
    <col min="4363" max="4364" width="6.7109375" bestFit="1" customWidth="1"/>
    <col min="4365" max="4365" width="3.7109375" customWidth="1"/>
    <col min="4366" max="4367" width="6.7109375" bestFit="1" customWidth="1"/>
    <col min="4368" max="4368" width="3.7109375" customWidth="1"/>
    <col min="4369" max="4370" width="6.7109375" bestFit="1" customWidth="1"/>
    <col min="4371" max="4371" width="3.7109375" customWidth="1"/>
    <col min="4372" max="4373" width="6.7109375" bestFit="1" customWidth="1"/>
    <col min="4374" max="4374" width="3.7109375" customWidth="1"/>
    <col min="4375" max="4375" width="6.7109375" bestFit="1" customWidth="1"/>
    <col min="4609" max="4609" width="25.28515625" customWidth="1"/>
    <col min="4610" max="4610" width="12.28515625" customWidth="1"/>
    <col min="4611" max="4611" width="6.7109375" bestFit="1" customWidth="1"/>
    <col min="4612" max="4612" width="3.7109375" customWidth="1"/>
    <col min="4613" max="4614" width="6.7109375" bestFit="1" customWidth="1"/>
    <col min="4615" max="4615" width="3.7109375" customWidth="1"/>
    <col min="4616" max="4617" width="6.7109375" bestFit="1" customWidth="1"/>
    <col min="4618" max="4618" width="3.7109375" customWidth="1"/>
    <col min="4619" max="4620" width="6.7109375" bestFit="1" customWidth="1"/>
    <col min="4621" max="4621" width="3.7109375" customWidth="1"/>
    <col min="4622" max="4623" width="6.7109375" bestFit="1" customWidth="1"/>
    <col min="4624" max="4624" width="3.7109375" customWidth="1"/>
    <col min="4625" max="4626" width="6.7109375" bestFit="1" customWidth="1"/>
    <col min="4627" max="4627" width="3.7109375" customWidth="1"/>
    <col min="4628" max="4629" width="6.7109375" bestFit="1" customWidth="1"/>
    <col min="4630" max="4630" width="3.7109375" customWidth="1"/>
    <col min="4631" max="4631" width="6.7109375" bestFit="1" customWidth="1"/>
    <col min="4865" max="4865" width="25.28515625" customWidth="1"/>
    <col min="4866" max="4866" width="12.28515625" customWidth="1"/>
    <col min="4867" max="4867" width="6.7109375" bestFit="1" customWidth="1"/>
    <col min="4868" max="4868" width="3.7109375" customWidth="1"/>
    <col min="4869" max="4870" width="6.7109375" bestFit="1" customWidth="1"/>
    <col min="4871" max="4871" width="3.7109375" customWidth="1"/>
    <col min="4872" max="4873" width="6.7109375" bestFit="1" customWidth="1"/>
    <col min="4874" max="4874" width="3.7109375" customWidth="1"/>
    <col min="4875" max="4876" width="6.7109375" bestFit="1" customWidth="1"/>
    <col min="4877" max="4877" width="3.7109375" customWidth="1"/>
    <col min="4878" max="4879" width="6.7109375" bestFit="1" customWidth="1"/>
    <col min="4880" max="4880" width="3.7109375" customWidth="1"/>
    <col min="4881" max="4882" width="6.7109375" bestFit="1" customWidth="1"/>
    <col min="4883" max="4883" width="3.7109375" customWidth="1"/>
    <col min="4884" max="4885" width="6.7109375" bestFit="1" customWidth="1"/>
    <col min="4886" max="4886" width="3.7109375" customWidth="1"/>
    <col min="4887" max="4887" width="6.7109375" bestFit="1" customWidth="1"/>
    <col min="5121" max="5121" width="25.28515625" customWidth="1"/>
    <col min="5122" max="5122" width="12.28515625" customWidth="1"/>
    <col min="5123" max="5123" width="6.7109375" bestFit="1" customWidth="1"/>
    <col min="5124" max="5124" width="3.7109375" customWidth="1"/>
    <col min="5125" max="5126" width="6.7109375" bestFit="1" customWidth="1"/>
    <col min="5127" max="5127" width="3.7109375" customWidth="1"/>
    <col min="5128" max="5129" width="6.7109375" bestFit="1" customWidth="1"/>
    <col min="5130" max="5130" width="3.7109375" customWidth="1"/>
    <col min="5131" max="5132" width="6.7109375" bestFit="1" customWidth="1"/>
    <col min="5133" max="5133" width="3.7109375" customWidth="1"/>
    <col min="5134" max="5135" width="6.7109375" bestFit="1" customWidth="1"/>
    <col min="5136" max="5136" width="3.7109375" customWidth="1"/>
    <col min="5137" max="5138" width="6.7109375" bestFit="1" customWidth="1"/>
    <col min="5139" max="5139" width="3.7109375" customWidth="1"/>
    <col min="5140" max="5141" width="6.7109375" bestFit="1" customWidth="1"/>
    <col min="5142" max="5142" width="3.7109375" customWidth="1"/>
    <col min="5143" max="5143" width="6.7109375" bestFit="1" customWidth="1"/>
    <col min="5377" max="5377" width="25.28515625" customWidth="1"/>
    <col min="5378" max="5378" width="12.28515625" customWidth="1"/>
    <col min="5379" max="5379" width="6.7109375" bestFit="1" customWidth="1"/>
    <col min="5380" max="5380" width="3.7109375" customWidth="1"/>
    <col min="5381" max="5382" width="6.7109375" bestFit="1" customWidth="1"/>
    <col min="5383" max="5383" width="3.7109375" customWidth="1"/>
    <col min="5384" max="5385" width="6.7109375" bestFit="1" customWidth="1"/>
    <col min="5386" max="5386" width="3.7109375" customWidth="1"/>
    <col min="5387" max="5388" width="6.7109375" bestFit="1" customWidth="1"/>
    <col min="5389" max="5389" width="3.7109375" customWidth="1"/>
    <col min="5390" max="5391" width="6.7109375" bestFit="1" customWidth="1"/>
    <col min="5392" max="5392" width="3.7109375" customWidth="1"/>
    <col min="5393" max="5394" width="6.7109375" bestFit="1" customWidth="1"/>
    <col min="5395" max="5395" width="3.7109375" customWidth="1"/>
    <col min="5396" max="5397" width="6.7109375" bestFit="1" customWidth="1"/>
    <col min="5398" max="5398" width="3.7109375" customWidth="1"/>
    <col min="5399" max="5399" width="6.7109375" bestFit="1" customWidth="1"/>
    <col min="5633" max="5633" width="25.28515625" customWidth="1"/>
    <col min="5634" max="5634" width="12.28515625" customWidth="1"/>
    <col min="5635" max="5635" width="6.7109375" bestFit="1" customWidth="1"/>
    <col min="5636" max="5636" width="3.7109375" customWidth="1"/>
    <col min="5637" max="5638" width="6.7109375" bestFit="1" customWidth="1"/>
    <col min="5639" max="5639" width="3.7109375" customWidth="1"/>
    <col min="5640" max="5641" width="6.7109375" bestFit="1" customWidth="1"/>
    <col min="5642" max="5642" width="3.7109375" customWidth="1"/>
    <col min="5643" max="5644" width="6.7109375" bestFit="1" customWidth="1"/>
    <col min="5645" max="5645" width="3.7109375" customWidth="1"/>
    <col min="5646" max="5647" width="6.7109375" bestFit="1" customWidth="1"/>
    <col min="5648" max="5648" width="3.7109375" customWidth="1"/>
    <col min="5649" max="5650" width="6.7109375" bestFit="1" customWidth="1"/>
    <col min="5651" max="5651" width="3.7109375" customWidth="1"/>
    <col min="5652" max="5653" width="6.7109375" bestFit="1" customWidth="1"/>
    <col min="5654" max="5654" width="3.7109375" customWidth="1"/>
    <col min="5655" max="5655" width="6.7109375" bestFit="1" customWidth="1"/>
    <col min="5889" max="5889" width="25.28515625" customWidth="1"/>
    <col min="5890" max="5890" width="12.28515625" customWidth="1"/>
    <col min="5891" max="5891" width="6.7109375" bestFit="1" customWidth="1"/>
    <col min="5892" max="5892" width="3.7109375" customWidth="1"/>
    <col min="5893" max="5894" width="6.7109375" bestFit="1" customWidth="1"/>
    <col min="5895" max="5895" width="3.7109375" customWidth="1"/>
    <col min="5896" max="5897" width="6.7109375" bestFit="1" customWidth="1"/>
    <col min="5898" max="5898" width="3.7109375" customWidth="1"/>
    <col min="5899" max="5900" width="6.7109375" bestFit="1" customWidth="1"/>
    <col min="5901" max="5901" width="3.7109375" customWidth="1"/>
    <col min="5902" max="5903" width="6.7109375" bestFit="1" customWidth="1"/>
    <col min="5904" max="5904" width="3.7109375" customWidth="1"/>
    <col min="5905" max="5906" width="6.7109375" bestFit="1" customWidth="1"/>
    <col min="5907" max="5907" width="3.7109375" customWidth="1"/>
    <col min="5908" max="5909" width="6.7109375" bestFit="1" customWidth="1"/>
    <col min="5910" max="5910" width="3.7109375" customWidth="1"/>
    <col min="5911" max="5911" width="6.7109375" bestFit="1" customWidth="1"/>
    <col min="6145" max="6145" width="25.28515625" customWidth="1"/>
    <col min="6146" max="6146" width="12.28515625" customWidth="1"/>
    <col min="6147" max="6147" width="6.7109375" bestFit="1" customWidth="1"/>
    <col min="6148" max="6148" width="3.7109375" customWidth="1"/>
    <col min="6149" max="6150" width="6.7109375" bestFit="1" customWidth="1"/>
    <col min="6151" max="6151" width="3.7109375" customWidth="1"/>
    <col min="6152" max="6153" width="6.7109375" bestFit="1" customWidth="1"/>
    <col min="6154" max="6154" width="3.7109375" customWidth="1"/>
    <col min="6155" max="6156" width="6.7109375" bestFit="1" customWidth="1"/>
    <col min="6157" max="6157" width="3.7109375" customWidth="1"/>
    <col min="6158" max="6159" width="6.7109375" bestFit="1" customWidth="1"/>
    <col min="6160" max="6160" width="3.7109375" customWidth="1"/>
    <col min="6161" max="6162" width="6.7109375" bestFit="1" customWidth="1"/>
    <col min="6163" max="6163" width="3.7109375" customWidth="1"/>
    <col min="6164" max="6165" width="6.7109375" bestFit="1" customWidth="1"/>
    <col min="6166" max="6166" width="3.7109375" customWidth="1"/>
    <col min="6167" max="6167" width="6.7109375" bestFit="1" customWidth="1"/>
    <col min="6401" max="6401" width="25.28515625" customWidth="1"/>
    <col min="6402" max="6402" width="12.28515625" customWidth="1"/>
    <col min="6403" max="6403" width="6.7109375" bestFit="1" customWidth="1"/>
    <col min="6404" max="6404" width="3.7109375" customWidth="1"/>
    <col min="6405" max="6406" width="6.7109375" bestFit="1" customWidth="1"/>
    <col min="6407" max="6407" width="3.7109375" customWidth="1"/>
    <col min="6408" max="6409" width="6.7109375" bestFit="1" customWidth="1"/>
    <col min="6410" max="6410" width="3.7109375" customWidth="1"/>
    <col min="6411" max="6412" width="6.7109375" bestFit="1" customWidth="1"/>
    <col min="6413" max="6413" width="3.7109375" customWidth="1"/>
    <col min="6414" max="6415" width="6.7109375" bestFit="1" customWidth="1"/>
    <col min="6416" max="6416" width="3.7109375" customWidth="1"/>
    <col min="6417" max="6418" width="6.7109375" bestFit="1" customWidth="1"/>
    <col min="6419" max="6419" width="3.7109375" customWidth="1"/>
    <col min="6420" max="6421" width="6.7109375" bestFit="1" customWidth="1"/>
    <col min="6422" max="6422" width="3.7109375" customWidth="1"/>
    <col min="6423" max="6423" width="6.7109375" bestFit="1" customWidth="1"/>
    <col min="6657" max="6657" width="25.28515625" customWidth="1"/>
    <col min="6658" max="6658" width="12.28515625" customWidth="1"/>
    <col min="6659" max="6659" width="6.7109375" bestFit="1" customWidth="1"/>
    <col min="6660" max="6660" width="3.7109375" customWidth="1"/>
    <col min="6661" max="6662" width="6.7109375" bestFit="1" customWidth="1"/>
    <col min="6663" max="6663" width="3.7109375" customWidth="1"/>
    <col min="6664" max="6665" width="6.7109375" bestFit="1" customWidth="1"/>
    <col min="6666" max="6666" width="3.7109375" customWidth="1"/>
    <col min="6667" max="6668" width="6.7109375" bestFit="1" customWidth="1"/>
    <col min="6669" max="6669" width="3.7109375" customWidth="1"/>
    <col min="6670" max="6671" width="6.7109375" bestFit="1" customWidth="1"/>
    <col min="6672" max="6672" width="3.7109375" customWidth="1"/>
    <col min="6673" max="6674" width="6.7109375" bestFit="1" customWidth="1"/>
    <col min="6675" max="6675" width="3.7109375" customWidth="1"/>
    <col min="6676" max="6677" width="6.7109375" bestFit="1" customWidth="1"/>
    <col min="6678" max="6678" width="3.7109375" customWidth="1"/>
    <col min="6679" max="6679" width="6.7109375" bestFit="1" customWidth="1"/>
    <col min="6913" max="6913" width="25.28515625" customWidth="1"/>
    <col min="6914" max="6914" width="12.28515625" customWidth="1"/>
    <col min="6915" max="6915" width="6.7109375" bestFit="1" customWidth="1"/>
    <col min="6916" max="6916" width="3.7109375" customWidth="1"/>
    <col min="6917" max="6918" width="6.7109375" bestFit="1" customWidth="1"/>
    <col min="6919" max="6919" width="3.7109375" customWidth="1"/>
    <col min="6920" max="6921" width="6.7109375" bestFit="1" customWidth="1"/>
    <col min="6922" max="6922" width="3.7109375" customWidth="1"/>
    <col min="6923" max="6924" width="6.7109375" bestFit="1" customWidth="1"/>
    <col min="6925" max="6925" width="3.7109375" customWidth="1"/>
    <col min="6926" max="6927" width="6.7109375" bestFit="1" customWidth="1"/>
    <col min="6928" max="6928" width="3.7109375" customWidth="1"/>
    <col min="6929" max="6930" width="6.7109375" bestFit="1" customWidth="1"/>
    <col min="6931" max="6931" width="3.7109375" customWidth="1"/>
    <col min="6932" max="6933" width="6.7109375" bestFit="1" customWidth="1"/>
    <col min="6934" max="6934" width="3.7109375" customWidth="1"/>
    <col min="6935" max="6935" width="6.7109375" bestFit="1" customWidth="1"/>
    <col min="7169" max="7169" width="25.28515625" customWidth="1"/>
    <col min="7170" max="7170" width="12.28515625" customWidth="1"/>
    <col min="7171" max="7171" width="6.7109375" bestFit="1" customWidth="1"/>
    <col min="7172" max="7172" width="3.7109375" customWidth="1"/>
    <col min="7173" max="7174" width="6.7109375" bestFit="1" customWidth="1"/>
    <col min="7175" max="7175" width="3.7109375" customWidth="1"/>
    <col min="7176" max="7177" width="6.7109375" bestFit="1" customWidth="1"/>
    <col min="7178" max="7178" width="3.7109375" customWidth="1"/>
    <col min="7179" max="7180" width="6.7109375" bestFit="1" customWidth="1"/>
    <col min="7181" max="7181" width="3.7109375" customWidth="1"/>
    <col min="7182" max="7183" width="6.7109375" bestFit="1" customWidth="1"/>
    <col min="7184" max="7184" width="3.7109375" customWidth="1"/>
    <col min="7185" max="7186" width="6.7109375" bestFit="1" customWidth="1"/>
    <col min="7187" max="7187" width="3.7109375" customWidth="1"/>
    <col min="7188" max="7189" width="6.7109375" bestFit="1" customWidth="1"/>
    <col min="7190" max="7190" width="3.7109375" customWidth="1"/>
    <col min="7191" max="7191" width="6.7109375" bestFit="1" customWidth="1"/>
    <col min="7425" max="7425" width="25.28515625" customWidth="1"/>
    <col min="7426" max="7426" width="12.28515625" customWidth="1"/>
    <col min="7427" max="7427" width="6.7109375" bestFit="1" customWidth="1"/>
    <col min="7428" max="7428" width="3.7109375" customWidth="1"/>
    <col min="7429" max="7430" width="6.7109375" bestFit="1" customWidth="1"/>
    <col min="7431" max="7431" width="3.7109375" customWidth="1"/>
    <col min="7432" max="7433" width="6.7109375" bestFit="1" customWidth="1"/>
    <col min="7434" max="7434" width="3.7109375" customWidth="1"/>
    <col min="7435" max="7436" width="6.7109375" bestFit="1" customWidth="1"/>
    <col min="7437" max="7437" width="3.7109375" customWidth="1"/>
    <col min="7438" max="7439" width="6.7109375" bestFit="1" customWidth="1"/>
    <col min="7440" max="7440" width="3.7109375" customWidth="1"/>
    <col min="7441" max="7442" width="6.7109375" bestFit="1" customWidth="1"/>
    <col min="7443" max="7443" width="3.7109375" customWidth="1"/>
    <col min="7444" max="7445" width="6.7109375" bestFit="1" customWidth="1"/>
    <col min="7446" max="7446" width="3.7109375" customWidth="1"/>
    <col min="7447" max="7447" width="6.7109375" bestFit="1" customWidth="1"/>
    <col min="7681" max="7681" width="25.28515625" customWidth="1"/>
    <col min="7682" max="7682" width="12.28515625" customWidth="1"/>
    <col min="7683" max="7683" width="6.7109375" bestFit="1" customWidth="1"/>
    <col min="7684" max="7684" width="3.7109375" customWidth="1"/>
    <col min="7685" max="7686" width="6.7109375" bestFit="1" customWidth="1"/>
    <col min="7687" max="7687" width="3.7109375" customWidth="1"/>
    <col min="7688" max="7689" width="6.7109375" bestFit="1" customWidth="1"/>
    <col min="7690" max="7690" width="3.7109375" customWidth="1"/>
    <col min="7691" max="7692" width="6.7109375" bestFit="1" customWidth="1"/>
    <col min="7693" max="7693" width="3.7109375" customWidth="1"/>
    <col min="7694" max="7695" width="6.7109375" bestFit="1" customWidth="1"/>
    <col min="7696" max="7696" width="3.7109375" customWidth="1"/>
    <col min="7697" max="7698" width="6.7109375" bestFit="1" customWidth="1"/>
    <col min="7699" max="7699" width="3.7109375" customWidth="1"/>
    <col min="7700" max="7701" width="6.7109375" bestFit="1" customWidth="1"/>
    <col min="7702" max="7702" width="3.7109375" customWidth="1"/>
    <col min="7703" max="7703" width="6.7109375" bestFit="1" customWidth="1"/>
    <col min="7937" max="7937" width="25.28515625" customWidth="1"/>
    <col min="7938" max="7938" width="12.28515625" customWidth="1"/>
    <col min="7939" max="7939" width="6.7109375" bestFit="1" customWidth="1"/>
    <col min="7940" max="7940" width="3.7109375" customWidth="1"/>
    <col min="7941" max="7942" width="6.7109375" bestFit="1" customWidth="1"/>
    <col min="7943" max="7943" width="3.7109375" customWidth="1"/>
    <col min="7944" max="7945" width="6.7109375" bestFit="1" customWidth="1"/>
    <col min="7946" max="7946" width="3.7109375" customWidth="1"/>
    <col min="7947" max="7948" width="6.7109375" bestFit="1" customWidth="1"/>
    <col min="7949" max="7949" width="3.7109375" customWidth="1"/>
    <col min="7950" max="7951" width="6.7109375" bestFit="1" customWidth="1"/>
    <col min="7952" max="7952" width="3.7109375" customWidth="1"/>
    <col min="7953" max="7954" width="6.7109375" bestFit="1" customWidth="1"/>
    <col min="7955" max="7955" width="3.7109375" customWidth="1"/>
    <col min="7956" max="7957" width="6.7109375" bestFit="1" customWidth="1"/>
    <col min="7958" max="7958" width="3.7109375" customWidth="1"/>
    <col min="7959" max="7959" width="6.7109375" bestFit="1" customWidth="1"/>
    <col min="8193" max="8193" width="25.28515625" customWidth="1"/>
    <col min="8194" max="8194" width="12.28515625" customWidth="1"/>
    <col min="8195" max="8195" width="6.7109375" bestFit="1" customWidth="1"/>
    <col min="8196" max="8196" width="3.7109375" customWidth="1"/>
    <col min="8197" max="8198" width="6.7109375" bestFit="1" customWidth="1"/>
    <col min="8199" max="8199" width="3.7109375" customWidth="1"/>
    <col min="8200" max="8201" width="6.7109375" bestFit="1" customWidth="1"/>
    <col min="8202" max="8202" width="3.7109375" customWidth="1"/>
    <col min="8203" max="8204" width="6.7109375" bestFit="1" customWidth="1"/>
    <col min="8205" max="8205" width="3.7109375" customWidth="1"/>
    <col min="8206" max="8207" width="6.7109375" bestFit="1" customWidth="1"/>
    <col min="8208" max="8208" width="3.7109375" customWidth="1"/>
    <col min="8209" max="8210" width="6.7109375" bestFit="1" customWidth="1"/>
    <col min="8211" max="8211" width="3.7109375" customWidth="1"/>
    <col min="8212" max="8213" width="6.7109375" bestFit="1" customWidth="1"/>
    <col min="8214" max="8214" width="3.7109375" customWidth="1"/>
    <col min="8215" max="8215" width="6.7109375" bestFit="1" customWidth="1"/>
    <col min="8449" max="8449" width="25.28515625" customWidth="1"/>
    <col min="8450" max="8450" width="12.28515625" customWidth="1"/>
    <col min="8451" max="8451" width="6.7109375" bestFit="1" customWidth="1"/>
    <col min="8452" max="8452" width="3.7109375" customWidth="1"/>
    <col min="8453" max="8454" width="6.7109375" bestFit="1" customWidth="1"/>
    <col min="8455" max="8455" width="3.7109375" customWidth="1"/>
    <col min="8456" max="8457" width="6.7109375" bestFit="1" customWidth="1"/>
    <col min="8458" max="8458" width="3.7109375" customWidth="1"/>
    <col min="8459" max="8460" width="6.7109375" bestFit="1" customWidth="1"/>
    <col min="8461" max="8461" width="3.7109375" customWidth="1"/>
    <col min="8462" max="8463" width="6.7109375" bestFit="1" customWidth="1"/>
    <col min="8464" max="8464" width="3.7109375" customWidth="1"/>
    <col min="8465" max="8466" width="6.7109375" bestFit="1" customWidth="1"/>
    <col min="8467" max="8467" width="3.7109375" customWidth="1"/>
    <col min="8468" max="8469" width="6.7109375" bestFit="1" customWidth="1"/>
    <col min="8470" max="8470" width="3.7109375" customWidth="1"/>
    <col min="8471" max="8471" width="6.7109375" bestFit="1" customWidth="1"/>
    <col min="8705" max="8705" width="25.28515625" customWidth="1"/>
    <col min="8706" max="8706" width="12.28515625" customWidth="1"/>
    <col min="8707" max="8707" width="6.7109375" bestFit="1" customWidth="1"/>
    <col min="8708" max="8708" width="3.7109375" customWidth="1"/>
    <col min="8709" max="8710" width="6.7109375" bestFit="1" customWidth="1"/>
    <col min="8711" max="8711" width="3.7109375" customWidth="1"/>
    <col min="8712" max="8713" width="6.7109375" bestFit="1" customWidth="1"/>
    <col min="8714" max="8714" width="3.7109375" customWidth="1"/>
    <col min="8715" max="8716" width="6.7109375" bestFit="1" customWidth="1"/>
    <col min="8717" max="8717" width="3.7109375" customWidth="1"/>
    <col min="8718" max="8719" width="6.7109375" bestFit="1" customWidth="1"/>
    <col min="8720" max="8720" width="3.7109375" customWidth="1"/>
    <col min="8721" max="8722" width="6.7109375" bestFit="1" customWidth="1"/>
    <col min="8723" max="8723" width="3.7109375" customWidth="1"/>
    <col min="8724" max="8725" width="6.7109375" bestFit="1" customWidth="1"/>
    <col min="8726" max="8726" width="3.7109375" customWidth="1"/>
    <col min="8727" max="8727" width="6.7109375" bestFit="1" customWidth="1"/>
    <col min="8961" max="8961" width="25.28515625" customWidth="1"/>
    <col min="8962" max="8962" width="12.28515625" customWidth="1"/>
    <col min="8963" max="8963" width="6.7109375" bestFit="1" customWidth="1"/>
    <col min="8964" max="8964" width="3.7109375" customWidth="1"/>
    <col min="8965" max="8966" width="6.7109375" bestFit="1" customWidth="1"/>
    <col min="8967" max="8967" width="3.7109375" customWidth="1"/>
    <col min="8968" max="8969" width="6.7109375" bestFit="1" customWidth="1"/>
    <col min="8970" max="8970" width="3.7109375" customWidth="1"/>
    <col min="8971" max="8972" width="6.7109375" bestFit="1" customWidth="1"/>
    <col min="8973" max="8973" width="3.7109375" customWidth="1"/>
    <col min="8974" max="8975" width="6.7109375" bestFit="1" customWidth="1"/>
    <col min="8976" max="8976" width="3.7109375" customWidth="1"/>
    <col min="8977" max="8978" width="6.7109375" bestFit="1" customWidth="1"/>
    <col min="8979" max="8979" width="3.7109375" customWidth="1"/>
    <col min="8980" max="8981" width="6.7109375" bestFit="1" customWidth="1"/>
    <col min="8982" max="8982" width="3.7109375" customWidth="1"/>
    <col min="8983" max="8983" width="6.7109375" bestFit="1" customWidth="1"/>
    <col min="9217" max="9217" width="25.28515625" customWidth="1"/>
    <col min="9218" max="9218" width="12.28515625" customWidth="1"/>
    <col min="9219" max="9219" width="6.7109375" bestFit="1" customWidth="1"/>
    <col min="9220" max="9220" width="3.7109375" customWidth="1"/>
    <col min="9221" max="9222" width="6.7109375" bestFit="1" customWidth="1"/>
    <col min="9223" max="9223" width="3.7109375" customWidth="1"/>
    <col min="9224" max="9225" width="6.7109375" bestFit="1" customWidth="1"/>
    <col min="9226" max="9226" width="3.7109375" customWidth="1"/>
    <col min="9227" max="9228" width="6.7109375" bestFit="1" customWidth="1"/>
    <col min="9229" max="9229" width="3.7109375" customWidth="1"/>
    <col min="9230" max="9231" width="6.7109375" bestFit="1" customWidth="1"/>
    <col min="9232" max="9232" width="3.7109375" customWidth="1"/>
    <col min="9233" max="9234" width="6.7109375" bestFit="1" customWidth="1"/>
    <col min="9235" max="9235" width="3.7109375" customWidth="1"/>
    <col min="9236" max="9237" width="6.7109375" bestFit="1" customWidth="1"/>
    <col min="9238" max="9238" width="3.7109375" customWidth="1"/>
    <col min="9239" max="9239" width="6.7109375" bestFit="1" customWidth="1"/>
    <col min="9473" max="9473" width="25.28515625" customWidth="1"/>
    <col min="9474" max="9474" width="12.28515625" customWidth="1"/>
    <col min="9475" max="9475" width="6.7109375" bestFit="1" customWidth="1"/>
    <col min="9476" max="9476" width="3.7109375" customWidth="1"/>
    <col min="9477" max="9478" width="6.7109375" bestFit="1" customWidth="1"/>
    <col min="9479" max="9479" width="3.7109375" customWidth="1"/>
    <col min="9480" max="9481" width="6.7109375" bestFit="1" customWidth="1"/>
    <col min="9482" max="9482" width="3.7109375" customWidth="1"/>
    <col min="9483" max="9484" width="6.7109375" bestFit="1" customWidth="1"/>
    <col min="9485" max="9485" width="3.7109375" customWidth="1"/>
    <col min="9486" max="9487" width="6.7109375" bestFit="1" customWidth="1"/>
    <col min="9488" max="9488" width="3.7109375" customWidth="1"/>
    <col min="9489" max="9490" width="6.7109375" bestFit="1" customWidth="1"/>
    <col min="9491" max="9491" width="3.7109375" customWidth="1"/>
    <col min="9492" max="9493" width="6.7109375" bestFit="1" customWidth="1"/>
    <col min="9494" max="9494" width="3.7109375" customWidth="1"/>
    <col min="9495" max="9495" width="6.7109375" bestFit="1" customWidth="1"/>
    <col min="9729" max="9729" width="25.28515625" customWidth="1"/>
    <col min="9730" max="9730" width="12.28515625" customWidth="1"/>
    <col min="9731" max="9731" width="6.7109375" bestFit="1" customWidth="1"/>
    <col min="9732" max="9732" width="3.7109375" customWidth="1"/>
    <col min="9733" max="9734" width="6.7109375" bestFit="1" customWidth="1"/>
    <col min="9735" max="9735" width="3.7109375" customWidth="1"/>
    <col min="9736" max="9737" width="6.7109375" bestFit="1" customWidth="1"/>
    <col min="9738" max="9738" width="3.7109375" customWidth="1"/>
    <col min="9739" max="9740" width="6.7109375" bestFit="1" customWidth="1"/>
    <col min="9741" max="9741" width="3.7109375" customWidth="1"/>
    <col min="9742" max="9743" width="6.7109375" bestFit="1" customWidth="1"/>
    <col min="9744" max="9744" width="3.7109375" customWidth="1"/>
    <col min="9745" max="9746" width="6.7109375" bestFit="1" customWidth="1"/>
    <col min="9747" max="9747" width="3.7109375" customWidth="1"/>
    <col min="9748" max="9749" width="6.7109375" bestFit="1" customWidth="1"/>
    <col min="9750" max="9750" width="3.7109375" customWidth="1"/>
    <col min="9751" max="9751" width="6.7109375" bestFit="1" customWidth="1"/>
    <col min="9985" max="9985" width="25.28515625" customWidth="1"/>
    <col min="9986" max="9986" width="12.28515625" customWidth="1"/>
    <col min="9987" max="9987" width="6.7109375" bestFit="1" customWidth="1"/>
    <col min="9988" max="9988" width="3.7109375" customWidth="1"/>
    <col min="9989" max="9990" width="6.7109375" bestFit="1" customWidth="1"/>
    <col min="9991" max="9991" width="3.7109375" customWidth="1"/>
    <col min="9992" max="9993" width="6.7109375" bestFit="1" customWidth="1"/>
    <col min="9994" max="9994" width="3.7109375" customWidth="1"/>
    <col min="9995" max="9996" width="6.7109375" bestFit="1" customWidth="1"/>
    <col min="9997" max="9997" width="3.7109375" customWidth="1"/>
    <col min="9998" max="9999" width="6.7109375" bestFit="1" customWidth="1"/>
    <col min="10000" max="10000" width="3.7109375" customWidth="1"/>
    <col min="10001" max="10002" width="6.7109375" bestFit="1" customWidth="1"/>
    <col min="10003" max="10003" width="3.7109375" customWidth="1"/>
    <col min="10004" max="10005" width="6.7109375" bestFit="1" customWidth="1"/>
    <col min="10006" max="10006" width="3.7109375" customWidth="1"/>
    <col min="10007" max="10007" width="6.7109375" bestFit="1" customWidth="1"/>
    <col min="10241" max="10241" width="25.28515625" customWidth="1"/>
    <col min="10242" max="10242" width="12.28515625" customWidth="1"/>
    <col min="10243" max="10243" width="6.7109375" bestFit="1" customWidth="1"/>
    <col min="10244" max="10244" width="3.7109375" customWidth="1"/>
    <col min="10245" max="10246" width="6.7109375" bestFit="1" customWidth="1"/>
    <col min="10247" max="10247" width="3.7109375" customWidth="1"/>
    <col min="10248" max="10249" width="6.7109375" bestFit="1" customWidth="1"/>
    <col min="10250" max="10250" width="3.7109375" customWidth="1"/>
    <col min="10251" max="10252" width="6.7109375" bestFit="1" customWidth="1"/>
    <col min="10253" max="10253" width="3.7109375" customWidth="1"/>
    <col min="10254" max="10255" width="6.7109375" bestFit="1" customWidth="1"/>
    <col min="10256" max="10256" width="3.7109375" customWidth="1"/>
    <col min="10257" max="10258" width="6.7109375" bestFit="1" customWidth="1"/>
    <col min="10259" max="10259" width="3.7109375" customWidth="1"/>
    <col min="10260" max="10261" width="6.7109375" bestFit="1" customWidth="1"/>
    <col min="10262" max="10262" width="3.7109375" customWidth="1"/>
    <col min="10263" max="10263" width="6.7109375" bestFit="1" customWidth="1"/>
    <col min="10497" max="10497" width="25.28515625" customWidth="1"/>
    <col min="10498" max="10498" width="12.28515625" customWidth="1"/>
    <col min="10499" max="10499" width="6.7109375" bestFit="1" customWidth="1"/>
    <col min="10500" max="10500" width="3.7109375" customWidth="1"/>
    <col min="10501" max="10502" width="6.7109375" bestFit="1" customWidth="1"/>
    <col min="10503" max="10503" width="3.7109375" customWidth="1"/>
    <col min="10504" max="10505" width="6.7109375" bestFit="1" customWidth="1"/>
    <col min="10506" max="10506" width="3.7109375" customWidth="1"/>
    <col min="10507" max="10508" width="6.7109375" bestFit="1" customWidth="1"/>
    <col min="10509" max="10509" width="3.7109375" customWidth="1"/>
    <col min="10510" max="10511" width="6.7109375" bestFit="1" customWidth="1"/>
    <col min="10512" max="10512" width="3.7109375" customWidth="1"/>
    <col min="10513" max="10514" width="6.7109375" bestFit="1" customWidth="1"/>
    <col min="10515" max="10515" width="3.7109375" customWidth="1"/>
    <col min="10516" max="10517" width="6.7109375" bestFit="1" customWidth="1"/>
    <col min="10518" max="10518" width="3.7109375" customWidth="1"/>
    <col min="10519" max="10519" width="6.7109375" bestFit="1" customWidth="1"/>
    <col min="10753" max="10753" width="25.28515625" customWidth="1"/>
    <col min="10754" max="10754" width="12.28515625" customWidth="1"/>
    <col min="10755" max="10755" width="6.7109375" bestFit="1" customWidth="1"/>
    <col min="10756" max="10756" width="3.7109375" customWidth="1"/>
    <col min="10757" max="10758" width="6.7109375" bestFit="1" customWidth="1"/>
    <col min="10759" max="10759" width="3.7109375" customWidth="1"/>
    <col min="10760" max="10761" width="6.7109375" bestFit="1" customWidth="1"/>
    <col min="10762" max="10762" width="3.7109375" customWidth="1"/>
    <col min="10763" max="10764" width="6.7109375" bestFit="1" customWidth="1"/>
    <col min="10765" max="10765" width="3.7109375" customWidth="1"/>
    <col min="10766" max="10767" width="6.7109375" bestFit="1" customWidth="1"/>
    <col min="10768" max="10768" width="3.7109375" customWidth="1"/>
    <col min="10769" max="10770" width="6.7109375" bestFit="1" customWidth="1"/>
    <col min="10771" max="10771" width="3.7109375" customWidth="1"/>
    <col min="10772" max="10773" width="6.7109375" bestFit="1" customWidth="1"/>
    <col min="10774" max="10774" width="3.7109375" customWidth="1"/>
    <col min="10775" max="10775" width="6.7109375" bestFit="1" customWidth="1"/>
    <col min="11009" max="11009" width="25.28515625" customWidth="1"/>
    <col min="11010" max="11010" width="12.28515625" customWidth="1"/>
    <col min="11011" max="11011" width="6.7109375" bestFit="1" customWidth="1"/>
    <col min="11012" max="11012" width="3.7109375" customWidth="1"/>
    <col min="11013" max="11014" width="6.7109375" bestFit="1" customWidth="1"/>
    <col min="11015" max="11015" width="3.7109375" customWidth="1"/>
    <col min="11016" max="11017" width="6.7109375" bestFit="1" customWidth="1"/>
    <col min="11018" max="11018" width="3.7109375" customWidth="1"/>
    <col min="11019" max="11020" width="6.7109375" bestFit="1" customWidth="1"/>
    <col min="11021" max="11021" width="3.7109375" customWidth="1"/>
    <col min="11022" max="11023" width="6.7109375" bestFit="1" customWidth="1"/>
    <col min="11024" max="11024" width="3.7109375" customWidth="1"/>
    <col min="11025" max="11026" width="6.7109375" bestFit="1" customWidth="1"/>
    <col min="11027" max="11027" width="3.7109375" customWidth="1"/>
    <col min="11028" max="11029" width="6.7109375" bestFit="1" customWidth="1"/>
    <col min="11030" max="11030" width="3.7109375" customWidth="1"/>
    <col min="11031" max="11031" width="6.7109375" bestFit="1" customWidth="1"/>
    <col min="11265" max="11265" width="25.28515625" customWidth="1"/>
    <col min="11266" max="11266" width="12.28515625" customWidth="1"/>
    <col min="11267" max="11267" width="6.7109375" bestFit="1" customWidth="1"/>
    <col min="11268" max="11268" width="3.7109375" customWidth="1"/>
    <col min="11269" max="11270" width="6.7109375" bestFit="1" customWidth="1"/>
    <col min="11271" max="11271" width="3.7109375" customWidth="1"/>
    <col min="11272" max="11273" width="6.7109375" bestFit="1" customWidth="1"/>
    <col min="11274" max="11274" width="3.7109375" customWidth="1"/>
    <col min="11275" max="11276" width="6.7109375" bestFit="1" customWidth="1"/>
    <col min="11277" max="11277" width="3.7109375" customWidth="1"/>
    <col min="11278" max="11279" width="6.7109375" bestFit="1" customWidth="1"/>
    <col min="11280" max="11280" width="3.7109375" customWidth="1"/>
    <col min="11281" max="11282" width="6.7109375" bestFit="1" customWidth="1"/>
    <col min="11283" max="11283" width="3.7109375" customWidth="1"/>
    <col min="11284" max="11285" width="6.7109375" bestFit="1" customWidth="1"/>
    <col min="11286" max="11286" width="3.7109375" customWidth="1"/>
    <col min="11287" max="11287" width="6.7109375" bestFit="1" customWidth="1"/>
    <col min="11521" max="11521" width="25.28515625" customWidth="1"/>
    <col min="11522" max="11522" width="12.28515625" customWidth="1"/>
    <col min="11523" max="11523" width="6.7109375" bestFit="1" customWidth="1"/>
    <col min="11524" max="11524" width="3.7109375" customWidth="1"/>
    <col min="11525" max="11526" width="6.7109375" bestFit="1" customWidth="1"/>
    <col min="11527" max="11527" width="3.7109375" customWidth="1"/>
    <col min="11528" max="11529" width="6.7109375" bestFit="1" customWidth="1"/>
    <col min="11530" max="11530" width="3.7109375" customWidth="1"/>
    <col min="11531" max="11532" width="6.7109375" bestFit="1" customWidth="1"/>
    <col min="11533" max="11533" width="3.7109375" customWidth="1"/>
    <col min="11534" max="11535" width="6.7109375" bestFit="1" customWidth="1"/>
    <col min="11536" max="11536" width="3.7109375" customWidth="1"/>
    <col min="11537" max="11538" width="6.7109375" bestFit="1" customWidth="1"/>
    <col min="11539" max="11539" width="3.7109375" customWidth="1"/>
    <col min="11540" max="11541" width="6.7109375" bestFit="1" customWidth="1"/>
    <col min="11542" max="11542" width="3.7109375" customWidth="1"/>
    <col min="11543" max="11543" width="6.7109375" bestFit="1" customWidth="1"/>
    <col min="11777" max="11777" width="25.28515625" customWidth="1"/>
    <col min="11778" max="11778" width="12.28515625" customWidth="1"/>
    <col min="11779" max="11779" width="6.7109375" bestFit="1" customWidth="1"/>
    <col min="11780" max="11780" width="3.7109375" customWidth="1"/>
    <col min="11781" max="11782" width="6.7109375" bestFit="1" customWidth="1"/>
    <col min="11783" max="11783" width="3.7109375" customWidth="1"/>
    <col min="11784" max="11785" width="6.7109375" bestFit="1" customWidth="1"/>
    <col min="11786" max="11786" width="3.7109375" customWidth="1"/>
    <col min="11787" max="11788" width="6.7109375" bestFit="1" customWidth="1"/>
    <col min="11789" max="11789" width="3.7109375" customWidth="1"/>
    <col min="11790" max="11791" width="6.7109375" bestFit="1" customWidth="1"/>
    <col min="11792" max="11792" width="3.7109375" customWidth="1"/>
    <col min="11793" max="11794" width="6.7109375" bestFit="1" customWidth="1"/>
    <col min="11795" max="11795" width="3.7109375" customWidth="1"/>
    <col min="11796" max="11797" width="6.7109375" bestFit="1" customWidth="1"/>
    <col min="11798" max="11798" width="3.7109375" customWidth="1"/>
    <col min="11799" max="11799" width="6.7109375" bestFit="1" customWidth="1"/>
    <col min="12033" max="12033" width="25.28515625" customWidth="1"/>
    <col min="12034" max="12034" width="12.28515625" customWidth="1"/>
    <col min="12035" max="12035" width="6.7109375" bestFit="1" customWidth="1"/>
    <col min="12036" max="12036" width="3.7109375" customWidth="1"/>
    <col min="12037" max="12038" width="6.7109375" bestFit="1" customWidth="1"/>
    <col min="12039" max="12039" width="3.7109375" customWidth="1"/>
    <col min="12040" max="12041" width="6.7109375" bestFit="1" customWidth="1"/>
    <col min="12042" max="12042" width="3.7109375" customWidth="1"/>
    <col min="12043" max="12044" width="6.7109375" bestFit="1" customWidth="1"/>
    <col min="12045" max="12045" width="3.7109375" customWidth="1"/>
    <col min="12046" max="12047" width="6.7109375" bestFit="1" customWidth="1"/>
    <col min="12048" max="12048" width="3.7109375" customWidth="1"/>
    <col min="12049" max="12050" width="6.7109375" bestFit="1" customWidth="1"/>
    <col min="12051" max="12051" width="3.7109375" customWidth="1"/>
    <col min="12052" max="12053" width="6.7109375" bestFit="1" customWidth="1"/>
    <col min="12054" max="12054" width="3.7109375" customWidth="1"/>
    <col min="12055" max="12055" width="6.7109375" bestFit="1" customWidth="1"/>
    <col min="12289" max="12289" width="25.28515625" customWidth="1"/>
    <col min="12290" max="12290" width="12.28515625" customWidth="1"/>
    <col min="12291" max="12291" width="6.7109375" bestFit="1" customWidth="1"/>
    <col min="12292" max="12292" width="3.7109375" customWidth="1"/>
    <col min="12293" max="12294" width="6.7109375" bestFit="1" customWidth="1"/>
    <col min="12295" max="12295" width="3.7109375" customWidth="1"/>
    <col min="12296" max="12297" width="6.7109375" bestFit="1" customWidth="1"/>
    <col min="12298" max="12298" width="3.7109375" customWidth="1"/>
    <col min="12299" max="12300" width="6.7109375" bestFit="1" customWidth="1"/>
    <col min="12301" max="12301" width="3.7109375" customWidth="1"/>
    <col min="12302" max="12303" width="6.7109375" bestFit="1" customWidth="1"/>
    <col min="12304" max="12304" width="3.7109375" customWidth="1"/>
    <col min="12305" max="12306" width="6.7109375" bestFit="1" customWidth="1"/>
    <col min="12307" max="12307" width="3.7109375" customWidth="1"/>
    <col min="12308" max="12309" width="6.7109375" bestFit="1" customWidth="1"/>
    <col min="12310" max="12310" width="3.7109375" customWidth="1"/>
    <col min="12311" max="12311" width="6.7109375" bestFit="1" customWidth="1"/>
    <col min="12545" max="12545" width="25.28515625" customWidth="1"/>
    <col min="12546" max="12546" width="12.28515625" customWidth="1"/>
    <col min="12547" max="12547" width="6.7109375" bestFit="1" customWidth="1"/>
    <col min="12548" max="12548" width="3.7109375" customWidth="1"/>
    <col min="12549" max="12550" width="6.7109375" bestFit="1" customWidth="1"/>
    <col min="12551" max="12551" width="3.7109375" customWidth="1"/>
    <col min="12552" max="12553" width="6.7109375" bestFit="1" customWidth="1"/>
    <col min="12554" max="12554" width="3.7109375" customWidth="1"/>
    <col min="12555" max="12556" width="6.7109375" bestFit="1" customWidth="1"/>
    <col min="12557" max="12557" width="3.7109375" customWidth="1"/>
    <col min="12558" max="12559" width="6.7109375" bestFit="1" customWidth="1"/>
    <col min="12560" max="12560" width="3.7109375" customWidth="1"/>
    <col min="12561" max="12562" width="6.7109375" bestFit="1" customWidth="1"/>
    <col min="12563" max="12563" width="3.7109375" customWidth="1"/>
    <col min="12564" max="12565" width="6.7109375" bestFit="1" customWidth="1"/>
    <col min="12566" max="12566" width="3.7109375" customWidth="1"/>
    <col min="12567" max="12567" width="6.7109375" bestFit="1" customWidth="1"/>
    <col min="12801" max="12801" width="25.28515625" customWidth="1"/>
    <col min="12802" max="12802" width="12.28515625" customWidth="1"/>
    <col min="12803" max="12803" width="6.7109375" bestFit="1" customWidth="1"/>
    <col min="12804" max="12804" width="3.7109375" customWidth="1"/>
    <col min="12805" max="12806" width="6.7109375" bestFit="1" customWidth="1"/>
    <col min="12807" max="12807" width="3.7109375" customWidth="1"/>
    <col min="12808" max="12809" width="6.7109375" bestFit="1" customWidth="1"/>
    <col min="12810" max="12810" width="3.7109375" customWidth="1"/>
    <col min="12811" max="12812" width="6.7109375" bestFit="1" customWidth="1"/>
    <col min="12813" max="12813" width="3.7109375" customWidth="1"/>
    <col min="12814" max="12815" width="6.7109375" bestFit="1" customWidth="1"/>
    <col min="12816" max="12816" width="3.7109375" customWidth="1"/>
    <col min="12817" max="12818" width="6.7109375" bestFit="1" customWidth="1"/>
    <col min="12819" max="12819" width="3.7109375" customWidth="1"/>
    <col min="12820" max="12821" width="6.7109375" bestFit="1" customWidth="1"/>
    <col min="12822" max="12822" width="3.7109375" customWidth="1"/>
    <col min="12823" max="12823" width="6.7109375" bestFit="1" customWidth="1"/>
    <col min="13057" max="13057" width="25.28515625" customWidth="1"/>
    <col min="13058" max="13058" width="12.28515625" customWidth="1"/>
    <col min="13059" max="13059" width="6.7109375" bestFit="1" customWidth="1"/>
    <col min="13060" max="13060" width="3.7109375" customWidth="1"/>
    <col min="13061" max="13062" width="6.7109375" bestFit="1" customWidth="1"/>
    <col min="13063" max="13063" width="3.7109375" customWidth="1"/>
    <col min="13064" max="13065" width="6.7109375" bestFit="1" customWidth="1"/>
    <col min="13066" max="13066" width="3.7109375" customWidth="1"/>
    <col min="13067" max="13068" width="6.7109375" bestFit="1" customWidth="1"/>
    <col min="13069" max="13069" width="3.7109375" customWidth="1"/>
    <col min="13070" max="13071" width="6.7109375" bestFit="1" customWidth="1"/>
    <col min="13072" max="13072" width="3.7109375" customWidth="1"/>
    <col min="13073" max="13074" width="6.7109375" bestFit="1" customWidth="1"/>
    <col min="13075" max="13075" width="3.7109375" customWidth="1"/>
    <col min="13076" max="13077" width="6.7109375" bestFit="1" customWidth="1"/>
    <col min="13078" max="13078" width="3.7109375" customWidth="1"/>
    <col min="13079" max="13079" width="6.7109375" bestFit="1" customWidth="1"/>
    <col min="13313" max="13313" width="25.28515625" customWidth="1"/>
    <col min="13314" max="13314" width="12.28515625" customWidth="1"/>
    <col min="13315" max="13315" width="6.7109375" bestFit="1" customWidth="1"/>
    <col min="13316" max="13316" width="3.7109375" customWidth="1"/>
    <col min="13317" max="13318" width="6.7109375" bestFit="1" customWidth="1"/>
    <col min="13319" max="13319" width="3.7109375" customWidth="1"/>
    <col min="13320" max="13321" width="6.7109375" bestFit="1" customWidth="1"/>
    <col min="13322" max="13322" width="3.7109375" customWidth="1"/>
    <col min="13323" max="13324" width="6.7109375" bestFit="1" customWidth="1"/>
    <col min="13325" max="13325" width="3.7109375" customWidth="1"/>
    <col min="13326" max="13327" width="6.7109375" bestFit="1" customWidth="1"/>
    <col min="13328" max="13328" width="3.7109375" customWidth="1"/>
    <col min="13329" max="13330" width="6.7109375" bestFit="1" customWidth="1"/>
    <col min="13331" max="13331" width="3.7109375" customWidth="1"/>
    <col min="13332" max="13333" width="6.7109375" bestFit="1" customWidth="1"/>
    <col min="13334" max="13334" width="3.7109375" customWidth="1"/>
    <col min="13335" max="13335" width="6.7109375" bestFit="1" customWidth="1"/>
    <col min="13569" max="13569" width="25.28515625" customWidth="1"/>
    <col min="13570" max="13570" width="12.28515625" customWidth="1"/>
    <col min="13571" max="13571" width="6.7109375" bestFit="1" customWidth="1"/>
    <col min="13572" max="13572" width="3.7109375" customWidth="1"/>
    <col min="13573" max="13574" width="6.7109375" bestFit="1" customWidth="1"/>
    <col min="13575" max="13575" width="3.7109375" customWidth="1"/>
    <col min="13576" max="13577" width="6.7109375" bestFit="1" customWidth="1"/>
    <col min="13578" max="13578" width="3.7109375" customWidth="1"/>
    <col min="13579" max="13580" width="6.7109375" bestFit="1" customWidth="1"/>
    <col min="13581" max="13581" width="3.7109375" customWidth="1"/>
    <col min="13582" max="13583" width="6.7109375" bestFit="1" customWidth="1"/>
    <col min="13584" max="13584" width="3.7109375" customWidth="1"/>
    <col min="13585" max="13586" width="6.7109375" bestFit="1" customWidth="1"/>
    <col min="13587" max="13587" width="3.7109375" customWidth="1"/>
    <col min="13588" max="13589" width="6.7109375" bestFit="1" customWidth="1"/>
    <col min="13590" max="13590" width="3.7109375" customWidth="1"/>
    <col min="13591" max="13591" width="6.7109375" bestFit="1" customWidth="1"/>
    <col min="13825" max="13825" width="25.28515625" customWidth="1"/>
    <col min="13826" max="13826" width="12.28515625" customWidth="1"/>
    <col min="13827" max="13827" width="6.7109375" bestFit="1" customWidth="1"/>
    <col min="13828" max="13828" width="3.7109375" customWidth="1"/>
    <col min="13829" max="13830" width="6.7109375" bestFit="1" customWidth="1"/>
    <col min="13831" max="13831" width="3.7109375" customWidth="1"/>
    <col min="13832" max="13833" width="6.7109375" bestFit="1" customWidth="1"/>
    <col min="13834" max="13834" width="3.7109375" customWidth="1"/>
    <col min="13835" max="13836" width="6.7109375" bestFit="1" customWidth="1"/>
    <col min="13837" max="13837" width="3.7109375" customWidth="1"/>
    <col min="13838" max="13839" width="6.7109375" bestFit="1" customWidth="1"/>
    <col min="13840" max="13840" width="3.7109375" customWidth="1"/>
    <col min="13841" max="13842" width="6.7109375" bestFit="1" customWidth="1"/>
    <col min="13843" max="13843" width="3.7109375" customWidth="1"/>
    <col min="13844" max="13845" width="6.7109375" bestFit="1" customWidth="1"/>
    <col min="13846" max="13846" width="3.7109375" customWidth="1"/>
    <col min="13847" max="13847" width="6.7109375" bestFit="1" customWidth="1"/>
    <col min="14081" max="14081" width="25.28515625" customWidth="1"/>
    <col min="14082" max="14082" width="12.28515625" customWidth="1"/>
    <col min="14083" max="14083" width="6.7109375" bestFit="1" customWidth="1"/>
    <col min="14084" max="14084" width="3.7109375" customWidth="1"/>
    <col min="14085" max="14086" width="6.7109375" bestFit="1" customWidth="1"/>
    <col min="14087" max="14087" width="3.7109375" customWidth="1"/>
    <col min="14088" max="14089" width="6.7109375" bestFit="1" customWidth="1"/>
    <col min="14090" max="14090" width="3.7109375" customWidth="1"/>
    <col min="14091" max="14092" width="6.7109375" bestFit="1" customWidth="1"/>
    <col min="14093" max="14093" width="3.7109375" customWidth="1"/>
    <col min="14094" max="14095" width="6.7109375" bestFit="1" customWidth="1"/>
    <col min="14096" max="14096" width="3.7109375" customWidth="1"/>
    <col min="14097" max="14098" width="6.7109375" bestFit="1" customWidth="1"/>
    <col min="14099" max="14099" width="3.7109375" customWidth="1"/>
    <col min="14100" max="14101" width="6.7109375" bestFit="1" customWidth="1"/>
    <col min="14102" max="14102" width="3.7109375" customWidth="1"/>
    <col min="14103" max="14103" width="6.7109375" bestFit="1" customWidth="1"/>
    <col min="14337" max="14337" width="25.28515625" customWidth="1"/>
    <col min="14338" max="14338" width="12.28515625" customWidth="1"/>
    <col min="14339" max="14339" width="6.7109375" bestFit="1" customWidth="1"/>
    <col min="14340" max="14340" width="3.7109375" customWidth="1"/>
    <col min="14341" max="14342" width="6.7109375" bestFit="1" customWidth="1"/>
    <col min="14343" max="14343" width="3.7109375" customWidth="1"/>
    <col min="14344" max="14345" width="6.7109375" bestFit="1" customWidth="1"/>
    <col min="14346" max="14346" width="3.7109375" customWidth="1"/>
    <col min="14347" max="14348" width="6.7109375" bestFit="1" customWidth="1"/>
    <col min="14349" max="14349" width="3.7109375" customWidth="1"/>
    <col min="14350" max="14351" width="6.7109375" bestFit="1" customWidth="1"/>
    <col min="14352" max="14352" width="3.7109375" customWidth="1"/>
    <col min="14353" max="14354" width="6.7109375" bestFit="1" customWidth="1"/>
    <col min="14355" max="14355" width="3.7109375" customWidth="1"/>
    <col min="14356" max="14357" width="6.7109375" bestFit="1" customWidth="1"/>
    <col min="14358" max="14358" width="3.7109375" customWidth="1"/>
    <col min="14359" max="14359" width="6.7109375" bestFit="1" customWidth="1"/>
    <col min="14593" max="14593" width="25.28515625" customWidth="1"/>
    <col min="14594" max="14594" width="12.28515625" customWidth="1"/>
    <col min="14595" max="14595" width="6.7109375" bestFit="1" customWidth="1"/>
    <col min="14596" max="14596" width="3.7109375" customWidth="1"/>
    <col min="14597" max="14598" width="6.7109375" bestFit="1" customWidth="1"/>
    <col min="14599" max="14599" width="3.7109375" customWidth="1"/>
    <col min="14600" max="14601" width="6.7109375" bestFit="1" customWidth="1"/>
    <col min="14602" max="14602" width="3.7109375" customWidth="1"/>
    <col min="14603" max="14604" width="6.7109375" bestFit="1" customWidth="1"/>
    <col min="14605" max="14605" width="3.7109375" customWidth="1"/>
    <col min="14606" max="14607" width="6.7109375" bestFit="1" customWidth="1"/>
    <col min="14608" max="14608" width="3.7109375" customWidth="1"/>
    <col min="14609" max="14610" width="6.7109375" bestFit="1" customWidth="1"/>
    <col min="14611" max="14611" width="3.7109375" customWidth="1"/>
    <col min="14612" max="14613" width="6.7109375" bestFit="1" customWidth="1"/>
    <col min="14614" max="14614" width="3.7109375" customWidth="1"/>
    <col min="14615" max="14615" width="6.7109375" bestFit="1" customWidth="1"/>
    <col min="14849" max="14849" width="25.28515625" customWidth="1"/>
    <col min="14850" max="14850" width="12.28515625" customWidth="1"/>
    <col min="14851" max="14851" width="6.7109375" bestFit="1" customWidth="1"/>
    <col min="14852" max="14852" width="3.7109375" customWidth="1"/>
    <col min="14853" max="14854" width="6.7109375" bestFit="1" customWidth="1"/>
    <col min="14855" max="14855" width="3.7109375" customWidth="1"/>
    <col min="14856" max="14857" width="6.7109375" bestFit="1" customWidth="1"/>
    <col min="14858" max="14858" width="3.7109375" customWidth="1"/>
    <col min="14859" max="14860" width="6.7109375" bestFit="1" customWidth="1"/>
    <col min="14861" max="14861" width="3.7109375" customWidth="1"/>
    <col min="14862" max="14863" width="6.7109375" bestFit="1" customWidth="1"/>
    <col min="14864" max="14864" width="3.7109375" customWidth="1"/>
    <col min="14865" max="14866" width="6.7109375" bestFit="1" customWidth="1"/>
    <col min="14867" max="14867" width="3.7109375" customWidth="1"/>
    <col min="14868" max="14869" width="6.7109375" bestFit="1" customWidth="1"/>
    <col min="14870" max="14870" width="3.7109375" customWidth="1"/>
    <col min="14871" max="14871" width="6.7109375" bestFit="1" customWidth="1"/>
    <col min="15105" max="15105" width="25.28515625" customWidth="1"/>
    <col min="15106" max="15106" width="12.28515625" customWidth="1"/>
    <col min="15107" max="15107" width="6.7109375" bestFit="1" customWidth="1"/>
    <col min="15108" max="15108" width="3.7109375" customWidth="1"/>
    <col min="15109" max="15110" width="6.7109375" bestFit="1" customWidth="1"/>
    <col min="15111" max="15111" width="3.7109375" customWidth="1"/>
    <col min="15112" max="15113" width="6.7109375" bestFit="1" customWidth="1"/>
    <col min="15114" max="15114" width="3.7109375" customWidth="1"/>
    <col min="15115" max="15116" width="6.7109375" bestFit="1" customWidth="1"/>
    <col min="15117" max="15117" width="3.7109375" customWidth="1"/>
    <col min="15118" max="15119" width="6.7109375" bestFit="1" customWidth="1"/>
    <col min="15120" max="15120" width="3.7109375" customWidth="1"/>
    <col min="15121" max="15122" width="6.7109375" bestFit="1" customWidth="1"/>
    <col min="15123" max="15123" width="3.7109375" customWidth="1"/>
    <col min="15124" max="15125" width="6.7109375" bestFit="1" customWidth="1"/>
    <col min="15126" max="15126" width="3.7109375" customWidth="1"/>
    <col min="15127" max="15127" width="6.7109375" bestFit="1" customWidth="1"/>
    <col min="15361" max="15361" width="25.28515625" customWidth="1"/>
    <col min="15362" max="15362" width="12.28515625" customWidth="1"/>
    <col min="15363" max="15363" width="6.7109375" bestFit="1" customWidth="1"/>
    <col min="15364" max="15364" width="3.7109375" customWidth="1"/>
    <col min="15365" max="15366" width="6.7109375" bestFit="1" customWidth="1"/>
    <col min="15367" max="15367" width="3.7109375" customWidth="1"/>
    <col min="15368" max="15369" width="6.7109375" bestFit="1" customWidth="1"/>
    <col min="15370" max="15370" width="3.7109375" customWidth="1"/>
    <col min="15371" max="15372" width="6.7109375" bestFit="1" customWidth="1"/>
    <col min="15373" max="15373" width="3.7109375" customWidth="1"/>
    <col min="15374" max="15375" width="6.7109375" bestFit="1" customWidth="1"/>
    <col min="15376" max="15376" width="3.7109375" customWidth="1"/>
    <col min="15377" max="15378" width="6.7109375" bestFit="1" customWidth="1"/>
    <col min="15379" max="15379" width="3.7109375" customWidth="1"/>
    <col min="15380" max="15381" width="6.7109375" bestFit="1" customWidth="1"/>
    <col min="15382" max="15382" width="3.7109375" customWidth="1"/>
    <col min="15383" max="15383" width="6.7109375" bestFit="1" customWidth="1"/>
    <col min="15617" max="15617" width="25.28515625" customWidth="1"/>
    <col min="15618" max="15618" width="12.28515625" customWidth="1"/>
    <col min="15619" max="15619" width="6.7109375" bestFit="1" customWidth="1"/>
    <col min="15620" max="15620" width="3.7109375" customWidth="1"/>
    <col min="15621" max="15622" width="6.7109375" bestFit="1" customWidth="1"/>
    <col min="15623" max="15623" width="3.7109375" customWidth="1"/>
    <col min="15624" max="15625" width="6.7109375" bestFit="1" customWidth="1"/>
    <col min="15626" max="15626" width="3.7109375" customWidth="1"/>
    <col min="15627" max="15628" width="6.7109375" bestFit="1" customWidth="1"/>
    <col min="15629" max="15629" width="3.7109375" customWidth="1"/>
    <col min="15630" max="15631" width="6.7109375" bestFit="1" customWidth="1"/>
    <col min="15632" max="15632" width="3.7109375" customWidth="1"/>
    <col min="15633" max="15634" width="6.7109375" bestFit="1" customWidth="1"/>
    <col min="15635" max="15635" width="3.7109375" customWidth="1"/>
    <col min="15636" max="15637" width="6.7109375" bestFit="1" customWidth="1"/>
    <col min="15638" max="15638" width="3.7109375" customWidth="1"/>
    <col min="15639" max="15639" width="6.7109375" bestFit="1" customWidth="1"/>
    <col min="15873" max="15873" width="25.28515625" customWidth="1"/>
    <col min="15874" max="15874" width="12.28515625" customWidth="1"/>
    <col min="15875" max="15875" width="6.7109375" bestFit="1" customWidth="1"/>
    <col min="15876" max="15876" width="3.7109375" customWidth="1"/>
    <col min="15877" max="15878" width="6.7109375" bestFit="1" customWidth="1"/>
    <col min="15879" max="15879" width="3.7109375" customWidth="1"/>
    <col min="15880" max="15881" width="6.7109375" bestFit="1" customWidth="1"/>
    <col min="15882" max="15882" width="3.7109375" customWidth="1"/>
    <col min="15883" max="15884" width="6.7109375" bestFit="1" customWidth="1"/>
    <col min="15885" max="15885" width="3.7109375" customWidth="1"/>
    <col min="15886" max="15887" width="6.7109375" bestFit="1" customWidth="1"/>
    <col min="15888" max="15888" width="3.7109375" customWidth="1"/>
    <col min="15889" max="15890" width="6.7109375" bestFit="1" customWidth="1"/>
    <col min="15891" max="15891" width="3.7109375" customWidth="1"/>
    <col min="15892" max="15893" width="6.7109375" bestFit="1" customWidth="1"/>
    <col min="15894" max="15894" width="3.7109375" customWidth="1"/>
    <col min="15895" max="15895" width="6.7109375" bestFit="1" customWidth="1"/>
    <col min="16129" max="16129" width="25.28515625" customWidth="1"/>
    <col min="16130" max="16130" width="12.28515625" customWidth="1"/>
    <col min="16131" max="16131" width="6.7109375" bestFit="1" customWidth="1"/>
    <col min="16132" max="16132" width="3.7109375" customWidth="1"/>
    <col min="16133" max="16134" width="6.7109375" bestFit="1" customWidth="1"/>
    <col min="16135" max="16135" width="3.7109375" customWidth="1"/>
    <col min="16136" max="16137" width="6.7109375" bestFit="1" customWidth="1"/>
    <col min="16138" max="16138" width="3.7109375" customWidth="1"/>
    <col min="16139" max="16140" width="6.7109375" bestFit="1" customWidth="1"/>
    <col min="16141" max="16141" width="3.7109375" customWidth="1"/>
    <col min="16142" max="16143" width="6.7109375" bestFit="1" customWidth="1"/>
    <col min="16144" max="16144" width="3.7109375" customWidth="1"/>
    <col min="16145" max="16146" width="6.7109375" bestFit="1" customWidth="1"/>
    <col min="16147" max="16147" width="3.7109375" customWidth="1"/>
    <col min="16148" max="16149" width="6.7109375" bestFit="1" customWidth="1"/>
    <col min="16150" max="16150" width="3.7109375" customWidth="1"/>
    <col min="16151" max="16151" width="6.7109375" bestFit="1" customWidth="1"/>
  </cols>
  <sheetData>
    <row r="1" spans="1:255" x14ac:dyDescent="0.2">
      <c r="A1" s="356" t="s">
        <v>64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8"/>
    </row>
    <row r="2" spans="1:255" ht="39" customHeight="1" thickBot="1" x14ac:dyDescent="0.25">
      <c r="A2" s="359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1"/>
    </row>
    <row r="4" spans="1:255" ht="12.75" customHeight="1" x14ac:dyDescent="0.2">
      <c r="A4" s="334" t="s">
        <v>331</v>
      </c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62" t="s">
        <v>276</v>
      </c>
      <c r="S4" s="362"/>
      <c r="T4" s="362"/>
      <c r="U4" s="362"/>
      <c r="V4" s="362"/>
      <c r="W4" s="362"/>
    </row>
    <row r="5" spans="1:255" ht="12.75" customHeight="1" x14ac:dyDescent="0.2">
      <c r="A5" s="334" t="s">
        <v>275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  <c r="Q5" s="334"/>
      <c r="R5" s="334"/>
      <c r="S5" s="8"/>
      <c r="T5" s="8"/>
      <c r="U5" s="8"/>
      <c r="V5" s="8"/>
      <c r="W5" s="8"/>
    </row>
    <row r="6" spans="1:255" ht="12.75" customHeight="1" x14ac:dyDescent="0.2">
      <c r="A6" s="334"/>
      <c r="B6" s="334"/>
      <c r="C6" s="334"/>
      <c r="D6" s="334"/>
      <c r="E6" s="334"/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8"/>
      <c r="T6" s="8"/>
      <c r="U6" s="8"/>
      <c r="V6" s="8"/>
      <c r="W6" s="8"/>
    </row>
    <row r="7" spans="1:255" ht="12.75" customHeight="1" x14ac:dyDescent="0.2">
      <c r="A7" s="334"/>
      <c r="B7" s="334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</row>
    <row r="8" spans="1:255" ht="12.75" customHeight="1" x14ac:dyDescent="0.2">
      <c r="A8" s="334"/>
      <c r="B8" s="334"/>
      <c r="C8" s="334"/>
      <c r="D8" s="334"/>
      <c r="E8" s="334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255" ht="13.5" thickBot="1" x14ac:dyDescent="0.25"/>
    <row r="10" spans="1:255" ht="18.75" thickBot="1" x14ac:dyDescent="0.3">
      <c r="A10" s="335" t="s">
        <v>133</v>
      </c>
      <c r="B10" s="336"/>
      <c r="C10" s="336"/>
      <c r="D10" s="336"/>
      <c r="E10" s="336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8"/>
    </row>
    <row r="11" spans="1:255" ht="13.5" thickBot="1" x14ac:dyDescent="0.25">
      <c r="A11" s="339" t="s">
        <v>134</v>
      </c>
      <c r="B11" s="339" t="s">
        <v>135</v>
      </c>
      <c r="C11" s="341" t="s">
        <v>136</v>
      </c>
      <c r="D11" s="341"/>
      <c r="E11" s="341"/>
      <c r="F11" s="342" t="s">
        <v>137</v>
      </c>
      <c r="G11" s="343"/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3"/>
      <c r="V11" s="343"/>
      <c r="W11" s="344"/>
    </row>
    <row r="12" spans="1:255" ht="13.5" thickBot="1" x14ac:dyDescent="0.25">
      <c r="A12" s="340"/>
      <c r="B12" s="340"/>
      <c r="C12" s="345" t="s">
        <v>138</v>
      </c>
      <c r="D12" s="345"/>
      <c r="E12" s="346"/>
      <c r="F12" s="347" t="s">
        <v>138</v>
      </c>
      <c r="G12" s="348"/>
      <c r="H12" s="349"/>
      <c r="I12" s="350" t="s">
        <v>139</v>
      </c>
      <c r="J12" s="350"/>
      <c r="K12" s="350"/>
      <c r="L12" s="351" t="s">
        <v>140</v>
      </c>
      <c r="M12" s="350"/>
      <c r="N12" s="352"/>
      <c r="O12" s="351" t="s">
        <v>141</v>
      </c>
      <c r="P12" s="350"/>
      <c r="Q12" s="352"/>
      <c r="R12" s="351" t="s">
        <v>142</v>
      </c>
      <c r="S12" s="350"/>
      <c r="T12" s="352"/>
      <c r="U12" s="351" t="s">
        <v>143</v>
      </c>
      <c r="V12" s="350"/>
      <c r="W12" s="352"/>
      <c r="IU12" t="s">
        <v>138</v>
      </c>
    </row>
    <row r="13" spans="1:255" ht="13.5" thickBot="1" x14ac:dyDescent="0.25">
      <c r="A13" s="9" t="s">
        <v>144</v>
      </c>
      <c r="B13" s="10">
        <v>0.04</v>
      </c>
      <c r="C13" s="11">
        <f>IF($C$12=$F$12,F13,IF($C$12=$I$12,I13,IF($C$12=$L$12,L13,IF($C$12=$O$12,O13,IF($C$12=$R$12,R13,IF($C$12=$U$12,U13,FALSE))))))</f>
        <v>0.03</v>
      </c>
      <c r="D13" s="12" t="s">
        <v>145</v>
      </c>
      <c r="E13" s="13">
        <f>IF($C$12=$F$12,H13,IF($C$12=$I$12,K13,IF($C$12=$L$12,N13,IF($C$12=$O$12,Q13,IF($C$12=$R$12,T13,IF($C$12=$U$12,W13,FALSE))))))</f>
        <v>5.5E-2</v>
      </c>
      <c r="F13" s="14">
        <v>0.03</v>
      </c>
      <c r="G13" s="15" t="s">
        <v>145</v>
      </c>
      <c r="H13" s="16">
        <v>5.5E-2</v>
      </c>
      <c r="I13" s="17">
        <v>3.7999999999999999E-2</v>
      </c>
      <c r="J13" s="18" t="s">
        <v>145</v>
      </c>
      <c r="K13" s="17">
        <v>4.6699999999999998E-2</v>
      </c>
      <c r="L13" s="19">
        <v>3.4299999999999997E-2</v>
      </c>
      <c r="M13" s="18" t="s">
        <v>145</v>
      </c>
      <c r="N13" s="20">
        <v>6.7100000000000007E-2</v>
      </c>
      <c r="O13" s="19">
        <v>5.2900000000000003E-2</v>
      </c>
      <c r="P13" s="18" t="s">
        <v>145</v>
      </c>
      <c r="Q13" s="20">
        <v>7.9299999999999995E-2</v>
      </c>
      <c r="R13" s="19">
        <v>0.04</v>
      </c>
      <c r="S13" s="18" t="s">
        <v>145</v>
      </c>
      <c r="T13" s="20">
        <v>7.85E-2</v>
      </c>
      <c r="U13" s="19">
        <v>1.4999999999999999E-2</v>
      </c>
      <c r="V13" s="18" t="s">
        <v>145</v>
      </c>
      <c r="W13" s="20">
        <v>4.4900000000000002E-2</v>
      </c>
      <c r="IU13" t="s">
        <v>139</v>
      </c>
    </row>
    <row r="14" spans="1:255" ht="13.5" thickBot="1" x14ac:dyDescent="0.25">
      <c r="A14" s="21" t="s">
        <v>146</v>
      </c>
      <c r="B14" s="10">
        <v>8.0000000000000002E-3</v>
      </c>
      <c r="C14" s="22">
        <f>IF($C$12=$F$12,F14,IF($C$12=$I$12,I14,IF($C$12=$L$12,L14,IF($C$12=$O$12,O14,IF($C$12=$R$12,R14,IF($C$12=$U$12,U14,FALSE))))))</f>
        <v>8.0000000000000002E-3</v>
      </c>
      <c r="D14" s="23" t="s">
        <v>145</v>
      </c>
      <c r="E14" s="24">
        <f>IF($C$12=$F$12,H14,IF($C$12=$I$12,K14,IF($C$12=$L$12,N14,IF($C$12=$O$12,Q14,IF($C$12=$R$12,T14,IF($C$12=$U$12,W14,FALSE))))))</f>
        <v>0.01</v>
      </c>
      <c r="F14" s="25">
        <v>8.0000000000000002E-3</v>
      </c>
      <c r="G14" s="26" t="s">
        <v>145</v>
      </c>
      <c r="H14" s="27">
        <v>0.01</v>
      </c>
      <c r="I14" s="28">
        <v>3.2000000000000002E-3</v>
      </c>
      <c r="J14" s="29" t="s">
        <v>145</v>
      </c>
      <c r="K14" s="28">
        <v>7.4000000000000003E-3</v>
      </c>
      <c r="L14" s="30">
        <v>2.8E-3</v>
      </c>
      <c r="M14" s="29" t="s">
        <v>145</v>
      </c>
      <c r="N14" s="31">
        <v>7.4999999999999997E-3</v>
      </c>
      <c r="O14" s="30">
        <v>2.5000000000000001E-3</v>
      </c>
      <c r="P14" s="29" t="s">
        <v>145</v>
      </c>
      <c r="Q14" s="31">
        <v>5.5999999999999999E-3</v>
      </c>
      <c r="R14" s="30">
        <v>8.0999999999999996E-3</v>
      </c>
      <c r="S14" s="29" t="s">
        <v>145</v>
      </c>
      <c r="T14" s="31">
        <v>1.9900000000000001E-2</v>
      </c>
      <c r="U14" s="30">
        <v>3.0000000000000001E-3</v>
      </c>
      <c r="V14" s="29" t="s">
        <v>145</v>
      </c>
      <c r="W14" s="31">
        <v>8.2000000000000007E-3</v>
      </c>
      <c r="IU14" t="s">
        <v>140</v>
      </c>
    </row>
    <row r="15" spans="1:255" ht="13.5" thickBot="1" x14ac:dyDescent="0.25">
      <c r="A15" s="32" t="s">
        <v>147</v>
      </c>
      <c r="B15" s="10">
        <v>1.2699999999999999E-2</v>
      </c>
      <c r="C15" s="22">
        <f>IF($C$12=$F$12,F15,IF($C$12=$I$12,I15,IF($C$12=$L$12,L15,IF($C$12=$O$12,O15,IF($C$12=$R$12,R15,IF($C$12=$U$12,U15,FALSE))))))</f>
        <v>9.7000000000000003E-3</v>
      </c>
      <c r="D15" s="23" t="s">
        <v>145</v>
      </c>
      <c r="E15" s="24">
        <f>IF($C$12=$F$12,H15,IF($C$12=$I$12,K15,IF($C$12=$L$12,N15,IF($C$12=$O$12,Q15,IF($C$12=$R$12,T15,IF($C$12=$U$12,W15,FALSE))))))</f>
        <v>1.2699999999999999E-2</v>
      </c>
      <c r="F15" s="33">
        <v>9.7000000000000003E-3</v>
      </c>
      <c r="G15" s="26" t="s">
        <v>145</v>
      </c>
      <c r="H15" s="34">
        <v>1.2699999999999999E-2</v>
      </c>
      <c r="I15" s="35">
        <v>5.0000000000000001E-3</v>
      </c>
      <c r="J15" s="29" t="s">
        <v>145</v>
      </c>
      <c r="K15" s="35">
        <v>9.7000000000000003E-3</v>
      </c>
      <c r="L15" s="36">
        <v>0.01</v>
      </c>
      <c r="M15" s="29" t="s">
        <v>145</v>
      </c>
      <c r="N15" s="37">
        <v>1.7399999999999999E-2</v>
      </c>
      <c r="O15" s="36">
        <v>0.01</v>
      </c>
      <c r="P15" s="29" t="s">
        <v>145</v>
      </c>
      <c r="Q15" s="37">
        <v>1.9699999999999999E-2</v>
      </c>
      <c r="R15" s="36">
        <v>1.46E-2</v>
      </c>
      <c r="S15" s="29" t="s">
        <v>145</v>
      </c>
      <c r="T15" s="37">
        <v>3.1600000000000003E-2</v>
      </c>
      <c r="U15" s="36">
        <v>5.5999999999999999E-3</v>
      </c>
      <c r="V15" s="29" t="s">
        <v>145</v>
      </c>
      <c r="W15" s="37">
        <v>8.8999999999999999E-3</v>
      </c>
      <c r="IU15" t="s">
        <v>141</v>
      </c>
    </row>
    <row r="16" spans="1:255" ht="13.5" thickBot="1" x14ac:dyDescent="0.25">
      <c r="A16" s="32" t="s">
        <v>148</v>
      </c>
      <c r="B16" s="10">
        <v>1.23E-2</v>
      </c>
      <c r="C16" s="22">
        <f>IF($C$12=$F$12,F16,IF($C$12=$I$12,I16,IF($C$12=$L$12,L16,IF($C$12=$O$12,O16,IF($C$12=$R$12,R16,IF($C$12=$U$12,U16,FALSE))))))</f>
        <v>5.8999999999999999E-3</v>
      </c>
      <c r="D16" s="23" t="s">
        <v>145</v>
      </c>
      <c r="E16" s="24">
        <f>IF($C$12=$F$12,H16,IF($C$12=$I$12,K16,IF($C$12=$L$12,N16,IF($C$12=$O$12,Q16,IF($C$12=$R$12,T16,IF($C$12=$U$12,W16,FALSE))))))</f>
        <v>1.3899999999999999E-2</v>
      </c>
      <c r="F16" s="33">
        <v>5.8999999999999999E-3</v>
      </c>
      <c r="G16" s="26" t="s">
        <v>145</v>
      </c>
      <c r="H16" s="34">
        <v>1.3899999999999999E-2</v>
      </c>
      <c r="I16" s="35">
        <v>1.0200000000000001E-2</v>
      </c>
      <c r="J16" s="29" t="s">
        <v>145</v>
      </c>
      <c r="K16" s="35">
        <v>1.21E-2</v>
      </c>
      <c r="L16" s="36">
        <v>9.4000000000000004E-3</v>
      </c>
      <c r="M16" s="29" t="s">
        <v>145</v>
      </c>
      <c r="N16" s="37">
        <v>1.17E-2</v>
      </c>
      <c r="O16" s="36">
        <v>1.01E-2</v>
      </c>
      <c r="P16" s="29" t="s">
        <v>145</v>
      </c>
      <c r="Q16" s="37">
        <v>1.11E-2</v>
      </c>
      <c r="R16" s="36">
        <v>9.4000000000000004E-3</v>
      </c>
      <c r="S16" s="29" t="s">
        <v>145</v>
      </c>
      <c r="T16" s="37">
        <v>1.3299999999999999E-2</v>
      </c>
      <c r="U16" s="36">
        <v>8.5000000000000006E-3</v>
      </c>
      <c r="V16" s="29" t="s">
        <v>145</v>
      </c>
      <c r="W16" s="37">
        <v>1.11E-2</v>
      </c>
      <c r="IU16" t="s">
        <v>142</v>
      </c>
    </row>
    <row r="17" spans="1:255" ht="13.5" thickBot="1" x14ac:dyDescent="0.25">
      <c r="A17" s="21" t="s">
        <v>149</v>
      </c>
      <c r="B17" s="10">
        <v>7.0000000000000007E-2</v>
      </c>
      <c r="C17" s="22">
        <f>IF($C$12=$F$12,F17,IF($C$12=$I$12,I17,IF($C$12=$L$12,L17,IF($C$12=$O$12,O17,IF($C$12=$R$12,R17,IF($C$12=$U$12,U17,FALSE))))))</f>
        <v>6.1600000000000002E-2</v>
      </c>
      <c r="D17" s="23" t="s">
        <v>145</v>
      </c>
      <c r="E17" s="24">
        <f>IF($C$12=$F$12,H17,IF($C$12=$I$12,K17,IF($C$12=$L$12,N17,IF($C$12=$O$12,Q17,IF($C$12=$R$12,T17,IF($C$12=$U$12,W17,FALSE))))))</f>
        <v>8.9599999999999999E-2</v>
      </c>
      <c r="F17" s="25">
        <v>6.1600000000000002E-2</v>
      </c>
      <c r="G17" s="26" t="s">
        <v>145</v>
      </c>
      <c r="H17" s="27">
        <v>8.9599999999999999E-2</v>
      </c>
      <c r="I17" s="28">
        <v>6.6400000000000001E-2</v>
      </c>
      <c r="J17" s="29" t="s">
        <v>145</v>
      </c>
      <c r="K17" s="28">
        <v>8.6900000000000005E-2</v>
      </c>
      <c r="L17" s="30">
        <v>6.7400000000000002E-2</v>
      </c>
      <c r="M17" s="29" t="s">
        <v>145</v>
      </c>
      <c r="N17" s="31">
        <v>9.4E-2</v>
      </c>
      <c r="O17" s="30">
        <v>0.08</v>
      </c>
      <c r="P17" s="29" t="s">
        <v>145</v>
      </c>
      <c r="Q17" s="31">
        <v>9.5100000000000004E-2</v>
      </c>
      <c r="R17" s="30">
        <v>7.1400000000000005E-2</v>
      </c>
      <c r="S17" s="29" t="s">
        <v>145</v>
      </c>
      <c r="T17" s="31">
        <v>0.1043</v>
      </c>
      <c r="U17" s="30">
        <v>3.5000000000000003E-2</v>
      </c>
      <c r="V17" s="29" t="s">
        <v>145</v>
      </c>
      <c r="W17" s="31">
        <v>6.2199999999999998E-2</v>
      </c>
      <c r="IU17" t="s">
        <v>143</v>
      </c>
    </row>
    <row r="18" spans="1:255" ht="13.5" thickBot="1" x14ac:dyDescent="0.25">
      <c r="A18" s="32" t="s">
        <v>150</v>
      </c>
      <c r="B18" s="10">
        <v>6.4999999999999997E-3</v>
      </c>
      <c r="C18" s="353">
        <v>6.4999999999999997E-3</v>
      </c>
      <c r="D18" s="354"/>
      <c r="E18" s="355"/>
      <c r="F18" s="38"/>
      <c r="G18" s="26"/>
      <c r="H18" s="39"/>
      <c r="I18" s="29"/>
      <c r="J18" s="29"/>
      <c r="K18" s="29"/>
      <c r="L18" s="40"/>
      <c r="M18" s="29"/>
      <c r="N18" s="41"/>
      <c r="O18" s="40"/>
      <c r="P18" s="29"/>
      <c r="Q18" s="41"/>
      <c r="R18" s="40"/>
      <c r="S18" s="29"/>
      <c r="T18" s="41"/>
      <c r="U18" s="40"/>
      <c r="V18" s="29"/>
      <c r="W18" s="41"/>
    </row>
    <row r="19" spans="1:255" ht="13.5" thickBot="1" x14ac:dyDescent="0.25">
      <c r="A19" s="21" t="s">
        <v>151</v>
      </c>
      <c r="B19" s="10">
        <v>0.03</v>
      </c>
      <c r="C19" s="353">
        <v>0.03</v>
      </c>
      <c r="D19" s="354"/>
      <c r="E19" s="355"/>
      <c r="F19" s="42"/>
      <c r="G19" s="43"/>
      <c r="H19" s="44"/>
      <c r="I19" s="45"/>
      <c r="J19" s="45"/>
      <c r="K19" s="45"/>
      <c r="L19" s="46"/>
      <c r="M19" s="45"/>
      <c r="N19" s="47"/>
      <c r="O19" s="46"/>
      <c r="P19" s="45"/>
      <c r="Q19" s="47"/>
      <c r="R19" s="46"/>
      <c r="S19" s="45"/>
      <c r="T19" s="47"/>
      <c r="U19" s="46"/>
      <c r="V19" s="45"/>
      <c r="W19" s="47"/>
    </row>
    <row r="20" spans="1:255" ht="13.5" thickBot="1" x14ac:dyDescent="0.25">
      <c r="A20" s="32" t="s">
        <v>152</v>
      </c>
      <c r="B20" s="10">
        <v>2.5000000000000001E-2</v>
      </c>
      <c r="C20" s="48" t="s">
        <v>153</v>
      </c>
      <c r="D20" s="332">
        <v>0.05</v>
      </c>
      <c r="E20" s="333"/>
      <c r="F20" s="49"/>
      <c r="G20" s="50"/>
      <c r="H20" s="51"/>
      <c r="I20" s="52"/>
      <c r="J20" s="52"/>
      <c r="K20" s="52"/>
      <c r="L20" s="53"/>
      <c r="M20" s="52"/>
      <c r="N20" s="54"/>
      <c r="O20" s="53"/>
      <c r="P20" s="52"/>
      <c r="Q20" s="54"/>
      <c r="R20" s="53"/>
      <c r="S20" s="52"/>
      <c r="T20" s="54"/>
      <c r="U20" s="53"/>
      <c r="V20" s="52"/>
      <c r="W20" s="54"/>
    </row>
    <row r="21" spans="1:255" ht="13.5" thickBot="1" x14ac:dyDescent="0.25">
      <c r="A21" s="21" t="s">
        <v>154</v>
      </c>
      <c r="B21" s="10"/>
      <c r="C21" s="325">
        <v>3.5999999999999997E-2</v>
      </c>
      <c r="D21" s="326"/>
      <c r="E21" s="327"/>
      <c r="F21" s="328" t="s">
        <v>155</v>
      </c>
      <c r="G21" s="329"/>
      <c r="H21" s="329"/>
      <c r="I21" s="329"/>
      <c r="J21" s="329"/>
      <c r="K21" s="329"/>
      <c r="L21" s="329"/>
      <c r="M21" s="329"/>
      <c r="N21" s="329"/>
      <c r="O21" s="329"/>
      <c r="P21" s="329"/>
      <c r="Q21" s="329"/>
      <c r="R21" s="329"/>
      <c r="S21" s="329"/>
      <c r="T21" s="329"/>
      <c r="U21" s="329"/>
      <c r="V21" s="329"/>
      <c r="W21" s="330"/>
      <c r="IU21" s="55">
        <v>0</v>
      </c>
    </row>
    <row r="22" spans="1:255" s="65" customFormat="1" ht="16.5" thickBot="1" x14ac:dyDescent="0.3">
      <c r="A22" s="56" t="s">
        <v>5</v>
      </c>
      <c r="B22" s="57">
        <f>((1+B13+B14+B15)*(1+B16)*(1+B17)/(1-(B18+B19+B20+B21)))-1</f>
        <v>0.22419698742674488</v>
      </c>
      <c r="C22" s="58"/>
      <c r="D22" s="59"/>
      <c r="E22" s="60"/>
      <c r="F22" s="61"/>
      <c r="G22" s="62"/>
      <c r="H22" s="63"/>
      <c r="I22" s="63"/>
      <c r="J22" s="62"/>
      <c r="K22" s="63"/>
      <c r="L22" s="63"/>
      <c r="M22" s="62"/>
      <c r="N22" s="63"/>
      <c r="O22" s="63"/>
      <c r="P22" s="62"/>
      <c r="Q22" s="63"/>
      <c r="R22" s="63"/>
      <c r="S22" s="62"/>
      <c r="T22" s="63"/>
      <c r="U22" s="63"/>
      <c r="V22" s="62"/>
      <c r="W22" s="64"/>
      <c r="IU22" s="55">
        <v>0.02</v>
      </c>
    </row>
    <row r="24" spans="1:255" x14ac:dyDescent="0.2">
      <c r="B24" s="7" t="s">
        <v>156</v>
      </c>
    </row>
    <row r="28" spans="1:255" x14ac:dyDescent="0.2">
      <c r="O28" s="66"/>
    </row>
    <row r="29" spans="1:255" x14ac:dyDescent="0.2">
      <c r="A29" s="322" t="s">
        <v>158</v>
      </c>
      <c r="B29" s="323"/>
      <c r="C29" s="323"/>
      <c r="D29" s="323"/>
      <c r="E29" s="323"/>
      <c r="F29" s="323"/>
      <c r="G29" s="323"/>
      <c r="H29" s="323"/>
      <c r="I29" s="323"/>
      <c r="J29" s="323"/>
      <c r="K29" s="323"/>
      <c r="L29" s="323"/>
      <c r="M29" s="323"/>
      <c r="N29" s="323"/>
      <c r="O29" s="323"/>
      <c r="P29" s="323"/>
      <c r="Q29" s="323"/>
      <c r="R29" s="323"/>
      <c r="S29" s="323"/>
      <c r="T29" s="323"/>
      <c r="U29" s="323"/>
      <c r="V29" s="323"/>
      <c r="W29" s="323"/>
    </row>
    <row r="30" spans="1:255" x14ac:dyDescent="0.2">
      <c r="A30" s="324" t="s">
        <v>67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4"/>
      <c r="T30" s="324"/>
      <c r="U30" s="324"/>
      <c r="V30" s="324"/>
      <c r="W30" s="324"/>
    </row>
    <row r="31" spans="1:255" x14ac:dyDescent="0.2">
      <c r="A31" s="324" t="s">
        <v>157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4"/>
      <c r="T31" s="324"/>
      <c r="U31" s="324"/>
      <c r="V31" s="324"/>
      <c r="W31" s="324"/>
    </row>
    <row r="32" spans="1:255" x14ac:dyDescent="0.2">
      <c r="B32" s="68"/>
      <c r="C32" s="331"/>
      <c r="D32" s="331"/>
      <c r="E32" s="331"/>
      <c r="F32" s="331"/>
      <c r="G32" s="331"/>
      <c r="H32" s="331"/>
      <c r="I32" s="331"/>
      <c r="J32" s="331"/>
      <c r="K32" s="331"/>
      <c r="O32" s="67"/>
    </row>
    <row r="33" spans="1:23" x14ac:dyDescent="0.2">
      <c r="B33" s="68"/>
      <c r="C33" s="68"/>
      <c r="D33" s="68"/>
      <c r="E33" s="68"/>
      <c r="F33" s="68"/>
      <c r="G33" s="68"/>
      <c r="H33" s="68"/>
      <c r="I33" s="68"/>
      <c r="J33" s="68"/>
      <c r="K33" s="68"/>
      <c r="N33" s="5"/>
    </row>
    <row r="35" spans="1:23" x14ac:dyDescent="0.2">
      <c r="A35" s="322" t="s">
        <v>158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T35" s="323"/>
      <c r="U35" s="323"/>
      <c r="V35" s="323"/>
      <c r="W35" s="323"/>
    </row>
    <row r="36" spans="1:23" x14ac:dyDescent="0.2">
      <c r="A36" s="324" t="s">
        <v>65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  <c r="V36" s="324"/>
      <c r="W36" s="324"/>
    </row>
    <row r="37" spans="1:23" x14ac:dyDescent="0.2">
      <c r="A37" s="324" t="s">
        <v>66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T37" s="324"/>
      <c r="U37" s="324"/>
      <c r="V37" s="324"/>
      <c r="W37" s="324"/>
    </row>
  </sheetData>
  <mergeCells count="31">
    <mergeCell ref="A7:R7"/>
    <mergeCell ref="A1:W2"/>
    <mergeCell ref="A4:Q4"/>
    <mergeCell ref="R4:W4"/>
    <mergeCell ref="A5:R5"/>
    <mergeCell ref="A6:R6"/>
    <mergeCell ref="D20:E20"/>
    <mergeCell ref="A8:E8"/>
    <mergeCell ref="A10:W10"/>
    <mergeCell ref="A11:A12"/>
    <mergeCell ref="B11:B12"/>
    <mergeCell ref="C11:E11"/>
    <mergeCell ref="F11:W11"/>
    <mergeCell ref="C12:E12"/>
    <mergeCell ref="F12:H12"/>
    <mergeCell ref="I12:K12"/>
    <mergeCell ref="L12:N12"/>
    <mergeCell ref="O12:Q12"/>
    <mergeCell ref="R12:T12"/>
    <mergeCell ref="U12:W12"/>
    <mergeCell ref="C18:E18"/>
    <mergeCell ref="C19:E19"/>
    <mergeCell ref="A35:W35"/>
    <mergeCell ref="A36:W36"/>
    <mergeCell ref="A37:W37"/>
    <mergeCell ref="C21:E21"/>
    <mergeCell ref="F21:W21"/>
    <mergeCell ref="A30:W30"/>
    <mergeCell ref="A31:W31"/>
    <mergeCell ref="C32:K32"/>
    <mergeCell ref="A29:W29"/>
  </mergeCells>
  <conditionalFormatting sqref="B13:B17">
    <cfRule type="cellIs" dxfId="15" priority="2" stopIfTrue="1" operator="lessThan">
      <formula>C13</formula>
    </cfRule>
    <cfRule type="cellIs" dxfId="14" priority="3" stopIfTrue="1" operator="greaterThan">
      <formula>E13</formula>
    </cfRule>
  </conditionalFormatting>
  <conditionalFormatting sqref="B18">
    <cfRule type="cellIs" dxfId="13" priority="6" stopIfTrue="1" operator="notEqual">
      <formula>$C$18</formula>
    </cfRule>
  </conditionalFormatting>
  <conditionalFormatting sqref="B19">
    <cfRule type="cellIs" dxfId="12" priority="7" stopIfTrue="1" operator="notEqual">
      <formula>$C$19</formula>
    </cfRule>
  </conditionalFormatting>
  <conditionalFormatting sqref="B20">
    <cfRule type="cellIs" dxfId="11" priority="8" stopIfTrue="1" operator="greaterThan">
      <formula>$D$20</formula>
    </cfRule>
  </conditionalFormatting>
  <conditionalFormatting sqref="B21">
    <cfRule type="cellIs" dxfId="10" priority="1" stopIfTrue="1" operator="notEqual">
      <formula>$C$19</formula>
    </cfRule>
  </conditionalFormatting>
  <conditionalFormatting sqref="B22">
    <cfRule type="cellIs" dxfId="9" priority="4" stopIfTrue="1" operator="greaterThan">
      <formula>$E$22</formula>
    </cfRule>
    <cfRule type="cellIs" dxfId="8" priority="5" stopIfTrue="1" operator="lessThan">
      <formula>$C$22</formula>
    </cfRule>
  </conditionalFormatting>
  <dataValidations count="1">
    <dataValidation type="list" allowBlank="1" showInputMessage="1" showErrorMessage="1" sqref="C12:E12 IY12:JA12 SU12:SW12 ACQ12:ACS12 AMM12:AMO12 AWI12:AWK12 BGE12:BGG12 BQA12:BQC12 BZW12:BZY12 CJS12:CJU12 CTO12:CTQ12 DDK12:DDM12 DNG12:DNI12 DXC12:DXE12 EGY12:EHA12 EQU12:EQW12 FAQ12:FAS12 FKM12:FKO12 FUI12:FUK12 GEE12:GEG12 GOA12:GOC12 GXW12:GXY12 HHS12:HHU12 HRO12:HRQ12 IBK12:IBM12 ILG12:ILI12 IVC12:IVE12 JEY12:JFA12 JOU12:JOW12 JYQ12:JYS12 KIM12:KIO12 KSI12:KSK12 LCE12:LCG12 LMA12:LMC12 LVW12:LVY12 MFS12:MFU12 MPO12:MPQ12 MZK12:MZM12 NJG12:NJI12 NTC12:NTE12 OCY12:ODA12 OMU12:OMW12 OWQ12:OWS12 PGM12:PGO12 PQI12:PQK12 QAE12:QAG12 QKA12:QKC12 QTW12:QTY12 RDS12:RDU12 RNO12:RNQ12 RXK12:RXM12 SHG12:SHI12 SRC12:SRE12 TAY12:TBA12 TKU12:TKW12 TUQ12:TUS12 UEM12:UEO12 UOI12:UOK12 UYE12:UYG12 VIA12:VIC12 VRW12:VRY12 WBS12:WBU12 WLO12:WLQ12 WVK12:WVM12 C65548:E65548 IY65548:JA65548 SU65548:SW65548 ACQ65548:ACS65548 AMM65548:AMO65548 AWI65548:AWK65548 BGE65548:BGG65548 BQA65548:BQC65548 BZW65548:BZY65548 CJS65548:CJU65548 CTO65548:CTQ65548 DDK65548:DDM65548 DNG65548:DNI65548 DXC65548:DXE65548 EGY65548:EHA65548 EQU65548:EQW65548 FAQ65548:FAS65548 FKM65548:FKO65548 FUI65548:FUK65548 GEE65548:GEG65548 GOA65548:GOC65548 GXW65548:GXY65548 HHS65548:HHU65548 HRO65548:HRQ65548 IBK65548:IBM65548 ILG65548:ILI65548 IVC65548:IVE65548 JEY65548:JFA65548 JOU65548:JOW65548 JYQ65548:JYS65548 KIM65548:KIO65548 KSI65548:KSK65548 LCE65548:LCG65548 LMA65548:LMC65548 LVW65548:LVY65548 MFS65548:MFU65548 MPO65548:MPQ65548 MZK65548:MZM65548 NJG65548:NJI65548 NTC65548:NTE65548 OCY65548:ODA65548 OMU65548:OMW65548 OWQ65548:OWS65548 PGM65548:PGO65548 PQI65548:PQK65548 QAE65548:QAG65548 QKA65548:QKC65548 QTW65548:QTY65548 RDS65548:RDU65548 RNO65548:RNQ65548 RXK65548:RXM65548 SHG65548:SHI65548 SRC65548:SRE65548 TAY65548:TBA65548 TKU65548:TKW65548 TUQ65548:TUS65548 UEM65548:UEO65548 UOI65548:UOK65548 UYE65548:UYG65548 VIA65548:VIC65548 VRW65548:VRY65548 WBS65548:WBU65548 WLO65548:WLQ65548 WVK65548:WVM65548 C131084:E131084 IY131084:JA131084 SU131084:SW131084 ACQ131084:ACS131084 AMM131084:AMO131084 AWI131084:AWK131084 BGE131084:BGG131084 BQA131084:BQC131084 BZW131084:BZY131084 CJS131084:CJU131084 CTO131084:CTQ131084 DDK131084:DDM131084 DNG131084:DNI131084 DXC131084:DXE131084 EGY131084:EHA131084 EQU131084:EQW131084 FAQ131084:FAS131084 FKM131084:FKO131084 FUI131084:FUK131084 GEE131084:GEG131084 GOA131084:GOC131084 GXW131084:GXY131084 HHS131084:HHU131084 HRO131084:HRQ131084 IBK131084:IBM131084 ILG131084:ILI131084 IVC131084:IVE131084 JEY131084:JFA131084 JOU131084:JOW131084 JYQ131084:JYS131084 KIM131084:KIO131084 KSI131084:KSK131084 LCE131084:LCG131084 LMA131084:LMC131084 LVW131084:LVY131084 MFS131084:MFU131084 MPO131084:MPQ131084 MZK131084:MZM131084 NJG131084:NJI131084 NTC131084:NTE131084 OCY131084:ODA131084 OMU131084:OMW131084 OWQ131084:OWS131084 PGM131084:PGO131084 PQI131084:PQK131084 QAE131084:QAG131084 QKA131084:QKC131084 QTW131084:QTY131084 RDS131084:RDU131084 RNO131084:RNQ131084 RXK131084:RXM131084 SHG131084:SHI131084 SRC131084:SRE131084 TAY131084:TBA131084 TKU131084:TKW131084 TUQ131084:TUS131084 UEM131084:UEO131084 UOI131084:UOK131084 UYE131084:UYG131084 VIA131084:VIC131084 VRW131084:VRY131084 WBS131084:WBU131084 WLO131084:WLQ131084 WVK131084:WVM131084 C196620:E196620 IY196620:JA196620 SU196620:SW196620 ACQ196620:ACS196620 AMM196620:AMO196620 AWI196620:AWK196620 BGE196620:BGG196620 BQA196620:BQC196620 BZW196620:BZY196620 CJS196620:CJU196620 CTO196620:CTQ196620 DDK196620:DDM196620 DNG196620:DNI196620 DXC196620:DXE196620 EGY196620:EHA196620 EQU196620:EQW196620 FAQ196620:FAS196620 FKM196620:FKO196620 FUI196620:FUK196620 GEE196620:GEG196620 GOA196620:GOC196620 GXW196620:GXY196620 HHS196620:HHU196620 HRO196620:HRQ196620 IBK196620:IBM196620 ILG196620:ILI196620 IVC196620:IVE196620 JEY196620:JFA196620 JOU196620:JOW196620 JYQ196620:JYS196620 KIM196620:KIO196620 KSI196620:KSK196620 LCE196620:LCG196620 LMA196620:LMC196620 LVW196620:LVY196620 MFS196620:MFU196620 MPO196620:MPQ196620 MZK196620:MZM196620 NJG196620:NJI196620 NTC196620:NTE196620 OCY196620:ODA196620 OMU196620:OMW196620 OWQ196620:OWS196620 PGM196620:PGO196620 PQI196620:PQK196620 QAE196620:QAG196620 QKA196620:QKC196620 QTW196620:QTY196620 RDS196620:RDU196620 RNO196620:RNQ196620 RXK196620:RXM196620 SHG196620:SHI196620 SRC196620:SRE196620 TAY196620:TBA196620 TKU196620:TKW196620 TUQ196620:TUS196620 UEM196620:UEO196620 UOI196620:UOK196620 UYE196620:UYG196620 VIA196620:VIC196620 VRW196620:VRY196620 WBS196620:WBU196620 WLO196620:WLQ196620 WVK196620:WVM196620 C262156:E262156 IY262156:JA262156 SU262156:SW262156 ACQ262156:ACS262156 AMM262156:AMO262156 AWI262156:AWK262156 BGE262156:BGG262156 BQA262156:BQC262156 BZW262156:BZY262156 CJS262156:CJU262156 CTO262156:CTQ262156 DDK262156:DDM262156 DNG262156:DNI262156 DXC262156:DXE262156 EGY262156:EHA262156 EQU262156:EQW262156 FAQ262156:FAS262156 FKM262156:FKO262156 FUI262156:FUK262156 GEE262156:GEG262156 GOA262156:GOC262156 GXW262156:GXY262156 HHS262156:HHU262156 HRO262156:HRQ262156 IBK262156:IBM262156 ILG262156:ILI262156 IVC262156:IVE262156 JEY262156:JFA262156 JOU262156:JOW262156 JYQ262156:JYS262156 KIM262156:KIO262156 KSI262156:KSK262156 LCE262156:LCG262156 LMA262156:LMC262156 LVW262156:LVY262156 MFS262156:MFU262156 MPO262156:MPQ262156 MZK262156:MZM262156 NJG262156:NJI262156 NTC262156:NTE262156 OCY262156:ODA262156 OMU262156:OMW262156 OWQ262156:OWS262156 PGM262156:PGO262156 PQI262156:PQK262156 QAE262156:QAG262156 QKA262156:QKC262156 QTW262156:QTY262156 RDS262156:RDU262156 RNO262156:RNQ262156 RXK262156:RXM262156 SHG262156:SHI262156 SRC262156:SRE262156 TAY262156:TBA262156 TKU262156:TKW262156 TUQ262156:TUS262156 UEM262156:UEO262156 UOI262156:UOK262156 UYE262156:UYG262156 VIA262156:VIC262156 VRW262156:VRY262156 WBS262156:WBU262156 WLO262156:WLQ262156 WVK262156:WVM262156 C327692:E327692 IY327692:JA327692 SU327692:SW327692 ACQ327692:ACS327692 AMM327692:AMO327692 AWI327692:AWK327692 BGE327692:BGG327692 BQA327692:BQC327692 BZW327692:BZY327692 CJS327692:CJU327692 CTO327692:CTQ327692 DDK327692:DDM327692 DNG327692:DNI327692 DXC327692:DXE327692 EGY327692:EHA327692 EQU327692:EQW327692 FAQ327692:FAS327692 FKM327692:FKO327692 FUI327692:FUK327692 GEE327692:GEG327692 GOA327692:GOC327692 GXW327692:GXY327692 HHS327692:HHU327692 HRO327692:HRQ327692 IBK327692:IBM327692 ILG327692:ILI327692 IVC327692:IVE327692 JEY327692:JFA327692 JOU327692:JOW327692 JYQ327692:JYS327692 KIM327692:KIO327692 KSI327692:KSK327692 LCE327692:LCG327692 LMA327692:LMC327692 LVW327692:LVY327692 MFS327692:MFU327692 MPO327692:MPQ327692 MZK327692:MZM327692 NJG327692:NJI327692 NTC327692:NTE327692 OCY327692:ODA327692 OMU327692:OMW327692 OWQ327692:OWS327692 PGM327692:PGO327692 PQI327692:PQK327692 QAE327692:QAG327692 QKA327692:QKC327692 QTW327692:QTY327692 RDS327692:RDU327692 RNO327692:RNQ327692 RXK327692:RXM327692 SHG327692:SHI327692 SRC327692:SRE327692 TAY327692:TBA327692 TKU327692:TKW327692 TUQ327692:TUS327692 UEM327692:UEO327692 UOI327692:UOK327692 UYE327692:UYG327692 VIA327692:VIC327692 VRW327692:VRY327692 WBS327692:WBU327692 WLO327692:WLQ327692 WVK327692:WVM327692 C393228:E393228 IY393228:JA393228 SU393228:SW393228 ACQ393228:ACS393228 AMM393228:AMO393228 AWI393228:AWK393228 BGE393228:BGG393228 BQA393228:BQC393228 BZW393228:BZY393228 CJS393228:CJU393228 CTO393228:CTQ393228 DDK393228:DDM393228 DNG393228:DNI393228 DXC393228:DXE393228 EGY393228:EHA393228 EQU393228:EQW393228 FAQ393228:FAS393228 FKM393228:FKO393228 FUI393228:FUK393228 GEE393228:GEG393228 GOA393228:GOC393228 GXW393228:GXY393228 HHS393228:HHU393228 HRO393228:HRQ393228 IBK393228:IBM393228 ILG393228:ILI393228 IVC393228:IVE393228 JEY393228:JFA393228 JOU393228:JOW393228 JYQ393228:JYS393228 KIM393228:KIO393228 KSI393228:KSK393228 LCE393228:LCG393228 LMA393228:LMC393228 LVW393228:LVY393228 MFS393228:MFU393228 MPO393228:MPQ393228 MZK393228:MZM393228 NJG393228:NJI393228 NTC393228:NTE393228 OCY393228:ODA393228 OMU393228:OMW393228 OWQ393228:OWS393228 PGM393228:PGO393228 PQI393228:PQK393228 QAE393228:QAG393228 QKA393228:QKC393228 QTW393228:QTY393228 RDS393228:RDU393228 RNO393228:RNQ393228 RXK393228:RXM393228 SHG393228:SHI393228 SRC393228:SRE393228 TAY393228:TBA393228 TKU393228:TKW393228 TUQ393228:TUS393228 UEM393228:UEO393228 UOI393228:UOK393228 UYE393228:UYG393228 VIA393228:VIC393228 VRW393228:VRY393228 WBS393228:WBU393228 WLO393228:WLQ393228 WVK393228:WVM393228 C458764:E458764 IY458764:JA458764 SU458764:SW458764 ACQ458764:ACS458764 AMM458764:AMO458764 AWI458764:AWK458764 BGE458764:BGG458764 BQA458764:BQC458764 BZW458764:BZY458764 CJS458764:CJU458764 CTO458764:CTQ458764 DDK458764:DDM458764 DNG458764:DNI458764 DXC458764:DXE458764 EGY458764:EHA458764 EQU458764:EQW458764 FAQ458764:FAS458764 FKM458764:FKO458764 FUI458764:FUK458764 GEE458764:GEG458764 GOA458764:GOC458764 GXW458764:GXY458764 HHS458764:HHU458764 HRO458764:HRQ458764 IBK458764:IBM458764 ILG458764:ILI458764 IVC458764:IVE458764 JEY458764:JFA458764 JOU458764:JOW458764 JYQ458764:JYS458764 KIM458764:KIO458764 KSI458764:KSK458764 LCE458764:LCG458764 LMA458764:LMC458764 LVW458764:LVY458764 MFS458764:MFU458764 MPO458764:MPQ458764 MZK458764:MZM458764 NJG458764:NJI458764 NTC458764:NTE458764 OCY458764:ODA458764 OMU458764:OMW458764 OWQ458764:OWS458764 PGM458764:PGO458764 PQI458764:PQK458764 QAE458764:QAG458764 QKA458764:QKC458764 QTW458764:QTY458764 RDS458764:RDU458764 RNO458764:RNQ458764 RXK458764:RXM458764 SHG458764:SHI458764 SRC458764:SRE458764 TAY458764:TBA458764 TKU458764:TKW458764 TUQ458764:TUS458764 UEM458764:UEO458764 UOI458764:UOK458764 UYE458764:UYG458764 VIA458764:VIC458764 VRW458764:VRY458764 WBS458764:WBU458764 WLO458764:WLQ458764 WVK458764:WVM458764 C524300:E524300 IY524300:JA524300 SU524300:SW524300 ACQ524300:ACS524300 AMM524300:AMO524300 AWI524300:AWK524300 BGE524300:BGG524300 BQA524300:BQC524300 BZW524300:BZY524300 CJS524300:CJU524300 CTO524300:CTQ524300 DDK524300:DDM524300 DNG524300:DNI524300 DXC524300:DXE524300 EGY524300:EHA524300 EQU524300:EQW524300 FAQ524300:FAS524300 FKM524300:FKO524300 FUI524300:FUK524300 GEE524300:GEG524300 GOA524300:GOC524300 GXW524300:GXY524300 HHS524300:HHU524300 HRO524300:HRQ524300 IBK524300:IBM524300 ILG524300:ILI524300 IVC524300:IVE524300 JEY524300:JFA524300 JOU524300:JOW524300 JYQ524300:JYS524300 KIM524300:KIO524300 KSI524300:KSK524300 LCE524300:LCG524300 LMA524300:LMC524300 LVW524300:LVY524300 MFS524300:MFU524300 MPO524300:MPQ524300 MZK524300:MZM524300 NJG524300:NJI524300 NTC524300:NTE524300 OCY524300:ODA524300 OMU524300:OMW524300 OWQ524300:OWS524300 PGM524300:PGO524300 PQI524300:PQK524300 QAE524300:QAG524300 QKA524300:QKC524300 QTW524300:QTY524300 RDS524300:RDU524300 RNO524300:RNQ524300 RXK524300:RXM524300 SHG524300:SHI524300 SRC524300:SRE524300 TAY524300:TBA524300 TKU524300:TKW524300 TUQ524300:TUS524300 UEM524300:UEO524300 UOI524300:UOK524300 UYE524300:UYG524300 VIA524300:VIC524300 VRW524300:VRY524300 WBS524300:WBU524300 WLO524300:WLQ524300 WVK524300:WVM524300 C589836:E589836 IY589836:JA589836 SU589836:SW589836 ACQ589836:ACS589836 AMM589836:AMO589836 AWI589836:AWK589836 BGE589836:BGG589836 BQA589836:BQC589836 BZW589836:BZY589836 CJS589836:CJU589836 CTO589836:CTQ589836 DDK589836:DDM589836 DNG589836:DNI589836 DXC589836:DXE589836 EGY589836:EHA589836 EQU589836:EQW589836 FAQ589836:FAS589836 FKM589836:FKO589836 FUI589836:FUK589836 GEE589836:GEG589836 GOA589836:GOC589836 GXW589836:GXY589836 HHS589836:HHU589836 HRO589836:HRQ589836 IBK589836:IBM589836 ILG589836:ILI589836 IVC589836:IVE589836 JEY589836:JFA589836 JOU589836:JOW589836 JYQ589836:JYS589836 KIM589836:KIO589836 KSI589836:KSK589836 LCE589836:LCG589836 LMA589836:LMC589836 LVW589836:LVY589836 MFS589836:MFU589836 MPO589836:MPQ589836 MZK589836:MZM589836 NJG589836:NJI589836 NTC589836:NTE589836 OCY589836:ODA589836 OMU589836:OMW589836 OWQ589836:OWS589836 PGM589836:PGO589836 PQI589836:PQK589836 QAE589836:QAG589836 QKA589836:QKC589836 QTW589836:QTY589836 RDS589836:RDU589836 RNO589836:RNQ589836 RXK589836:RXM589836 SHG589836:SHI589836 SRC589836:SRE589836 TAY589836:TBA589836 TKU589836:TKW589836 TUQ589836:TUS589836 UEM589836:UEO589836 UOI589836:UOK589836 UYE589836:UYG589836 VIA589836:VIC589836 VRW589836:VRY589836 WBS589836:WBU589836 WLO589836:WLQ589836 WVK589836:WVM589836 C655372:E655372 IY655372:JA655372 SU655372:SW655372 ACQ655372:ACS655372 AMM655372:AMO655372 AWI655372:AWK655372 BGE655372:BGG655372 BQA655372:BQC655372 BZW655372:BZY655372 CJS655372:CJU655372 CTO655372:CTQ655372 DDK655372:DDM655372 DNG655372:DNI655372 DXC655372:DXE655372 EGY655372:EHA655372 EQU655372:EQW655372 FAQ655372:FAS655372 FKM655372:FKO655372 FUI655372:FUK655372 GEE655372:GEG655372 GOA655372:GOC655372 GXW655372:GXY655372 HHS655372:HHU655372 HRO655372:HRQ655372 IBK655372:IBM655372 ILG655372:ILI655372 IVC655372:IVE655372 JEY655372:JFA655372 JOU655372:JOW655372 JYQ655372:JYS655372 KIM655372:KIO655372 KSI655372:KSK655372 LCE655372:LCG655372 LMA655372:LMC655372 LVW655372:LVY655372 MFS655372:MFU655372 MPO655372:MPQ655372 MZK655372:MZM655372 NJG655372:NJI655372 NTC655372:NTE655372 OCY655372:ODA655372 OMU655372:OMW655372 OWQ655372:OWS655372 PGM655372:PGO655372 PQI655372:PQK655372 QAE655372:QAG655372 QKA655372:QKC655372 QTW655372:QTY655372 RDS655372:RDU655372 RNO655372:RNQ655372 RXK655372:RXM655372 SHG655372:SHI655372 SRC655372:SRE655372 TAY655372:TBA655372 TKU655372:TKW655372 TUQ655372:TUS655372 UEM655372:UEO655372 UOI655372:UOK655372 UYE655372:UYG655372 VIA655372:VIC655372 VRW655372:VRY655372 WBS655372:WBU655372 WLO655372:WLQ655372 WVK655372:WVM655372 C720908:E720908 IY720908:JA720908 SU720908:SW720908 ACQ720908:ACS720908 AMM720908:AMO720908 AWI720908:AWK720908 BGE720908:BGG720908 BQA720908:BQC720908 BZW720908:BZY720908 CJS720908:CJU720908 CTO720908:CTQ720908 DDK720908:DDM720908 DNG720908:DNI720908 DXC720908:DXE720908 EGY720908:EHA720908 EQU720908:EQW720908 FAQ720908:FAS720908 FKM720908:FKO720908 FUI720908:FUK720908 GEE720908:GEG720908 GOA720908:GOC720908 GXW720908:GXY720908 HHS720908:HHU720908 HRO720908:HRQ720908 IBK720908:IBM720908 ILG720908:ILI720908 IVC720908:IVE720908 JEY720908:JFA720908 JOU720908:JOW720908 JYQ720908:JYS720908 KIM720908:KIO720908 KSI720908:KSK720908 LCE720908:LCG720908 LMA720908:LMC720908 LVW720908:LVY720908 MFS720908:MFU720908 MPO720908:MPQ720908 MZK720908:MZM720908 NJG720908:NJI720908 NTC720908:NTE720908 OCY720908:ODA720908 OMU720908:OMW720908 OWQ720908:OWS720908 PGM720908:PGO720908 PQI720908:PQK720908 QAE720908:QAG720908 QKA720908:QKC720908 QTW720908:QTY720908 RDS720908:RDU720908 RNO720908:RNQ720908 RXK720908:RXM720908 SHG720908:SHI720908 SRC720908:SRE720908 TAY720908:TBA720908 TKU720908:TKW720908 TUQ720908:TUS720908 UEM720908:UEO720908 UOI720908:UOK720908 UYE720908:UYG720908 VIA720908:VIC720908 VRW720908:VRY720908 WBS720908:WBU720908 WLO720908:WLQ720908 WVK720908:WVM720908 C786444:E786444 IY786444:JA786444 SU786444:SW786444 ACQ786444:ACS786444 AMM786444:AMO786444 AWI786444:AWK786444 BGE786444:BGG786444 BQA786444:BQC786444 BZW786444:BZY786444 CJS786444:CJU786444 CTO786444:CTQ786444 DDK786444:DDM786444 DNG786444:DNI786444 DXC786444:DXE786444 EGY786444:EHA786444 EQU786444:EQW786444 FAQ786444:FAS786444 FKM786444:FKO786444 FUI786444:FUK786444 GEE786444:GEG786444 GOA786444:GOC786444 GXW786444:GXY786444 HHS786444:HHU786444 HRO786444:HRQ786444 IBK786444:IBM786444 ILG786444:ILI786444 IVC786444:IVE786444 JEY786444:JFA786444 JOU786444:JOW786444 JYQ786444:JYS786444 KIM786444:KIO786444 KSI786444:KSK786444 LCE786444:LCG786444 LMA786444:LMC786444 LVW786444:LVY786444 MFS786444:MFU786444 MPO786444:MPQ786444 MZK786444:MZM786444 NJG786444:NJI786444 NTC786444:NTE786444 OCY786444:ODA786444 OMU786444:OMW786444 OWQ786444:OWS786444 PGM786444:PGO786444 PQI786444:PQK786444 QAE786444:QAG786444 QKA786444:QKC786444 QTW786444:QTY786444 RDS786444:RDU786444 RNO786444:RNQ786444 RXK786444:RXM786444 SHG786444:SHI786444 SRC786444:SRE786444 TAY786444:TBA786444 TKU786444:TKW786444 TUQ786444:TUS786444 UEM786444:UEO786444 UOI786444:UOK786444 UYE786444:UYG786444 VIA786444:VIC786444 VRW786444:VRY786444 WBS786444:WBU786444 WLO786444:WLQ786444 WVK786444:WVM786444 C851980:E851980 IY851980:JA851980 SU851980:SW851980 ACQ851980:ACS851980 AMM851980:AMO851980 AWI851980:AWK851980 BGE851980:BGG851980 BQA851980:BQC851980 BZW851980:BZY851980 CJS851980:CJU851980 CTO851980:CTQ851980 DDK851980:DDM851980 DNG851980:DNI851980 DXC851980:DXE851980 EGY851980:EHA851980 EQU851980:EQW851980 FAQ851980:FAS851980 FKM851980:FKO851980 FUI851980:FUK851980 GEE851980:GEG851980 GOA851980:GOC851980 GXW851980:GXY851980 HHS851980:HHU851980 HRO851980:HRQ851980 IBK851980:IBM851980 ILG851980:ILI851980 IVC851980:IVE851980 JEY851980:JFA851980 JOU851980:JOW851980 JYQ851980:JYS851980 KIM851980:KIO851980 KSI851980:KSK851980 LCE851980:LCG851980 LMA851980:LMC851980 LVW851980:LVY851980 MFS851980:MFU851980 MPO851980:MPQ851980 MZK851980:MZM851980 NJG851980:NJI851980 NTC851980:NTE851980 OCY851980:ODA851980 OMU851980:OMW851980 OWQ851980:OWS851980 PGM851980:PGO851980 PQI851980:PQK851980 QAE851980:QAG851980 QKA851980:QKC851980 QTW851980:QTY851980 RDS851980:RDU851980 RNO851980:RNQ851980 RXK851980:RXM851980 SHG851980:SHI851980 SRC851980:SRE851980 TAY851980:TBA851980 TKU851980:TKW851980 TUQ851980:TUS851980 UEM851980:UEO851980 UOI851980:UOK851980 UYE851980:UYG851980 VIA851980:VIC851980 VRW851980:VRY851980 WBS851980:WBU851980 WLO851980:WLQ851980 WVK851980:WVM851980 C917516:E917516 IY917516:JA917516 SU917516:SW917516 ACQ917516:ACS917516 AMM917516:AMO917516 AWI917516:AWK917516 BGE917516:BGG917516 BQA917516:BQC917516 BZW917516:BZY917516 CJS917516:CJU917516 CTO917516:CTQ917516 DDK917516:DDM917516 DNG917516:DNI917516 DXC917516:DXE917516 EGY917516:EHA917516 EQU917516:EQW917516 FAQ917516:FAS917516 FKM917516:FKO917516 FUI917516:FUK917516 GEE917516:GEG917516 GOA917516:GOC917516 GXW917516:GXY917516 HHS917516:HHU917516 HRO917516:HRQ917516 IBK917516:IBM917516 ILG917516:ILI917516 IVC917516:IVE917516 JEY917516:JFA917516 JOU917516:JOW917516 JYQ917516:JYS917516 KIM917516:KIO917516 KSI917516:KSK917516 LCE917516:LCG917516 LMA917516:LMC917516 LVW917516:LVY917516 MFS917516:MFU917516 MPO917516:MPQ917516 MZK917516:MZM917516 NJG917516:NJI917516 NTC917516:NTE917516 OCY917516:ODA917516 OMU917516:OMW917516 OWQ917516:OWS917516 PGM917516:PGO917516 PQI917516:PQK917516 QAE917516:QAG917516 QKA917516:QKC917516 QTW917516:QTY917516 RDS917516:RDU917516 RNO917516:RNQ917516 RXK917516:RXM917516 SHG917516:SHI917516 SRC917516:SRE917516 TAY917516:TBA917516 TKU917516:TKW917516 TUQ917516:TUS917516 UEM917516:UEO917516 UOI917516:UOK917516 UYE917516:UYG917516 VIA917516:VIC917516 VRW917516:VRY917516 WBS917516:WBU917516 WLO917516:WLQ917516 WVK917516:WVM917516 C983052:E983052 IY983052:JA983052 SU983052:SW983052 ACQ983052:ACS983052 AMM983052:AMO983052 AWI983052:AWK983052 BGE983052:BGG983052 BQA983052:BQC983052 BZW983052:BZY983052 CJS983052:CJU983052 CTO983052:CTQ983052 DDK983052:DDM983052 DNG983052:DNI983052 DXC983052:DXE983052 EGY983052:EHA983052 EQU983052:EQW983052 FAQ983052:FAS983052 FKM983052:FKO983052 FUI983052:FUK983052 GEE983052:GEG983052 GOA983052:GOC983052 GXW983052:GXY983052 HHS983052:HHU983052 HRO983052:HRQ983052 IBK983052:IBM983052 ILG983052:ILI983052 IVC983052:IVE983052 JEY983052:JFA983052 JOU983052:JOW983052 JYQ983052:JYS983052 KIM983052:KIO983052 KSI983052:KSK983052 LCE983052:LCG983052 LMA983052:LMC983052 LVW983052:LVY983052 MFS983052:MFU983052 MPO983052:MPQ983052 MZK983052:MZM983052 NJG983052:NJI983052 NTC983052:NTE983052 OCY983052:ODA983052 OMU983052:OMW983052 OWQ983052:OWS983052 PGM983052:PGO983052 PQI983052:PQK983052 QAE983052:QAG983052 QKA983052:QKC983052 QTW983052:QTY983052 RDS983052:RDU983052 RNO983052:RNQ983052 RXK983052:RXM983052 SHG983052:SHI983052 SRC983052:SRE983052 TAY983052:TBA983052 TKU983052:TKW983052 TUQ983052:TUS983052 UEM983052:UEO983052 UOI983052:UOK983052 UYE983052:UYG983052 VIA983052:VIC983052 VRW983052:VRY983052 WBS983052:WBU983052 WLO983052:WLQ983052 WVK983052:WVM983052" xr:uid="{9517E963-CC63-43BB-84BA-C62A6443D2B9}">
      <formula1>$IU$12:$IU$17</formula1>
    </dataValidation>
  </dataValidations>
  <pageMargins left="0.51181102362204722" right="0.51181102362204722" top="0.78740157480314965" bottom="0.78740157480314965" header="0.31496062992125984" footer="0.31496062992125984"/>
  <pageSetup paperSize="9" scale="85" orientation="landscape" r:id="rId1"/>
  <drawing r:id="rId2"/>
  <legacyDrawing r:id="rId3"/>
  <oleObjects>
    <mc:AlternateContent xmlns:mc="http://schemas.openxmlformats.org/markup-compatibility/2006">
      <mc:Choice Requires="x14">
        <oleObject progId="Unknown" shapeId="21505" r:id="rId4">
          <objectPr defaultSize="0" autoPict="0" r:id="rId5">
            <anchor moveWithCells="1" sizeWithCells="1">
              <from>
                <xdr:col>0</xdr:col>
                <xdr:colOff>47625</xdr:colOff>
                <xdr:row>0</xdr:row>
                <xdr:rowOff>19050</xdr:rowOff>
              </from>
              <to>
                <xdr:col>0</xdr:col>
                <xdr:colOff>1162050</xdr:colOff>
                <xdr:row>1</xdr:row>
                <xdr:rowOff>466725</xdr:rowOff>
              </to>
            </anchor>
          </objectPr>
        </oleObject>
      </mc:Choice>
      <mc:Fallback>
        <oleObject progId="Unknown" shapeId="2150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C675-2233-4C2F-AB9D-FD470D89322B}">
  <dimension ref="A1:IU37"/>
  <sheetViews>
    <sheetView workbookViewId="0">
      <selection activeCell="M28" sqref="M28"/>
    </sheetView>
  </sheetViews>
  <sheetFormatPr defaultRowHeight="12.75" x14ac:dyDescent="0.2"/>
  <cols>
    <col min="1" max="1" width="25.28515625" customWidth="1"/>
    <col min="2" max="2" width="12.28515625" customWidth="1"/>
    <col min="3" max="3" width="6.7109375" bestFit="1" customWidth="1"/>
    <col min="4" max="4" width="3.7109375" customWidth="1"/>
    <col min="5" max="6" width="6.7109375" bestFit="1" customWidth="1"/>
    <col min="7" max="7" width="3.7109375" customWidth="1"/>
    <col min="8" max="9" width="6.7109375" bestFit="1" customWidth="1"/>
    <col min="10" max="10" width="3.7109375" customWidth="1"/>
    <col min="11" max="12" width="6.7109375" bestFit="1" customWidth="1"/>
    <col min="13" max="13" width="3.7109375" customWidth="1"/>
    <col min="14" max="15" width="6.7109375" bestFit="1" customWidth="1"/>
    <col min="16" max="16" width="3.7109375" customWidth="1"/>
    <col min="17" max="18" width="6.7109375" bestFit="1" customWidth="1"/>
    <col min="19" max="19" width="3.7109375" customWidth="1"/>
    <col min="20" max="21" width="6.7109375" bestFit="1" customWidth="1"/>
    <col min="22" max="22" width="3.7109375" customWidth="1"/>
    <col min="23" max="23" width="6.7109375" bestFit="1" customWidth="1"/>
    <col min="257" max="257" width="25.28515625" customWidth="1"/>
    <col min="258" max="258" width="12.28515625" customWidth="1"/>
    <col min="259" max="259" width="6.7109375" bestFit="1" customWidth="1"/>
    <col min="260" max="260" width="3.7109375" customWidth="1"/>
    <col min="261" max="262" width="6.7109375" bestFit="1" customWidth="1"/>
    <col min="263" max="263" width="3.7109375" customWidth="1"/>
    <col min="264" max="265" width="6.7109375" bestFit="1" customWidth="1"/>
    <col min="266" max="266" width="3.7109375" customWidth="1"/>
    <col min="267" max="268" width="6.7109375" bestFit="1" customWidth="1"/>
    <col min="269" max="269" width="3.7109375" customWidth="1"/>
    <col min="270" max="271" width="6.7109375" bestFit="1" customWidth="1"/>
    <col min="272" max="272" width="3.7109375" customWidth="1"/>
    <col min="273" max="274" width="6.7109375" bestFit="1" customWidth="1"/>
    <col min="275" max="275" width="3.7109375" customWidth="1"/>
    <col min="276" max="277" width="6.7109375" bestFit="1" customWidth="1"/>
    <col min="278" max="278" width="3.7109375" customWidth="1"/>
    <col min="279" max="279" width="6.7109375" bestFit="1" customWidth="1"/>
    <col min="513" max="513" width="25.28515625" customWidth="1"/>
    <col min="514" max="514" width="12.28515625" customWidth="1"/>
    <col min="515" max="515" width="6.7109375" bestFit="1" customWidth="1"/>
    <col min="516" max="516" width="3.7109375" customWidth="1"/>
    <col min="517" max="518" width="6.7109375" bestFit="1" customWidth="1"/>
    <col min="519" max="519" width="3.7109375" customWidth="1"/>
    <col min="520" max="521" width="6.7109375" bestFit="1" customWidth="1"/>
    <col min="522" max="522" width="3.7109375" customWidth="1"/>
    <col min="523" max="524" width="6.7109375" bestFit="1" customWidth="1"/>
    <col min="525" max="525" width="3.7109375" customWidth="1"/>
    <col min="526" max="527" width="6.7109375" bestFit="1" customWidth="1"/>
    <col min="528" max="528" width="3.7109375" customWidth="1"/>
    <col min="529" max="530" width="6.7109375" bestFit="1" customWidth="1"/>
    <col min="531" max="531" width="3.7109375" customWidth="1"/>
    <col min="532" max="533" width="6.7109375" bestFit="1" customWidth="1"/>
    <col min="534" max="534" width="3.7109375" customWidth="1"/>
    <col min="535" max="535" width="6.7109375" bestFit="1" customWidth="1"/>
    <col min="769" max="769" width="25.28515625" customWidth="1"/>
    <col min="770" max="770" width="12.28515625" customWidth="1"/>
    <col min="771" max="771" width="6.7109375" bestFit="1" customWidth="1"/>
    <col min="772" max="772" width="3.7109375" customWidth="1"/>
    <col min="773" max="774" width="6.7109375" bestFit="1" customWidth="1"/>
    <col min="775" max="775" width="3.7109375" customWidth="1"/>
    <col min="776" max="777" width="6.7109375" bestFit="1" customWidth="1"/>
    <col min="778" max="778" width="3.7109375" customWidth="1"/>
    <col min="779" max="780" width="6.7109375" bestFit="1" customWidth="1"/>
    <col min="781" max="781" width="3.7109375" customWidth="1"/>
    <col min="782" max="783" width="6.7109375" bestFit="1" customWidth="1"/>
    <col min="784" max="784" width="3.7109375" customWidth="1"/>
    <col min="785" max="786" width="6.7109375" bestFit="1" customWidth="1"/>
    <col min="787" max="787" width="3.7109375" customWidth="1"/>
    <col min="788" max="789" width="6.7109375" bestFit="1" customWidth="1"/>
    <col min="790" max="790" width="3.7109375" customWidth="1"/>
    <col min="791" max="791" width="6.7109375" bestFit="1" customWidth="1"/>
    <col min="1025" max="1025" width="25.28515625" customWidth="1"/>
    <col min="1026" max="1026" width="12.28515625" customWidth="1"/>
    <col min="1027" max="1027" width="6.7109375" bestFit="1" customWidth="1"/>
    <col min="1028" max="1028" width="3.7109375" customWidth="1"/>
    <col min="1029" max="1030" width="6.7109375" bestFit="1" customWidth="1"/>
    <col min="1031" max="1031" width="3.7109375" customWidth="1"/>
    <col min="1032" max="1033" width="6.7109375" bestFit="1" customWidth="1"/>
    <col min="1034" max="1034" width="3.7109375" customWidth="1"/>
    <col min="1035" max="1036" width="6.7109375" bestFit="1" customWidth="1"/>
    <col min="1037" max="1037" width="3.7109375" customWidth="1"/>
    <col min="1038" max="1039" width="6.7109375" bestFit="1" customWidth="1"/>
    <col min="1040" max="1040" width="3.7109375" customWidth="1"/>
    <col min="1041" max="1042" width="6.7109375" bestFit="1" customWidth="1"/>
    <col min="1043" max="1043" width="3.7109375" customWidth="1"/>
    <col min="1044" max="1045" width="6.7109375" bestFit="1" customWidth="1"/>
    <col min="1046" max="1046" width="3.7109375" customWidth="1"/>
    <col min="1047" max="1047" width="6.7109375" bestFit="1" customWidth="1"/>
    <col min="1281" max="1281" width="25.28515625" customWidth="1"/>
    <col min="1282" max="1282" width="12.28515625" customWidth="1"/>
    <col min="1283" max="1283" width="6.7109375" bestFit="1" customWidth="1"/>
    <col min="1284" max="1284" width="3.7109375" customWidth="1"/>
    <col min="1285" max="1286" width="6.7109375" bestFit="1" customWidth="1"/>
    <col min="1287" max="1287" width="3.7109375" customWidth="1"/>
    <col min="1288" max="1289" width="6.7109375" bestFit="1" customWidth="1"/>
    <col min="1290" max="1290" width="3.7109375" customWidth="1"/>
    <col min="1291" max="1292" width="6.7109375" bestFit="1" customWidth="1"/>
    <col min="1293" max="1293" width="3.7109375" customWidth="1"/>
    <col min="1294" max="1295" width="6.7109375" bestFit="1" customWidth="1"/>
    <col min="1296" max="1296" width="3.7109375" customWidth="1"/>
    <col min="1297" max="1298" width="6.7109375" bestFit="1" customWidth="1"/>
    <col min="1299" max="1299" width="3.7109375" customWidth="1"/>
    <col min="1300" max="1301" width="6.7109375" bestFit="1" customWidth="1"/>
    <col min="1302" max="1302" width="3.7109375" customWidth="1"/>
    <col min="1303" max="1303" width="6.7109375" bestFit="1" customWidth="1"/>
    <col min="1537" max="1537" width="25.28515625" customWidth="1"/>
    <col min="1538" max="1538" width="12.28515625" customWidth="1"/>
    <col min="1539" max="1539" width="6.7109375" bestFit="1" customWidth="1"/>
    <col min="1540" max="1540" width="3.7109375" customWidth="1"/>
    <col min="1541" max="1542" width="6.7109375" bestFit="1" customWidth="1"/>
    <col min="1543" max="1543" width="3.7109375" customWidth="1"/>
    <col min="1544" max="1545" width="6.7109375" bestFit="1" customWidth="1"/>
    <col min="1546" max="1546" width="3.7109375" customWidth="1"/>
    <col min="1547" max="1548" width="6.7109375" bestFit="1" customWidth="1"/>
    <col min="1549" max="1549" width="3.7109375" customWidth="1"/>
    <col min="1550" max="1551" width="6.7109375" bestFit="1" customWidth="1"/>
    <col min="1552" max="1552" width="3.7109375" customWidth="1"/>
    <col min="1553" max="1554" width="6.7109375" bestFit="1" customWidth="1"/>
    <col min="1555" max="1555" width="3.7109375" customWidth="1"/>
    <col min="1556" max="1557" width="6.7109375" bestFit="1" customWidth="1"/>
    <col min="1558" max="1558" width="3.7109375" customWidth="1"/>
    <col min="1559" max="1559" width="6.7109375" bestFit="1" customWidth="1"/>
    <col min="1793" max="1793" width="25.28515625" customWidth="1"/>
    <col min="1794" max="1794" width="12.28515625" customWidth="1"/>
    <col min="1795" max="1795" width="6.7109375" bestFit="1" customWidth="1"/>
    <col min="1796" max="1796" width="3.7109375" customWidth="1"/>
    <col min="1797" max="1798" width="6.7109375" bestFit="1" customWidth="1"/>
    <col min="1799" max="1799" width="3.7109375" customWidth="1"/>
    <col min="1800" max="1801" width="6.7109375" bestFit="1" customWidth="1"/>
    <col min="1802" max="1802" width="3.7109375" customWidth="1"/>
    <col min="1803" max="1804" width="6.7109375" bestFit="1" customWidth="1"/>
    <col min="1805" max="1805" width="3.7109375" customWidth="1"/>
    <col min="1806" max="1807" width="6.7109375" bestFit="1" customWidth="1"/>
    <col min="1808" max="1808" width="3.7109375" customWidth="1"/>
    <col min="1809" max="1810" width="6.7109375" bestFit="1" customWidth="1"/>
    <col min="1811" max="1811" width="3.7109375" customWidth="1"/>
    <col min="1812" max="1813" width="6.7109375" bestFit="1" customWidth="1"/>
    <col min="1814" max="1814" width="3.7109375" customWidth="1"/>
    <col min="1815" max="1815" width="6.7109375" bestFit="1" customWidth="1"/>
    <col min="2049" max="2049" width="25.28515625" customWidth="1"/>
    <col min="2050" max="2050" width="12.28515625" customWidth="1"/>
    <col min="2051" max="2051" width="6.7109375" bestFit="1" customWidth="1"/>
    <col min="2052" max="2052" width="3.7109375" customWidth="1"/>
    <col min="2053" max="2054" width="6.7109375" bestFit="1" customWidth="1"/>
    <col min="2055" max="2055" width="3.7109375" customWidth="1"/>
    <col min="2056" max="2057" width="6.7109375" bestFit="1" customWidth="1"/>
    <col min="2058" max="2058" width="3.7109375" customWidth="1"/>
    <col min="2059" max="2060" width="6.7109375" bestFit="1" customWidth="1"/>
    <col min="2061" max="2061" width="3.7109375" customWidth="1"/>
    <col min="2062" max="2063" width="6.7109375" bestFit="1" customWidth="1"/>
    <col min="2064" max="2064" width="3.7109375" customWidth="1"/>
    <col min="2065" max="2066" width="6.7109375" bestFit="1" customWidth="1"/>
    <col min="2067" max="2067" width="3.7109375" customWidth="1"/>
    <col min="2068" max="2069" width="6.7109375" bestFit="1" customWidth="1"/>
    <col min="2070" max="2070" width="3.7109375" customWidth="1"/>
    <col min="2071" max="2071" width="6.7109375" bestFit="1" customWidth="1"/>
    <col min="2305" max="2305" width="25.28515625" customWidth="1"/>
    <col min="2306" max="2306" width="12.28515625" customWidth="1"/>
    <col min="2307" max="2307" width="6.7109375" bestFit="1" customWidth="1"/>
    <col min="2308" max="2308" width="3.7109375" customWidth="1"/>
    <col min="2309" max="2310" width="6.7109375" bestFit="1" customWidth="1"/>
    <col min="2311" max="2311" width="3.7109375" customWidth="1"/>
    <col min="2312" max="2313" width="6.7109375" bestFit="1" customWidth="1"/>
    <col min="2314" max="2314" width="3.7109375" customWidth="1"/>
    <col min="2315" max="2316" width="6.7109375" bestFit="1" customWidth="1"/>
    <col min="2317" max="2317" width="3.7109375" customWidth="1"/>
    <col min="2318" max="2319" width="6.7109375" bestFit="1" customWidth="1"/>
    <col min="2320" max="2320" width="3.7109375" customWidth="1"/>
    <col min="2321" max="2322" width="6.7109375" bestFit="1" customWidth="1"/>
    <col min="2323" max="2323" width="3.7109375" customWidth="1"/>
    <col min="2324" max="2325" width="6.7109375" bestFit="1" customWidth="1"/>
    <col min="2326" max="2326" width="3.7109375" customWidth="1"/>
    <col min="2327" max="2327" width="6.7109375" bestFit="1" customWidth="1"/>
    <col min="2561" max="2561" width="25.28515625" customWidth="1"/>
    <col min="2562" max="2562" width="12.28515625" customWidth="1"/>
    <col min="2563" max="2563" width="6.7109375" bestFit="1" customWidth="1"/>
    <col min="2564" max="2564" width="3.7109375" customWidth="1"/>
    <col min="2565" max="2566" width="6.7109375" bestFit="1" customWidth="1"/>
    <col min="2567" max="2567" width="3.7109375" customWidth="1"/>
    <col min="2568" max="2569" width="6.7109375" bestFit="1" customWidth="1"/>
    <col min="2570" max="2570" width="3.7109375" customWidth="1"/>
    <col min="2571" max="2572" width="6.7109375" bestFit="1" customWidth="1"/>
    <col min="2573" max="2573" width="3.7109375" customWidth="1"/>
    <col min="2574" max="2575" width="6.7109375" bestFit="1" customWidth="1"/>
    <col min="2576" max="2576" width="3.7109375" customWidth="1"/>
    <col min="2577" max="2578" width="6.7109375" bestFit="1" customWidth="1"/>
    <col min="2579" max="2579" width="3.7109375" customWidth="1"/>
    <col min="2580" max="2581" width="6.7109375" bestFit="1" customWidth="1"/>
    <col min="2582" max="2582" width="3.7109375" customWidth="1"/>
    <col min="2583" max="2583" width="6.7109375" bestFit="1" customWidth="1"/>
    <col min="2817" max="2817" width="25.28515625" customWidth="1"/>
    <col min="2818" max="2818" width="12.28515625" customWidth="1"/>
    <col min="2819" max="2819" width="6.7109375" bestFit="1" customWidth="1"/>
    <col min="2820" max="2820" width="3.7109375" customWidth="1"/>
    <col min="2821" max="2822" width="6.7109375" bestFit="1" customWidth="1"/>
    <col min="2823" max="2823" width="3.7109375" customWidth="1"/>
    <col min="2824" max="2825" width="6.7109375" bestFit="1" customWidth="1"/>
    <col min="2826" max="2826" width="3.7109375" customWidth="1"/>
    <col min="2827" max="2828" width="6.7109375" bestFit="1" customWidth="1"/>
    <col min="2829" max="2829" width="3.7109375" customWidth="1"/>
    <col min="2830" max="2831" width="6.7109375" bestFit="1" customWidth="1"/>
    <col min="2832" max="2832" width="3.7109375" customWidth="1"/>
    <col min="2833" max="2834" width="6.7109375" bestFit="1" customWidth="1"/>
    <col min="2835" max="2835" width="3.7109375" customWidth="1"/>
    <col min="2836" max="2837" width="6.7109375" bestFit="1" customWidth="1"/>
    <col min="2838" max="2838" width="3.7109375" customWidth="1"/>
    <col min="2839" max="2839" width="6.7109375" bestFit="1" customWidth="1"/>
    <col min="3073" max="3073" width="25.28515625" customWidth="1"/>
    <col min="3074" max="3074" width="12.28515625" customWidth="1"/>
    <col min="3075" max="3075" width="6.7109375" bestFit="1" customWidth="1"/>
    <col min="3076" max="3076" width="3.7109375" customWidth="1"/>
    <col min="3077" max="3078" width="6.7109375" bestFit="1" customWidth="1"/>
    <col min="3079" max="3079" width="3.7109375" customWidth="1"/>
    <col min="3080" max="3081" width="6.7109375" bestFit="1" customWidth="1"/>
    <col min="3082" max="3082" width="3.7109375" customWidth="1"/>
    <col min="3083" max="3084" width="6.7109375" bestFit="1" customWidth="1"/>
    <col min="3085" max="3085" width="3.7109375" customWidth="1"/>
    <col min="3086" max="3087" width="6.7109375" bestFit="1" customWidth="1"/>
    <col min="3088" max="3088" width="3.7109375" customWidth="1"/>
    <col min="3089" max="3090" width="6.7109375" bestFit="1" customWidth="1"/>
    <col min="3091" max="3091" width="3.7109375" customWidth="1"/>
    <col min="3092" max="3093" width="6.7109375" bestFit="1" customWidth="1"/>
    <col min="3094" max="3094" width="3.7109375" customWidth="1"/>
    <col min="3095" max="3095" width="6.7109375" bestFit="1" customWidth="1"/>
    <col min="3329" max="3329" width="25.28515625" customWidth="1"/>
    <col min="3330" max="3330" width="12.28515625" customWidth="1"/>
    <col min="3331" max="3331" width="6.7109375" bestFit="1" customWidth="1"/>
    <col min="3332" max="3332" width="3.7109375" customWidth="1"/>
    <col min="3333" max="3334" width="6.7109375" bestFit="1" customWidth="1"/>
    <col min="3335" max="3335" width="3.7109375" customWidth="1"/>
    <col min="3336" max="3337" width="6.7109375" bestFit="1" customWidth="1"/>
    <col min="3338" max="3338" width="3.7109375" customWidth="1"/>
    <col min="3339" max="3340" width="6.7109375" bestFit="1" customWidth="1"/>
    <col min="3341" max="3341" width="3.7109375" customWidth="1"/>
    <col min="3342" max="3343" width="6.7109375" bestFit="1" customWidth="1"/>
    <col min="3344" max="3344" width="3.7109375" customWidth="1"/>
    <col min="3345" max="3346" width="6.7109375" bestFit="1" customWidth="1"/>
    <col min="3347" max="3347" width="3.7109375" customWidth="1"/>
    <col min="3348" max="3349" width="6.7109375" bestFit="1" customWidth="1"/>
    <col min="3350" max="3350" width="3.7109375" customWidth="1"/>
    <col min="3351" max="3351" width="6.7109375" bestFit="1" customWidth="1"/>
    <col min="3585" max="3585" width="25.28515625" customWidth="1"/>
    <col min="3586" max="3586" width="12.28515625" customWidth="1"/>
    <col min="3587" max="3587" width="6.7109375" bestFit="1" customWidth="1"/>
    <col min="3588" max="3588" width="3.7109375" customWidth="1"/>
    <col min="3589" max="3590" width="6.7109375" bestFit="1" customWidth="1"/>
    <col min="3591" max="3591" width="3.7109375" customWidth="1"/>
    <col min="3592" max="3593" width="6.7109375" bestFit="1" customWidth="1"/>
    <col min="3594" max="3594" width="3.7109375" customWidth="1"/>
    <col min="3595" max="3596" width="6.7109375" bestFit="1" customWidth="1"/>
    <col min="3597" max="3597" width="3.7109375" customWidth="1"/>
    <col min="3598" max="3599" width="6.7109375" bestFit="1" customWidth="1"/>
    <col min="3600" max="3600" width="3.7109375" customWidth="1"/>
    <col min="3601" max="3602" width="6.7109375" bestFit="1" customWidth="1"/>
    <col min="3603" max="3603" width="3.7109375" customWidth="1"/>
    <col min="3604" max="3605" width="6.7109375" bestFit="1" customWidth="1"/>
    <col min="3606" max="3606" width="3.7109375" customWidth="1"/>
    <col min="3607" max="3607" width="6.7109375" bestFit="1" customWidth="1"/>
    <col min="3841" max="3841" width="25.28515625" customWidth="1"/>
    <col min="3842" max="3842" width="12.28515625" customWidth="1"/>
    <col min="3843" max="3843" width="6.7109375" bestFit="1" customWidth="1"/>
    <col min="3844" max="3844" width="3.7109375" customWidth="1"/>
    <col min="3845" max="3846" width="6.7109375" bestFit="1" customWidth="1"/>
    <col min="3847" max="3847" width="3.7109375" customWidth="1"/>
    <col min="3848" max="3849" width="6.7109375" bestFit="1" customWidth="1"/>
    <col min="3850" max="3850" width="3.7109375" customWidth="1"/>
    <col min="3851" max="3852" width="6.7109375" bestFit="1" customWidth="1"/>
    <col min="3853" max="3853" width="3.7109375" customWidth="1"/>
    <col min="3854" max="3855" width="6.7109375" bestFit="1" customWidth="1"/>
    <col min="3856" max="3856" width="3.7109375" customWidth="1"/>
    <col min="3857" max="3858" width="6.7109375" bestFit="1" customWidth="1"/>
    <col min="3859" max="3859" width="3.7109375" customWidth="1"/>
    <col min="3860" max="3861" width="6.7109375" bestFit="1" customWidth="1"/>
    <col min="3862" max="3862" width="3.7109375" customWidth="1"/>
    <col min="3863" max="3863" width="6.7109375" bestFit="1" customWidth="1"/>
    <col min="4097" max="4097" width="25.28515625" customWidth="1"/>
    <col min="4098" max="4098" width="12.28515625" customWidth="1"/>
    <col min="4099" max="4099" width="6.7109375" bestFit="1" customWidth="1"/>
    <col min="4100" max="4100" width="3.7109375" customWidth="1"/>
    <col min="4101" max="4102" width="6.7109375" bestFit="1" customWidth="1"/>
    <col min="4103" max="4103" width="3.7109375" customWidth="1"/>
    <col min="4104" max="4105" width="6.7109375" bestFit="1" customWidth="1"/>
    <col min="4106" max="4106" width="3.7109375" customWidth="1"/>
    <col min="4107" max="4108" width="6.7109375" bestFit="1" customWidth="1"/>
    <col min="4109" max="4109" width="3.7109375" customWidth="1"/>
    <col min="4110" max="4111" width="6.7109375" bestFit="1" customWidth="1"/>
    <col min="4112" max="4112" width="3.7109375" customWidth="1"/>
    <col min="4113" max="4114" width="6.7109375" bestFit="1" customWidth="1"/>
    <col min="4115" max="4115" width="3.7109375" customWidth="1"/>
    <col min="4116" max="4117" width="6.7109375" bestFit="1" customWidth="1"/>
    <col min="4118" max="4118" width="3.7109375" customWidth="1"/>
    <col min="4119" max="4119" width="6.7109375" bestFit="1" customWidth="1"/>
    <col min="4353" max="4353" width="25.28515625" customWidth="1"/>
    <col min="4354" max="4354" width="12.28515625" customWidth="1"/>
    <col min="4355" max="4355" width="6.7109375" bestFit="1" customWidth="1"/>
    <col min="4356" max="4356" width="3.7109375" customWidth="1"/>
    <col min="4357" max="4358" width="6.7109375" bestFit="1" customWidth="1"/>
    <col min="4359" max="4359" width="3.7109375" customWidth="1"/>
    <col min="4360" max="4361" width="6.7109375" bestFit="1" customWidth="1"/>
    <col min="4362" max="4362" width="3.7109375" customWidth="1"/>
    <col min="4363" max="4364" width="6.7109375" bestFit="1" customWidth="1"/>
    <col min="4365" max="4365" width="3.7109375" customWidth="1"/>
    <col min="4366" max="4367" width="6.7109375" bestFit="1" customWidth="1"/>
    <col min="4368" max="4368" width="3.7109375" customWidth="1"/>
    <col min="4369" max="4370" width="6.7109375" bestFit="1" customWidth="1"/>
    <col min="4371" max="4371" width="3.7109375" customWidth="1"/>
    <col min="4372" max="4373" width="6.7109375" bestFit="1" customWidth="1"/>
    <col min="4374" max="4374" width="3.7109375" customWidth="1"/>
    <col min="4375" max="4375" width="6.7109375" bestFit="1" customWidth="1"/>
    <col min="4609" max="4609" width="25.28515625" customWidth="1"/>
    <col min="4610" max="4610" width="12.28515625" customWidth="1"/>
    <col min="4611" max="4611" width="6.7109375" bestFit="1" customWidth="1"/>
    <col min="4612" max="4612" width="3.7109375" customWidth="1"/>
    <col min="4613" max="4614" width="6.7109375" bestFit="1" customWidth="1"/>
    <col min="4615" max="4615" width="3.7109375" customWidth="1"/>
    <col min="4616" max="4617" width="6.7109375" bestFit="1" customWidth="1"/>
    <col min="4618" max="4618" width="3.7109375" customWidth="1"/>
    <col min="4619" max="4620" width="6.7109375" bestFit="1" customWidth="1"/>
    <col min="4621" max="4621" width="3.7109375" customWidth="1"/>
    <col min="4622" max="4623" width="6.7109375" bestFit="1" customWidth="1"/>
    <col min="4624" max="4624" width="3.7109375" customWidth="1"/>
    <col min="4625" max="4626" width="6.7109375" bestFit="1" customWidth="1"/>
    <col min="4627" max="4627" width="3.7109375" customWidth="1"/>
    <col min="4628" max="4629" width="6.7109375" bestFit="1" customWidth="1"/>
    <col min="4630" max="4630" width="3.7109375" customWidth="1"/>
    <col min="4631" max="4631" width="6.7109375" bestFit="1" customWidth="1"/>
    <col min="4865" max="4865" width="25.28515625" customWidth="1"/>
    <col min="4866" max="4866" width="12.28515625" customWidth="1"/>
    <col min="4867" max="4867" width="6.7109375" bestFit="1" customWidth="1"/>
    <col min="4868" max="4868" width="3.7109375" customWidth="1"/>
    <col min="4869" max="4870" width="6.7109375" bestFit="1" customWidth="1"/>
    <col min="4871" max="4871" width="3.7109375" customWidth="1"/>
    <col min="4872" max="4873" width="6.7109375" bestFit="1" customWidth="1"/>
    <col min="4874" max="4874" width="3.7109375" customWidth="1"/>
    <col min="4875" max="4876" width="6.7109375" bestFit="1" customWidth="1"/>
    <col min="4877" max="4877" width="3.7109375" customWidth="1"/>
    <col min="4878" max="4879" width="6.7109375" bestFit="1" customWidth="1"/>
    <col min="4880" max="4880" width="3.7109375" customWidth="1"/>
    <col min="4881" max="4882" width="6.7109375" bestFit="1" customWidth="1"/>
    <col min="4883" max="4883" width="3.7109375" customWidth="1"/>
    <col min="4884" max="4885" width="6.7109375" bestFit="1" customWidth="1"/>
    <col min="4886" max="4886" width="3.7109375" customWidth="1"/>
    <col min="4887" max="4887" width="6.7109375" bestFit="1" customWidth="1"/>
    <col min="5121" max="5121" width="25.28515625" customWidth="1"/>
    <col min="5122" max="5122" width="12.28515625" customWidth="1"/>
    <col min="5123" max="5123" width="6.7109375" bestFit="1" customWidth="1"/>
    <col min="5124" max="5124" width="3.7109375" customWidth="1"/>
    <col min="5125" max="5126" width="6.7109375" bestFit="1" customWidth="1"/>
    <col min="5127" max="5127" width="3.7109375" customWidth="1"/>
    <col min="5128" max="5129" width="6.7109375" bestFit="1" customWidth="1"/>
    <col min="5130" max="5130" width="3.7109375" customWidth="1"/>
    <col min="5131" max="5132" width="6.7109375" bestFit="1" customWidth="1"/>
    <col min="5133" max="5133" width="3.7109375" customWidth="1"/>
    <col min="5134" max="5135" width="6.7109375" bestFit="1" customWidth="1"/>
    <col min="5136" max="5136" width="3.7109375" customWidth="1"/>
    <col min="5137" max="5138" width="6.7109375" bestFit="1" customWidth="1"/>
    <col min="5139" max="5139" width="3.7109375" customWidth="1"/>
    <col min="5140" max="5141" width="6.7109375" bestFit="1" customWidth="1"/>
    <col min="5142" max="5142" width="3.7109375" customWidth="1"/>
    <col min="5143" max="5143" width="6.7109375" bestFit="1" customWidth="1"/>
    <col min="5377" max="5377" width="25.28515625" customWidth="1"/>
    <col min="5378" max="5378" width="12.28515625" customWidth="1"/>
    <col min="5379" max="5379" width="6.7109375" bestFit="1" customWidth="1"/>
    <col min="5380" max="5380" width="3.7109375" customWidth="1"/>
    <col min="5381" max="5382" width="6.7109375" bestFit="1" customWidth="1"/>
    <col min="5383" max="5383" width="3.7109375" customWidth="1"/>
    <col min="5384" max="5385" width="6.7109375" bestFit="1" customWidth="1"/>
    <col min="5386" max="5386" width="3.7109375" customWidth="1"/>
    <col min="5387" max="5388" width="6.7109375" bestFit="1" customWidth="1"/>
    <col min="5389" max="5389" width="3.7109375" customWidth="1"/>
    <col min="5390" max="5391" width="6.7109375" bestFit="1" customWidth="1"/>
    <col min="5392" max="5392" width="3.7109375" customWidth="1"/>
    <col min="5393" max="5394" width="6.7109375" bestFit="1" customWidth="1"/>
    <col min="5395" max="5395" width="3.7109375" customWidth="1"/>
    <col min="5396" max="5397" width="6.7109375" bestFit="1" customWidth="1"/>
    <col min="5398" max="5398" width="3.7109375" customWidth="1"/>
    <col min="5399" max="5399" width="6.7109375" bestFit="1" customWidth="1"/>
    <col min="5633" max="5633" width="25.28515625" customWidth="1"/>
    <col min="5634" max="5634" width="12.28515625" customWidth="1"/>
    <col min="5635" max="5635" width="6.7109375" bestFit="1" customWidth="1"/>
    <col min="5636" max="5636" width="3.7109375" customWidth="1"/>
    <col min="5637" max="5638" width="6.7109375" bestFit="1" customWidth="1"/>
    <col min="5639" max="5639" width="3.7109375" customWidth="1"/>
    <col min="5640" max="5641" width="6.7109375" bestFit="1" customWidth="1"/>
    <col min="5642" max="5642" width="3.7109375" customWidth="1"/>
    <col min="5643" max="5644" width="6.7109375" bestFit="1" customWidth="1"/>
    <col min="5645" max="5645" width="3.7109375" customWidth="1"/>
    <col min="5646" max="5647" width="6.7109375" bestFit="1" customWidth="1"/>
    <col min="5648" max="5648" width="3.7109375" customWidth="1"/>
    <col min="5649" max="5650" width="6.7109375" bestFit="1" customWidth="1"/>
    <col min="5651" max="5651" width="3.7109375" customWidth="1"/>
    <col min="5652" max="5653" width="6.7109375" bestFit="1" customWidth="1"/>
    <col min="5654" max="5654" width="3.7109375" customWidth="1"/>
    <col min="5655" max="5655" width="6.7109375" bestFit="1" customWidth="1"/>
    <col min="5889" max="5889" width="25.28515625" customWidth="1"/>
    <col min="5890" max="5890" width="12.28515625" customWidth="1"/>
    <col min="5891" max="5891" width="6.7109375" bestFit="1" customWidth="1"/>
    <col min="5892" max="5892" width="3.7109375" customWidth="1"/>
    <col min="5893" max="5894" width="6.7109375" bestFit="1" customWidth="1"/>
    <col min="5895" max="5895" width="3.7109375" customWidth="1"/>
    <col min="5896" max="5897" width="6.7109375" bestFit="1" customWidth="1"/>
    <col min="5898" max="5898" width="3.7109375" customWidth="1"/>
    <col min="5899" max="5900" width="6.7109375" bestFit="1" customWidth="1"/>
    <col min="5901" max="5901" width="3.7109375" customWidth="1"/>
    <col min="5902" max="5903" width="6.7109375" bestFit="1" customWidth="1"/>
    <col min="5904" max="5904" width="3.7109375" customWidth="1"/>
    <col min="5905" max="5906" width="6.7109375" bestFit="1" customWidth="1"/>
    <col min="5907" max="5907" width="3.7109375" customWidth="1"/>
    <col min="5908" max="5909" width="6.7109375" bestFit="1" customWidth="1"/>
    <col min="5910" max="5910" width="3.7109375" customWidth="1"/>
    <col min="5911" max="5911" width="6.7109375" bestFit="1" customWidth="1"/>
    <col min="6145" max="6145" width="25.28515625" customWidth="1"/>
    <col min="6146" max="6146" width="12.28515625" customWidth="1"/>
    <col min="6147" max="6147" width="6.7109375" bestFit="1" customWidth="1"/>
    <col min="6148" max="6148" width="3.7109375" customWidth="1"/>
    <col min="6149" max="6150" width="6.7109375" bestFit="1" customWidth="1"/>
    <col min="6151" max="6151" width="3.7109375" customWidth="1"/>
    <col min="6152" max="6153" width="6.7109375" bestFit="1" customWidth="1"/>
    <col min="6154" max="6154" width="3.7109375" customWidth="1"/>
    <col min="6155" max="6156" width="6.7109375" bestFit="1" customWidth="1"/>
    <col min="6157" max="6157" width="3.7109375" customWidth="1"/>
    <col min="6158" max="6159" width="6.7109375" bestFit="1" customWidth="1"/>
    <col min="6160" max="6160" width="3.7109375" customWidth="1"/>
    <col min="6161" max="6162" width="6.7109375" bestFit="1" customWidth="1"/>
    <col min="6163" max="6163" width="3.7109375" customWidth="1"/>
    <col min="6164" max="6165" width="6.7109375" bestFit="1" customWidth="1"/>
    <col min="6166" max="6166" width="3.7109375" customWidth="1"/>
    <col min="6167" max="6167" width="6.7109375" bestFit="1" customWidth="1"/>
    <col min="6401" max="6401" width="25.28515625" customWidth="1"/>
    <col min="6402" max="6402" width="12.28515625" customWidth="1"/>
    <col min="6403" max="6403" width="6.7109375" bestFit="1" customWidth="1"/>
    <col min="6404" max="6404" width="3.7109375" customWidth="1"/>
    <col min="6405" max="6406" width="6.7109375" bestFit="1" customWidth="1"/>
    <col min="6407" max="6407" width="3.7109375" customWidth="1"/>
    <col min="6408" max="6409" width="6.7109375" bestFit="1" customWidth="1"/>
    <col min="6410" max="6410" width="3.7109375" customWidth="1"/>
    <col min="6411" max="6412" width="6.7109375" bestFit="1" customWidth="1"/>
    <col min="6413" max="6413" width="3.7109375" customWidth="1"/>
    <col min="6414" max="6415" width="6.7109375" bestFit="1" customWidth="1"/>
    <col min="6416" max="6416" width="3.7109375" customWidth="1"/>
    <col min="6417" max="6418" width="6.7109375" bestFit="1" customWidth="1"/>
    <col min="6419" max="6419" width="3.7109375" customWidth="1"/>
    <col min="6420" max="6421" width="6.7109375" bestFit="1" customWidth="1"/>
    <col min="6422" max="6422" width="3.7109375" customWidth="1"/>
    <col min="6423" max="6423" width="6.7109375" bestFit="1" customWidth="1"/>
    <col min="6657" max="6657" width="25.28515625" customWidth="1"/>
    <col min="6658" max="6658" width="12.28515625" customWidth="1"/>
    <col min="6659" max="6659" width="6.7109375" bestFit="1" customWidth="1"/>
    <col min="6660" max="6660" width="3.7109375" customWidth="1"/>
    <col min="6661" max="6662" width="6.7109375" bestFit="1" customWidth="1"/>
    <col min="6663" max="6663" width="3.7109375" customWidth="1"/>
    <col min="6664" max="6665" width="6.7109375" bestFit="1" customWidth="1"/>
    <col min="6666" max="6666" width="3.7109375" customWidth="1"/>
    <col min="6667" max="6668" width="6.7109375" bestFit="1" customWidth="1"/>
    <col min="6669" max="6669" width="3.7109375" customWidth="1"/>
    <col min="6670" max="6671" width="6.7109375" bestFit="1" customWidth="1"/>
    <col min="6672" max="6672" width="3.7109375" customWidth="1"/>
    <col min="6673" max="6674" width="6.7109375" bestFit="1" customWidth="1"/>
    <col min="6675" max="6675" width="3.7109375" customWidth="1"/>
    <col min="6676" max="6677" width="6.7109375" bestFit="1" customWidth="1"/>
    <col min="6678" max="6678" width="3.7109375" customWidth="1"/>
    <col min="6679" max="6679" width="6.7109375" bestFit="1" customWidth="1"/>
    <col min="6913" max="6913" width="25.28515625" customWidth="1"/>
    <col min="6914" max="6914" width="12.28515625" customWidth="1"/>
    <col min="6915" max="6915" width="6.7109375" bestFit="1" customWidth="1"/>
    <col min="6916" max="6916" width="3.7109375" customWidth="1"/>
    <col min="6917" max="6918" width="6.7109375" bestFit="1" customWidth="1"/>
    <col min="6919" max="6919" width="3.7109375" customWidth="1"/>
    <col min="6920" max="6921" width="6.7109375" bestFit="1" customWidth="1"/>
    <col min="6922" max="6922" width="3.7109375" customWidth="1"/>
    <col min="6923" max="6924" width="6.7109375" bestFit="1" customWidth="1"/>
    <col min="6925" max="6925" width="3.7109375" customWidth="1"/>
    <col min="6926" max="6927" width="6.7109375" bestFit="1" customWidth="1"/>
    <col min="6928" max="6928" width="3.7109375" customWidth="1"/>
    <col min="6929" max="6930" width="6.7109375" bestFit="1" customWidth="1"/>
    <col min="6931" max="6931" width="3.7109375" customWidth="1"/>
    <col min="6932" max="6933" width="6.7109375" bestFit="1" customWidth="1"/>
    <col min="6934" max="6934" width="3.7109375" customWidth="1"/>
    <col min="6935" max="6935" width="6.7109375" bestFit="1" customWidth="1"/>
    <col min="7169" max="7169" width="25.28515625" customWidth="1"/>
    <col min="7170" max="7170" width="12.28515625" customWidth="1"/>
    <col min="7171" max="7171" width="6.7109375" bestFit="1" customWidth="1"/>
    <col min="7172" max="7172" width="3.7109375" customWidth="1"/>
    <col min="7173" max="7174" width="6.7109375" bestFit="1" customWidth="1"/>
    <col min="7175" max="7175" width="3.7109375" customWidth="1"/>
    <col min="7176" max="7177" width="6.7109375" bestFit="1" customWidth="1"/>
    <col min="7178" max="7178" width="3.7109375" customWidth="1"/>
    <col min="7179" max="7180" width="6.7109375" bestFit="1" customWidth="1"/>
    <col min="7181" max="7181" width="3.7109375" customWidth="1"/>
    <col min="7182" max="7183" width="6.7109375" bestFit="1" customWidth="1"/>
    <col min="7184" max="7184" width="3.7109375" customWidth="1"/>
    <col min="7185" max="7186" width="6.7109375" bestFit="1" customWidth="1"/>
    <col min="7187" max="7187" width="3.7109375" customWidth="1"/>
    <col min="7188" max="7189" width="6.7109375" bestFit="1" customWidth="1"/>
    <col min="7190" max="7190" width="3.7109375" customWidth="1"/>
    <col min="7191" max="7191" width="6.7109375" bestFit="1" customWidth="1"/>
    <col min="7425" max="7425" width="25.28515625" customWidth="1"/>
    <col min="7426" max="7426" width="12.28515625" customWidth="1"/>
    <col min="7427" max="7427" width="6.7109375" bestFit="1" customWidth="1"/>
    <col min="7428" max="7428" width="3.7109375" customWidth="1"/>
    <col min="7429" max="7430" width="6.7109375" bestFit="1" customWidth="1"/>
    <col min="7431" max="7431" width="3.7109375" customWidth="1"/>
    <col min="7432" max="7433" width="6.7109375" bestFit="1" customWidth="1"/>
    <col min="7434" max="7434" width="3.7109375" customWidth="1"/>
    <col min="7435" max="7436" width="6.7109375" bestFit="1" customWidth="1"/>
    <col min="7437" max="7437" width="3.7109375" customWidth="1"/>
    <col min="7438" max="7439" width="6.7109375" bestFit="1" customWidth="1"/>
    <col min="7440" max="7440" width="3.7109375" customWidth="1"/>
    <col min="7441" max="7442" width="6.7109375" bestFit="1" customWidth="1"/>
    <col min="7443" max="7443" width="3.7109375" customWidth="1"/>
    <col min="7444" max="7445" width="6.7109375" bestFit="1" customWidth="1"/>
    <col min="7446" max="7446" width="3.7109375" customWidth="1"/>
    <col min="7447" max="7447" width="6.7109375" bestFit="1" customWidth="1"/>
    <col min="7681" max="7681" width="25.28515625" customWidth="1"/>
    <col min="7682" max="7682" width="12.28515625" customWidth="1"/>
    <col min="7683" max="7683" width="6.7109375" bestFit="1" customWidth="1"/>
    <col min="7684" max="7684" width="3.7109375" customWidth="1"/>
    <col min="7685" max="7686" width="6.7109375" bestFit="1" customWidth="1"/>
    <col min="7687" max="7687" width="3.7109375" customWidth="1"/>
    <col min="7688" max="7689" width="6.7109375" bestFit="1" customWidth="1"/>
    <col min="7690" max="7690" width="3.7109375" customWidth="1"/>
    <col min="7691" max="7692" width="6.7109375" bestFit="1" customWidth="1"/>
    <col min="7693" max="7693" width="3.7109375" customWidth="1"/>
    <col min="7694" max="7695" width="6.7109375" bestFit="1" customWidth="1"/>
    <col min="7696" max="7696" width="3.7109375" customWidth="1"/>
    <col min="7697" max="7698" width="6.7109375" bestFit="1" customWidth="1"/>
    <col min="7699" max="7699" width="3.7109375" customWidth="1"/>
    <col min="7700" max="7701" width="6.7109375" bestFit="1" customWidth="1"/>
    <col min="7702" max="7702" width="3.7109375" customWidth="1"/>
    <col min="7703" max="7703" width="6.7109375" bestFit="1" customWidth="1"/>
    <col min="7937" max="7937" width="25.28515625" customWidth="1"/>
    <col min="7938" max="7938" width="12.28515625" customWidth="1"/>
    <col min="7939" max="7939" width="6.7109375" bestFit="1" customWidth="1"/>
    <col min="7940" max="7940" width="3.7109375" customWidth="1"/>
    <col min="7941" max="7942" width="6.7109375" bestFit="1" customWidth="1"/>
    <col min="7943" max="7943" width="3.7109375" customWidth="1"/>
    <col min="7944" max="7945" width="6.7109375" bestFit="1" customWidth="1"/>
    <col min="7946" max="7946" width="3.7109375" customWidth="1"/>
    <col min="7947" max="7948" width="6.7109375" bestFit="1" customWidth="1"/>
    <col min="7949" max="7949" width="3.7109375" customWidth="1"/>
    <col min="7950" max="7951" width="6.7109375" bestFit="1" customWidth="1"/>
    <col min="7952" max="7952" width="3.7109375" customWidth="1"/>
    <col min="7953" max="7954" width="6.7109375" bestFit="1" customWidth="1"/>
    <col min="7955" max="7955" width="3.7109375" customWidth="1"/>
    <col min="7956" max="7957" width="6.7109375" bestFit="1" customWidth="1"/>
    <col min="7958" max="7958" width="3.7109375" customWidth="1"/>
    <col min="7959" max="7959" width="6.7109375" bestFit="1" customWidth="1"/>
    <col min="8193" max="8193" width="25.28515625" customWidth="1"/>
    <col min="8194" max="8194" width="12.28515625" customWidth="1"/>
    <col min="8195" max="8195" width="6.7109375" bestFit="1" customWidth="1"/>
    <col min="8196" max="8196" width="3.7109375" customWidth="1"/>
    <col min="8197" max="8198" width="6.7109375" bestFit="1" customWidth="1"/>
    <col min="8199" max="8199" width="3.7109375" customWidth="1"/>
    <col min="8200" max="8201" width="6.7109375" bestFit="1" customWidth="1"/>
    <col min="8202" max="8202" width="3.7109375" customWidth="1"/>
    <col min="8203" max="8204" width="6.7109375" bestFit="1" customWidth="1"/>
    <col min="8205" max="8205" width="3.7109375" customWidth="1"/>
    <col min="8206" max="8207" width="6.7109375" bestFit="1" customWidth="1"/>
    <col min="8208" max="8208" width="3.7109375" customWidth="1"/>
    <col min="8209" max="8210" width="6.7109375" bestFit="1" customWidth="1"/>
    <col min="8211" max="8211" width="3.7109375" customWidth="1"/>
    <col min="8212" max="8213" width="6.7109375" bestFit="1" customWidth="1"/>
    <col min="8214" max="8214" width="3.7109375" customWidth="1"/>
    <col min="8215" max="8215" width="6.7109375" bestFit="1" customWidth="1"/>
    <col min="8449" max="8449" width="25.28515625" customWidth="1"/>
    <col min="8450" max="8450" width="12.28515625" customWidth="1"/>
    <col min="8451" max="8451" width="6.7109375" bestFit="1" customWidth="1"/>
    <col min="8452" max="8452" width="3.7109375" customWidth="1"/>
    <col min="8453" max="8454" width="6.7109375" bestFit="1" customWidth="1"/>
    <col min="8455" max="8455" width="3.7109375" customWidth="1"/>
    <col min="8456" max="8457" width="6.7109375" bestFit="1" customWidth="1"/>
    <col min="8458" max="8458" width="3.7109375" customWidth="1"/>
    <col min="8459" max="8460" width="6.7109375" bestFit="1" customWidth="1"/>
    <col min="8461" max="8461" width="3.7109375" customWidth="1"/>
    <col min="8462" max="8463" width="6.7109375" bestFit="1" customWidth="1"/>
    <col min="8464" max="8464" width="3.7109375" customWidth="1"/>
    <col min="8465" max="8466" width="6.7109375" bestFit="1" customWidth="1"/>
    <col min="8467" max="8467" width="3.7109375" customWidth="1"/>
    <col min="8468" max="8469" width="6.7109375" bestFit="1" customWidth="1"/>
    <col min="8470" max="8470" width="3.7109375" customWidth="1"/>
    <col min="8471" max="8471" width="6.7109375" bestFit="1" customWidth="1"/>
    <col min="8705" max="8705" width="25.28515625" customWidth="1"/>
    <col min="8706" max="8706" width="12.28515625" customWidth="1"/>
    <col min="8707" max="8707" width="6.7109375" bestFit="1" customWidth="1"/>
    <col min="8708" max="8708" width="3.7109375" customWidth="1"/>
    <col min="8709" max="8710" width="6.7109375" bestFit="1" customWidth="1"/>
    <col min="8711" max="8711" width="3.7109375" customWidth="1"/>
    <col min="8712" max="8713" width="6.7109375" bestFit="1" customWidth="1"/>
    <col min="8714" max="8714" width="3.7109375" customWidth="1"/>
    <col min="8715" max="8716" width="6.7109375" bestFit="1" customWidth="1"/>
    <col min="8717" max="8717" width="3.7109375" customWidth="1"/>
    <col min="8718" max="8719" width="6.7109375" bestFit="1" customWidth="1"/>
    <col min="8720" max="8720" width="3.7109375" customWidth="1"/>
    <col min="8721" max="8722" width="6.7109375" bestFit="1" customWidth="1"/>
    <col min="8723" max="8723" width="3.7109375" customWidth="1"/>
    <col min="8724" max="8725" width="6.7109375" bestFit="1" customWidth="1"/>
    <col min="8726" max="8726" width="3.7109375" customWidth="1"/>
    <col min="8727" max="8727" width="6.7109375" bestFit="1" customWidth="1"/>
    <col min="8961" max="8961" width="25.28515625" customWidth="1"/>
    <col min="8962" max="8962" width="12.28515625" customWidth="1"/>
    <col min="8963" max="8963" width="6.7109375" bestFit="1" customWidth="1"/>
    <col min="8964" max="8964" width="3.7109375" customWidth="1"/>
    <col min="8965" max="8966" width="6.7109375" bestFit="1" customWidth="1"/>
    <col min="8967" max="8967" width="3.7109375" customWidth="1"/>
    <col min="8968" max="8969" width="6.7109375" bestFit="1" customWidth="1"/>
    <col min="8970" max="8970" width="3.7109375" customWidth="1"/>
    <col min="8971" max="8972" width="6.7109375" bestFit="1" customWidth="1"/>
    <col min="8973" max="8973" width="3.7109375" customWidth="1"/>
    <col min="8974" max="8975" width="6.7109375" bestFit="1" customWidth="1"/>
    <col min="8976" max="8976" width="3.7109375" customWidth="1"/>
    <col min="8977" max="8978" width="6.7109375" bestFit="1" customWidth="1"/>
    <col min="8979" max="8979" width="3.7109375" customWidth="1"/>
    <col min="8980" max="8981" width="6.7109375" bestFit="1" customWidth="1"/>
    <col min="8982" max="8982" width="3.7109375" customWidth="1"/>
    <col min="8983" max="8983" width="6.7109375" bestFit="1" customWidth="1"/>
    <col min="9217" max="9217" width="25.28515625" customWidth="1"/>
    <col min="9218" max="9218" width="12.28515625" customWidth="1"/>
    <col min="9219" max="9219" width="6.7109375" bestFit="1" customWidth="1"/>
    <col min="9220" max="9220" width="3.7109375" customWidth="1"/>
    <col min="9221" max="9222" width="6.7109375" bestFit="1" customWidth="1"/>
    <col min="9223" max="9223" width="3.7109375" customWidth="1"/>
    <col min="9224" max="9225" width="6.7109375" bestFit="1" customWidth="1"/>
    <col min="9226" max="9226" width="3.7109375" customWidth="1"/>
    <col min="9227" max="9228" width="6.7109375" bestFit="1" customWidth="1"/>
    <col min="9229" max="9229" width="3.7109375" customWidth="1"/>
    <col min="9230" max="9231" width="6.7109375" bestFit="1" customWidth="1"/>
    <col min="9232" max="9232" width="3.7109375" customWidth="1"/>
    <col min="9233" max="9234" width="6.7109375" bestFit="1" customWidth="1"/>
    <col min="9235" max="9235" width="3.7109375" customWidth="1"/>
    <col min="9236" max="9237" width="6.7109375" bestFit="1" customWidth="1"/>
    <col min="9238" max="9238" width="3.7109375" customWidth="1"/>
    <col min="9239" max="9239" width="6.7109375" bestFit="1" customWidth="1"/>
    <col min="9473" max="9473" width="25.28515625" customWidth="1"/>
    <col min="9474" max="9474" width="12.28515625" customWidth="1"/>
    <col min="9475" max="9475" width="6.7109375" bestFit="1" customWidth="1"/>
    <col min="9476" max="9476" width="3.7109375" customWidth="1"/>
    <col min="9477" max="9478" width="6.7109375" bestFit="1" customWidth="1"/>
    <col min="9479" max="9479" width="3.7109375" customWidth="1"/>
    <col min="9480" max="9481" width="6.7109375" bestFit="1" customWidth="1"/>
    <col min="9482" max="9482" width="3.7109375" customWidth="1"/>
    <col min="9483" max="9484" width="6.7109375" bestFit="1" customWidth="1"/>
    <col min="9485" max="9485" width="3.7109375" customWidth="1"/>
    <col min="9486" max="9487" width="6.7109375" bestFit="1" customWidth="1"/>
    <col min="9488" max="9488" width="3.7109375" customWidth="1"/>
    <col min="9489" max="9490" width="6.7109375" bestFit="1" customWidth="1"/>
    <col min="9491" max="9491" width="3.7109375" customWidth="1"/>
    <col min="9492" max="9493" width="6.7109375" bestFit="1" customWidth="1"/>
    <col min="9494" max="9494" width="3.7109375" customWidth="1"/>
    <col min="9495" max="9495" width="6.7109375" bestFit="1" customWidth="1"/>
    <col min="9729" max="9729" width="25.28515625" customWidth="1"/>
    <col min="9730" max="9730" width="12.28515625" customWidth="1"/>
    <col min="9731" max="9731" width="6.7109375" bestFit="1" customWidth="1"/>
    <col min="9732" max="9732" width="3.7109375" customWidth="1"/>
    <col min="9733" max="9734" width="6.7109375" bestFit="1" customWidth="1"/>
    <col min="9735" max="9735" width="3.7109375" customWidth="1"/>
    <col min="9736" max="9737" width="6.7109375" bestFit="1" customWidth="1"/>
    <col min="9738" max="9738" width="3.7109375" customWidth="1"/>
    <col min="9739" max="9740" width="6.7109375" bestFit="1" customWidth="1"/>
    <col min="9741" max="9741" width="3.7109375" customWidth="1"/>
    <col min="9742" max="9743" width="6.7109375" bestFit="1" customWidth="1"/>
    <col min="9744" max="9744" width="3.7109375" customWidth="1"/>
    <col min="9745" max="9746" width="6.7109375" bestFit="1" customWidth="1"/>
    <col min="9747" max="9747" width="3.7109375" customWidth="1"/>
    <col min="9748" max="9749" width="6.7109375" bestFit="1" customWidth="1"/>
    <col min="9750" max="9750" width="3.7109375" customWidth="1"/>
    <col min="9751" max="9751" width="6.7109375" bestFit="1" customWidth="1"/>
    <col min="9985" max="9985" width="25.28515625" customWidth="1"/>
    <col min="9986" max="9986" width="12.28515625" customWidth="1"/>
    <col min="9987" max="9987" width="6.7109375" bestFit="1" customWidth="1"/>
    <col min="9988" max="9988" width="3.7109375" customWidth="1"/>
    <col min="9989" max="9990" width="6.7109375" bestFit="1" customWidth="1"/>
    <col min="9991" max="9991" width="3.7109375" customWidth="1"/>
    <col min="9992" max="9993" width="6.7109375" bestFit="1" customWidth="1"/>
    <col min="9994" max="9994" width="3.7109375" customWidth="1"/>
    <col min="9995" max="9996" width="6.7109375" bestFit="1" customWidth="1"/>
    <col min="9997" max="9997" width="3.7109375" customWidth="1"/>
    <col min="9998" max="9999" width="6.7109375" bestFit="1" customWidth="1"/>
    <col min="10000" max="10000" width="3.7109375" customWidth="1"/>
    <col min="10001" max="10002" width="6.7109375" bestFit="1" customWidth="1"/>
    <col min="10003" max="10003" width="3.7109375" customWidth="1"/>
    <col min="10004" max="10005" width="6.7109375" bestFit="1" customWidth="1"/>
    <col min="10006" max="10006" width="3.7109375" customWidth="1"/>
    <col min="10007" max="10007" width="6.7109375" bestFit="1" customWidth="1"/>
    <col min="10241" max="10241" width="25.28515625" customWidth="1"/>
    <col min="10242" max="10242" width="12.28515625" customWidth="1"/>
    <col min="10243" max="10243" width="6.7109375" bestFit="1" customWidth="1"/>
    <col min="10244" max="10244" width="3.7109375" customWidth="1"/>
    <col min="10245" max="10246" width="6.7109375" bestFit="1" customWidth="1"/>
    <col min="10247" max="10247" width="3.7109375" customWidth="1"/>
    <col min="10248" max="10249" width="6.7109375" bestFit="1" customWidth="1"/>
    <col min="10250" max="10250" width="3.7109375" customWidth="1"/>
    <col min="10251" max="10252" width="6.7109375" bestFit="1" customWidth="1"/>
    <col min="10253" max="10253" width="3.7109375" customWidth="1"/>
    <col min="10254" max="10255" width="6.7109375" bestFit="1" customWidth="1"/>
    <col min="10256" max="10256" width="3.7109375" customWidth="1"/>
    <col min="10257" max="10258" width="6.7109375" bestFit="1" customWidth="1"/>
    <col min="10259" max="10259" width="3.7109375" customWidth="1"/>
    <col min="10260" max="10261" width="6.7109375" bestFit="1" customWidth="1"/>
    <col min="10262" max="10262" width="3.7109375" customWidth="1"/>
    <col min="10263" max="10263" width="6.7109375" bestFit="1" customWidth="1"/>
    <col min="10497" max="10497" width="25.28515625" customWidth="1"/>
    <col min="10498" max="10498" width="12.28515625" customWidth="1"/>
    <col min="10499" max="10499" width="6.7109375" bestFit="1" customWidth="1"/>
    <col min="10500" max="10500" width="3.7109375" customWidth="1"/>
    <col min="10501" max="10502" width="6.7109375" bestFit="1" customWidth="1"/>
    <col min="10503" max="10503" width="3.7109375" customWidth="1"/>
    <col min="10504" max="10505" width="6.7109375" bestFit="1" customWidth="1"/>
    <col min="10506" max="10506" width="3.7109375" customWidth="1"/>
    <col min="10507" max="10508" width="6.7109375" bestFit="1" customWidth="1"/>
    <col min="10509" max="10509" width="3.7109375" customWidth="1"/>
    <col min="10510" max="10511" width="6.7109375" bestFit="1" customWidth="1"/>
    <col min="10512" max="10512" width="3.7109375" customWidth="1"/>
    <col min="10513" max="10514" width="6.7109375" bestFit="1" customWidth="1"/>
    <col min="10515" max="10515" width="3.7109375" customWidth="1"/>
    <col min="10516" max="10517" width="6.7109375" bestFit="1" customWidth="1"/>
    <col min="10518" max="10518" width="3.7109375" customWidth="1"/>
    <col min="10519" max="10519" width="6.7109375" bestFit="1" customWidth="1"/>
    <col min="10753" max="10753" width="25.28515625" customWidth="1"/>
    <col min="10754" max="10754" width="12.28515625" customWidth="1"/>
    <col min="10755" max="10755" width="6.7109375" bestFit="1" customWidth="1"/>
    <col min="10756" max="10756" width="3.7109375" customWidth="1"/>
    <col min="10757" max="10758" width="6.7109375" bestFit="1" customWidth="1"/>
    <col min="10759" max="10759" width="3.7109375" customWidth="1"/>
    <col min="10760" max="10761" width="6.7109375" bestFit="1" customWidth="1"/>
    <col min="10762" max="10762" width="3.7109375" customWidth="1"/>
    <col min="10763" max="10764" width="6.7109375" bestFit="1" customWidth="1"/>
    <col min="10765" max="10765" width="3.7109375" customWidth="1"/>
    <col min="10766" max="10767" width="6.7109375" bestFit="1" customWidth="1"/>
    <col min="10768" max="10768" width="3.7109375" customWidth="1"/>
    <col min="10769" max="10770" width="6.7109375" bestFit="1" customWidth="1"/>
    <col min="10771" max="10771" width="3.7109375" customWidth="1"/>
    <col min="10772" max="10773" width="6.7109375" bestFit="1" customWidth="1"/>
    <col min="10774" max="10774" width="3.7109375" customWidth="1"/>
    <col min="10775" max="10775" width="6.7109375" bestFit="1" customWidth="1"/>
    <col min="11009" max="11009" width="25.28515625" customWidth="1"/>
    <col min="11010" max="11010" width="12.28515625" customWidth="1"/>
    <col min="11011" max="11011" width="6.7109375" bestFit="1" customWidth="1"/>
    <col min="11012" max="11012" width="3.7109375" customWidth="1"/>
    <col min="11013" max="11014" width="6.7109375" bestFit="1" customWidth="1"/>
    <col min="11015" max="11015" width="3.7109375" customWidth="1"/>
    <col min="11016" max="11017" width="6.7109375" bestFit="1" customWidth="1"/>
    <col min="11018" max="11018" width="3.7109375" customWidth="1"/>
    <col min="11019" max="11020" width="6.7109375" bestFit="1" customWidth="1"/>
    <col min="11021" max="11021" width="3.7109375" customWidth="1"/>
    <col min="11022" max="11023" width="6.7109375" bestFit="1" customWidth="1"/>
    <col min="11024" max="11024" width="3.7109375" customWidth="1"/>
    <col min="11025" max="11026" width="6.7109375" bestFit="1" customWidth="1"/>
    <col min="11027" max="11027" width="3.7109375" customWidth="1"/>
    <col min="11028" max="11029" width="6.7109375" bestFit="1" customWidth="1"/>
    <col min="11030" max="11030" width="3.7109375" customWidth="1"/>
    <col min="11031" max="11031" width="6.7109375" bestFit="1" customWidth="1"/>
    <col min="11265" max="11265" width="25.28515625" customWidth="1"/>
    <col min="11266" max="11266" width="12.28515625" customWidth="1"/>
    <col min="11267" max="11267" width="6.7109375" bestFit="1" customWidth="1"/>
    <col min="11268" max="11268" width="3.7109375" customWidth="1"/>
    <col min="11269" max="11270" width="6.7109375" bestFit="1" customWidth="1"/>
    <col min="11271" max="11271" width="3.7109375" customWidth="1"/>
    <col min="11272" max="11273" width="6.7109375" bestFit="1" customWidth="1"/>
    <col min="11274" max="11274" width="3.7109375" customWidth="1"/>
    <col min="11275" max="11276" width="6.7109375" bestFit="1" customWidth="1"/>
    <col min="11277" max="11277" width="3.7109375" customWidth="1"/>
    <col min="11278" max="11279" width="6.7109375" bestFit="1" customWidth="1"/>
    <col min="11280" max="11280" width="3.7109375" customWidth="1"/>
    <col min="11281" max="11282" width="6.7109375" bestFit="1" customWidth="1"/>
    <col min="11283" max="11283" width="3.7109375" customWidth="1"/>
    <col min="11284" max="11285" width="6.7109375" bestFit="1" customWidth="1"/>
    <col min="11286" max="11286" width="3.7109375" customWidth="1"/>
    <col min="11287" max="11287" width="6.7109375" bestFit="1" customWidth="1"/>
    <col min="11521" max="11521" width="25.28515625" customWidth="1"/>
    <col min="11522" max="11522" width="12.28515625" customWidth="1"/>
    <col min="11523" max="11523" width="6.7109375" bestFit="1" customWidth="1"/>
    <col min="11524" max="11524" width="3.7109375" customWidth="1"/>
    <col min="11525" max="11526" width="6.7109375" bestFit="1" customWidth="1"/>
    <col min="11527" max="11527" width="3.7109375" customWidth="1"/>
    <col min="11528" max="11529" width="6.7109375" bestFit="1" customWidth="1"/>
    <col min="11530" max="11530" width="3.7109375" customWidth="1"/>
    <col min="11531" max="11532" width="6.7109375" bestFit="1" customWidth="1"/>
    <col min="11533" max="11533" width="3.7109375" customWidth="1"/>
    <col min="11534" max="11535" width="6.7109375" bestFit="1" customWidth="1"/>
    <col min="11536" max="11536" width="3.7109375" customWidth="1"/>
    <col min="11537" max="11538" width="6.7109375" bestFit="1" customWidth="1"/>
    <col min="11539" max="11539" width="3.7109375" customWidth="1"/>
    <col min="11540" max="11541" width="6.7109375" bestFit="1" customWidth="1"/>
    <col min="11542" max="11542" width="3.7109375" customWidth="1"/>
    <col min="11543" max="11543" width="6.7109375" bestFit="1" customWidth="1"/>
    <col min="11777" max="11777" width="25.28515625" customWidth="1"/>
    <col min="11778" max="11778" width="12.28515625" customWidth="1"/>
    <col min="11779" max="11779" width="6.7109375" bestFit="1" customWidth="1"/>
    <col min="11780" max="11780" width="3.7109375" customWidth="1"/>
    <col min="11781" max="11782" width="6.7109375" bestFit="1" customWidth="1"/>
    <col min="11783" max="11783" width="3.7109375" customWidth="1"/>
    <col min="11784" max="11785" width="6.7109375" bestFit="1" customWidth="1"/>
    <col min="11786" max="11786" width="3.7109375" customWidth="1"/>
    <col min="11787" max="11788" width="6.7109375" bestFit="1" customWidth="1"/>
    <col min="11789" max="11789" width="3.7109375" customWidth="1"/>
    <col min="11790" max="11791" width="6.7109375" bestFit="1" customWidth="1"/>
    <col min="11792" max="11792" width="3.7109375" customWidth="1"/>
    <col min="11793" max="11794" width="6.7109375" bestFit="1" customWidth="1"/>
    <col min="11795" max="11795" width="3.7109375" customWidth="1"/>
    <col min="11796" max="11797" width="6.7109375" bestFit="1" customWidth="1"/>
    <col min="11798" max="11798" width="3.7109375" customWidth="1"/>
    <col min="11799" max="11799" width="6.7109375" bestFit="1" customWidth="1"/>
    <col min="12033" max="12033" width="25.28515625" customWidth="1"/>
    <col min="12034" max="12034" width="12.28515625" customWidth="1"/>
    <col min="12035" max="12035" width="6.7109375" bestFit="1" customWidth="1"/>
    <col min="12036" max="12036" width="3.7109375" customWidth="1"/>
    <col min="12037" max="12038" width="6.7109375" bestFit="1" customWidth="1"/>
    <col min="12039" max="12039" width="3.7109375" customWidth="1"/>
    <col min="12040" max="12041" width="6.7109375" bestFit="1" customWidth="1"/>
    <col min="12042" max="12042" width="3.7109375" customWidth="1"/>
    <col min="12043" max="12044" width="6.7109375" bestFit="1" customWidth="1"/>
    <col min="12045" max="12045" width="3.7109375" customWidth="1"/>
    <col min="12046" max="12047" width="6.7109375" bestFit="1" customWidth="1"/>
    <col min="12048" max="12048" width="3.7109375" customWidth="1"/>
    <col min="12049" max="12050" width="6.7109375" bestFit="1" customWidth="1"/>
    <col min="12051" max="12051" width="3.7109375" customWidth="1"/>
    <col min="12052" max="12053" width="6.7109375" bestFit="1" customWidth="1"/>
    <col min="12054" max="12054" width="3.7109375" customWidth="1"/>
    <col min="12055" max="12055" width="6.7109375" bestFit="1" customWidth="1"/>
    <col min="12289" max="12289" width="25.28515625" customWidth="1"/>
    <col min="12290" max="12290" width="12.28515625" customWidth="1"/>
    <col min="12291" max="12291" width="6.7109375" bestFit="1" customWidth="1"/>
    <col min="12292" max="12292" width="3.7109375" customWidth="1"/>
    <col min="12293" max="12294" width="6.7109375" bestFit="1" customWidth="1"/>
    <col min="12295" max="12295" width="3.7109375" customWidth="1"/>
    <col min="12296" max="12297" width="6.7109375" bestFit="1" customWidth="1"/>
    <col min="12298" max="12298" width="3.7109375" customWidth="1"/>
    <col min="12299" max="12300" width="6.7109375" bestFit="1" customWidth="1"/>
    <col min="12301" max="12301" width="3.7109375" customWidth="1"/>
    <col min="12302" max="12303" width="6.7109375" bestFit="1" customWidth="1"/>
    <col min="12304" max="12304" width="3.7109375" customWidth="1"/>
    <col min="12305" max="12306" width="6.7109375" bestFit="1" customWidth="1"/>
    <col min="12307" max="12307" width="3.7109375" customWidth="1"/>
    <col min="12308" max="12309" width="6.7109375" bestFit="1" customWidth="1"/>
    <col min="12310" max="12310" width="3.7109375" customWidth="1"/>
    <col min="12311" max="12311" width="6.7109375" bestFit="1" customWidth="1"/>
    <col min="12545" max="12545" width="25.28515625" customWidth="1"/>
    <col min="12546" max="12546" width="12.28515625" customWidth="1"/>
    <col min="12547" max="12547" width="6.7109375" bestFit="1" customWidth="1"/>
    <col min="12548" max="12548" width="3.7109375" customWidth="1"/>
    <col min="12549" max="12550" width="6.7109375" bestFit="1" customWidth="1"/>
    <col min="12551" max="12551" width="3.7109375" customWidth="1"/>
    <col min="12552" max="12553" width="6.7109375" bestFit="1" customWidth="1"/>
    <col min="12554" max="12554" width="3.7109375" customWidth="1"/>
    <col min="12555" max="12556" width="6.7109375" bestFit="1" customWidth="1"/>
    <col min="12557" max="12557" width="3.7109375" customWidth="1"/>
    <col min="12558" max="12559" width="6.7109375" bestFit="1" customWidth="1"/>
    <col min="12560" max="12560" width="3.7109375" customWidth="1"/>
    <col min="12561" max="12562" width="6.7109375" bestFit="1" customWidth="1"/>
    <col min="12563" max="12563" width="3.7109375" customWidth="1"/>
    <col min="12564" max="12565" width="6.7109375" bestFit="1" customWidth="1"/>
    <col min="12566" max="12566" width="3.7109375" customWidth="1"/>
    <col min="12567" max="12567" width="6.7109375" bestFit="1" customWidth="1"/>
    <col min="12801" max="12801" width="25.28515625" customWidth="1"/>
    <col min="12802" max="12802" width="12.28515625" customWidth="1"/>
    <col min="12803" max="12803" width="6.7109375" bestFit="1" customWidth="1"/>
    <col min="12804" max="12804" width="3.7109375" customWidth="1"/>
    <col min="12805" max="12806" width="6.7109375" bestFit="1" customWidth="1"/>
    <col min="12807" max="12807" width="3.7109375" customWidth="1"/>
    <col min="12808" max="12809" width="6.7109375" bestFit="1" customWidth="1"/>
    <col min="12810" max="12810" width="3.7109375" customWidth="1"/>
    <col min="12811" max="12812" width="6.7109375" bestFit="1" customWidth="1"/>
    <col min="12813" max="12813" width="3.7109375" customWidth="1"/>
    <col min="12814" max="12815" width="6.7109375" bestFit="1" customWidth="1"/>
    <col min="12816" max="12816" width="3.7109375" customWidth="1"/>
    <col min="12817" max="12818" width="6.7109375" bestFit="1" customWidth="1"/>
    <col min="12819" max="12819" width="3.7109375" customWidth="1"/>
    <col min="12820" max="12821" width="6.7109375" bestFit="1" customWidth="1"/>
    <col min="12822" max="12822" width="3.7109375" customWidth="1"/>
    <col min="12823" max="12823" width="6.7109375" bestFit="1" customWidth="1"/>
    <col min="13057" max="13057" width="25.28515625" customWidth="1"/>
    <col min="13058" max="13058" width="12.28515625" customWidth="1"/>
    <col min="13059" max="13059" width="6.7109375" bestFit="1" customWidth="1"/>
    <col min="13060" max="13060" width="3.7109375" customWidth="1"/>
    <col min="13061" max="13062" width="6.7109375" bestFit="1" customWidth="1"/>
    <col min="13063" max="13063" width="3.7109375" customWidth="1"/>
    <col min="13064" max="13065" width="6.7109375" bestFit="1" customWidth="1"/>
    <col min="13066" max="13066" width="3.7109375" customWidth="1"/>
    <col min="13067" max="13068" width="6.7109375" bestFit="1" customWidth="1"/>
    <col min="13069" max="13069" width="3.7109375" customWidth="1"/>
    <col min="13070" max="13071" width="6.7109375" bestFit="1" customWidth="1"/>
    <col min="13072" max="13072" width="3.7109375" customWidth="1"/>
    <col min="13073" max="13074" width="6.7109375" bestFit="1" customWidth="1"/>
    <col min="13075" max="13075" width="3.7109375" customWidth="1"/>
    <col min="13076" max="13077" width="6.7109375" bestFit="1" customWidth="1"/>
    <col min="13078" max="13078" width="3.7109375" customWidth="1"/>
    <col min="13079" max="13079" width="6.7109375" bestFit="1" customWidth="1"/>
    <col min="13313" max="13313" width="25.28515625" customWidth="1"/>
    <col min="13314" max="13314" width="12.28515625" customWidth="1"/>
    <col min="13315" max="13315" width="6.7109375" bestFit="1" customWidth="1"/>
    <col min="13316" max="13316" width="3.7109375" customWidth="1"/>
    <col min="13317" max="13318" width="6.7109375" bestFit="1" customWidth="1"/>
    <col min="13319" max="13319" width="3.7109375" customWidth="1"/>
    <col min="13320" max="13321" width="6.7109375" bestFit="1" customWidth="1"/>
    <col min="13322" max="13322" width="3.7109375" customWidth="1"/>
    <col min="13323" max="13324" width="6.7109375" bestFit="1" customWidth="1"/>
    <col min="13325" max="13325" width="3.7109375" customWidth="1"/>
    <col min="13326" max="13327" width="6.7109375" bestFit="1" customWidth="1"/>
    <col min="13328" max="13328" width="3.7109375" customWidth="1"/>
    <col min="13329" max="13330" width="6.7109375" bestFit="1" customWidth="1"/>
    <col min="13331" max="13331" width="3.7109375" customWidth="1"/>
    <col min="13332" max="13333" width="6.7109375" bestFit="1" customWidth="1"/>
    <col min="13334" max="13334" width="3.7109375" customWidth="1"/>
    <col min="13335" max="13335" width="6.7109375" bestFit="1" customWidth="1"/>
    <col min="13569" max="13569" width="25.28515625" customWidth="1"/>
    <col min="13570" max="13570" width="12.28515625" customWidth="1"/>
    <col min="13571" max="13571" width="6.7109375" bestFit="1" customWidth="1"/>
    <col min="13572" max="13572" width="3.7109375" customWidth="1"/>
    <col min="13573" max="13574" width="6.7109375" bestFit="1" customWidth="1"/>
    <col min="13575" max="13575" width="3.7109375" customWidth="1"/>
    <col min="13576" max="13577" width="6.7109375" bestFit="1" customWidth="1"/>
    <col min="13578" max="13578" width="3.7109375" customWidth="1"/>
    <col min="13579" max="13580" width="6.7109375" bestFit="1" customWidth="1"/>
    <col min="13581" max="13581" width="3.7109375" customWidth="1"/>
    <col min="13582" max="13583" width="6.7109375" bestFit="1" customWidth="1"/>
    <col min="13584" max="13584" width="3.7109375" customWidth="1"/>
    <col min="13585" max="13586" width="6.7109375" bestFit="1" customWidth="1"/>
    <col min="13587" max="13587" width="3.7109375" customWidth="1"/>
    <col min="13588" max="13589" width="6.7109375" bestFit="1" customWidth="1"/>
    <col min="13590" max="13590" width="3.7109375" customWidth="1"/>
    <col min="13591" max="13591" width="6.7109375" bestFit="1" customWidth="1"/>
    <col min="13825" max="13825" width="25.28515625" customWidth="1"/>
    <col min="13826" max="13826" width="12.28515625" customWidth="1"/>
    <col min="13827" max="13827" width="6.7109375" bestFit="1" customWidth="1"/>
    <col min="13828" max="13828" width="3.7109375" customWidth="1"/>
    <col min="13829" max="13830" width="6.7109375" bestFit="1" customWidth="1"/>
    <col min="13831" max="13831" width="3.7109375" customWidth="1"/>
    <col min="13832" max="13833" width="6.7109375" bestFit="1" customWidth="1"/>
    <col min="13834" max="13834" width="3.7109375" customWidth="1"/>
    <col min="13835" max="13836" width="6.7109375" bestFit="1" customWidth="1"/>
    <col min="13837" max="13837" width="3.7109375" customWidth="1"/>
    <col min="13838" max="13839" width="6.7109375" bestFit="1" customWidth="1"/>
    <col min="13840" max="13840" width="3.7109375" customWidth="1"/>
    <col min="13841" max="13842" width="6.7109375" bestFit="1" customWidth="1"/>
    <col min="13843" max="13843" width="3.7109375" customWidth="1"/>
    <col min="13844" max="13845" width="6.7109375" bestFit="1" customWidth="1"/>
    <col min="13846" max="13846" width="3.7109375" customWidth="1"/>
    <col min="13847" max="13847" width="6.7109375" bestFit="1" customWidth="1"/>
    <col min="14081" max="14081" width="25.28515625" customWidth="1"/>
    <col min="14082" max="14082" width="12.28515625" customWidth="1"/>
    <col min="14083" max="14083" width="6.7109375" bestFit="1" customWidth="1"/>
    <col min="14084" max="14084" width="3.7109375" customWidth="1"/>
    <col min="14085" max="14086" width="6.7109375" bestFit="1" customWidth="1"/>
    <col min="14087" max="14087" width="3.7109375" customWidth="1"/>
    <col min="14088" max="14089" width="6.7109375" bestFit="1" customWidth="1"/>
    <col min="14090" max="14090" width="3.7109375" customWidth="1"/>
    <col min="14091" max="14092" width="6.7109375" bestFit="1" customWidth="1"/>
    <col min="14093" max="14093" width="3.7109375" customWidth="1"/>
    <col min="14094" max="14095" width="6.7109375" bestFit="1" customWidth="1"/>
    <col min="14096" max="14096" width="3.7109375" customWidth="1"/>
    <col min="14097" max="14098" width="6.7109375" bestFit="1" customWidth="1"/>
    <col min="14099" max="14099" width="3.7109375" customWidth="1"/>
    <col min="14100" max="14101" width="6.7109375" bestFit="1" customWidth="1"/>
    <col min="14102" max="14102" width="3.7109375" customWidth="1"/>
    <col min="14103" max="14103" width="6.7109375" bestFit="1" customWidth="1"/>
    <col min="14337" max="14337" width="25.28515625" customWidth="1"/>
    <col min="14338" max="14338" width="12.28515625" customWidth="1"/>
    <col min="14339" max="14339" width="6.7109375" bestFit="1" customWidth="1"/>
    <col min="14340" max="14340" width="3.7109375" customWidth="1"/>
    <col min="14341" max="14342" width="6.7109375" bestFit="1" customWidth="1"/>
    <col min="14343" max="14343" width="3.7109375" customWidth="1"/>
    <col min="14344" max="14345" width="6.7109375" bestFit="1" customWidth="1"/>
    <col min="14346" max="14346" width="3.7109375" customWidth="1"/>
    <col min="14347" max="14348" width="6.7109375" bestFit="1" customWidth="1"/>
    <col min="14349" max="14349" width="3.7109375" customWidth="1"/>
    <col min="14350" max="14351" width="6.7109375" bestFit="1" customWidth="1"/>
    <col min="14352" max="14352" width="3.7109375" customWidth="1"/>
    <col min="14353" max="14354" width="6.7109375" bestFit="1" customWidth="1"/>
    <col min="14355" max="14355" width="3.7109375" customWidth="1"/>
    <col min="14356" max="14357" width="6.7109375" bestFit="1" customWidth="1"/>
    <col min="14358" max="14358" width="3.7109375" customWidth="1"/>
    <col min="14359" max="14359" width="6.7109375" bestFit="1" customWidth="1"/>
    <col min="14593" max="14593" width="25.28515625" customWidth="1"/>
    <col min="14594" max="14594" width="12.28515625" customWidth="1"/>
    <col min="14595" max="14595" width="6.7109375" bestFit="1" customWidth="1"/>
    <col min="14596" max="14596" width="3.7109375" customWidth="1"/>
    <col min="14597" max="14598" width="6.7109375" bestFit="1" customWidth="1"/>
    <col min="14599" max="14599" width="3.7109375" customWidth="1"/>
    <col min="14600" max="14601" width="6.7109375" bestFit="1" customWidth="1"/>
    <col min="14602" max="14602" width="3.7109375" customWidth="1"/>
    <col min="14603" max="14604" width="6.7109375" bestFit="1" customWidth="1"/>
    <col min="14605" max="14605" width="3.7109375" customWidth="1"/>
    <col min="14606" max="14607" width="6.7109375" bestFit="1" customWidth="1"/>
    <col min="14608" max="14608" width="3.7109375" customWidth="1"/>
    <col min="14609" max="14610" width="6.7109375" bestFit="1" customWidth="1"/>
    <col min="14611" max="14611" width="3.7109375" customWidth="1"/>
    <col min="14612" max="14613" width="6.7109375" bestFit="1" customWidth="1"/>
    <col min="14614" max="14614" width="3.7109375" customWidth="1"/>
    <col min="14615" max="14615" width="6.7109375" bestFit="1" customWidth="1"/>
    <col min="14849" max="14849" width="25.28515625" customWidth="1"/>
    <col min="14850" max="14850" width="12.28515625" customWidth="1"/>
    <col min="14851" max="14851" width="6.7109375" bestFit="1" customWidth="1"/>
    <col min="14852" max="14852" width="3.7109375" customWidth="1"/>
    <col min="14853" max="14854" width="6.7109375" bestFit="1" customWidth="1"/>
    <col min="14855" max="14855" width="3.7109375" customWidth="1"/>
    <col min="14856" max="14857" width="6.7109375" bestFit="1" customWidth="1"/>
    <col min="14858" max="14858" width="3.7109375" customWidth="1"/>
    <col min="14859" max="14860" width="6.7109375" bestFit="1" customWidth="1"/>
    <col min="14861" max="14861" width="3.7109375" customWidth="1"/>
    <col min="14862" max="14863" width="6.7109375" bestFit="1" customWidth="1"/>
    <col min="14864" max="14864" width="3.7109375" customWidth="1"/>
    <col min="14865" max="14866" width="6.7109375" bestFit="1" customWidth="1"/>
    <col min="14867" max="14867" width="3.7109375" customWidth="1"/>
    <col min="14868" max="14869" width="6.7109375" bestFit="1" customWidth="1"/>
    <col min="14870" max="14870" width="3.7109375" customWidth="1"/>
    <col min="14871" max="14871" width="6.7109375" bestFit="1" customWidth="1"/>
    <col min="15105" max="15105" width="25.28515625" customWidth="1"/>
    <col min="15106" max="15106" width="12.28515625" customWidth="1"/>
    <col min="15107" max="15107" width="6.7109375" bestFit="1" customWidth="1"/>
    <col min="15108" max="15108" width="3.7109375" customWidth="1"/>
    <col min="15109" max="15110" width="6.7109375" bestFit="1" customWidth="1"/>
    <col min="15111" max="15111" width="3.7109375" customWidth="1"/>
    <col min="15112" max="15113" width="6.7109375" bestFit="1" customWidth="1"/>
    <col min="15114" max="15114" width="3.7109375" customWidth="1"/>
    <col min="15115" max="15116" width="6.7109375" bestFit="1" customWidth="1"/>
    <col min="15117" max="15117" width="3.7109375" customWidth="1"/>
    <col min="15118" max="15119" width="6.7109375" bestFit="1" customWidth="1"/>
    <col min="15120" max="15120" width="3.7109375" customWidth="1"/>
    <col min="15121" max="15122" width="6.7109375" bestFit="1" customWidth="1"/>
    <col min="15123" max="15123" width="3.7109375" customWidth="1"/>
    <col min="15124" max="15125" width="6.7109375" bestFit="1" customWidth="1"/>
    <col min="15126" max="15126" width="3.7109375" customWidth="1"/>
    <col min="15127" max="15127" width="6.7109375" bestFit="1" customWidth="1"/>
    <col min="15361" max="15361" width="25.28515625" customWidth="1"/>
    <col min="15362" max="15362" width="12.28515625" customWidth="1"/>
    <col min="15363" max="15363" width="6.7109375" bestFit="1" customWidth="1"/>
    <col min="15364" max="15364" width="3.7109375" customWidth="1"/>
    <col min="15365" max="15366" width="6.7109375" bestFit="1" customWidth="1"/>
    <col min="15367" max="15367" width="3.7109375" customWidth="1"/>
    <col min="15368" max="15369" width="6.7109375" bestFit="1" customWidth="1"/>
    <col min="15370" max="15370" width="3.7109375" customWidth="1"/>
    <col min="15371" max="15372" width="6.7109375" bestFit="1" customWidth="1"/>
    <col min="15373" max="15373" width="3.7109375" customWidth="1"/>
    <col min="15374" max="15375" width="6.7109375" bestFit="1" customWidth="1"/>
    <col min="15376" max="15376" width="3.7109375" customWidth="1"/>
    <col min="15377" max="15378" width="6.7109375" bestFit="1" customWidth="1"/>
    <col min="15379" max="15379" width="3.7109375" customWidth="1"/>
    <col min="15380" max="15381" width="6.7109375" bestFit="1" customWidth="1"/>
    <col min="15382" max="15382" width="3.7109375" customWidth="1"/>
    <col min="15383" max="15383" width="6.7109375" bestFit="1" customWidth="1"/>
    <col min="15617" max="15617" width="25.28515625" customWidth="1"/>
    <col min="15618" max="15618" width="12.28515625" customWidth="1"/>
    <col min="15619" max="15619" width="6.7109375" bestFit="1" customWidth="1"/>
    <col min="15620" max="15620" width="3.7109375" customWidth="1"/>
    <col min="15621" max="15622" width="6.7109375" bestFit="1" customWidth="1"/>
    <col min="15623" max="15623" width="3.7109375" customWidth="1"/>
    <col min="15624" max="15625" width="6.7109375" bestFit="1" customWidth="1"/>
    <col min="15626" max="15626" width="3.7109375" customWidth="1"/>
    <col min="15627" max="15628" width="6.7109375" bestFit="1" customWidth="1"/>
    <col min="15629" max="15629" width="3.7109375" customWidth="1"/>
    <col min="15630" max="15631" width="6.7109375" bestFit="1" customWidth="1"/>
    <col min="15632" max="15632" width="3.7109375" customWidth="1"/>
    <col min="15633" max="15634" width="6.7109375" bestFit="1" customWidth="1"/>
    <col min="15635" max="15635" width="3.7109375" customWidth="1"/>
    <col min="15636" max="15637" width="6.7109375" bestFit="1" customWidth="1"/>
    <col min="15638" max="15638" width="3.7109375" customWidth="1"/>
    <col min="15639" max="15639" width="6.7109375" bestFit="1" customWidth="1"/>
    <col min="15873" max="15873" width="25.28515625" customWidth="1"/>
    <col min="15874" max="15874" width="12.28515625" customWidth="1"/>
    <col min="15875" max="15875" width="6.7109375" bestFit="1" customWidth="1"/>
    <col min="15876" max="15876" width="3.7109375" customWidth="1"/>
    <col min="15877" max="15878" width="6.7109375" bestFit="1" customWidth="1"/>
    <col min="15879" max="15879" width="3.7109375" customWidth="1"/>
    <col min="15880" max="15881" width="6.7109375" bestFit="1" customWidth="1"/>
    <col min="15882" max="15882" width="3.7109375" customWidth="1"/>
    <col min="15883" max="15884" width="6.7109375" bestFit="1" customWidth="1"/>
    <col min="15885" max="15885" width="3.7109375" customWidth="1"/>
    <col min="15886" max="15887" width="6.7109375" bestFit="1" customWidth="1"/>
    <col min="15888" max="15888" width="3.7109375" customWidth="1"/>
    <col min="15889" max="15890" width="6.7109375" bestFit="1" customWidth="1"/>
    <col min="15891" max="15891" width="3.7109375" customWidth="1"/>
    <col min="15892" max="15893" width="6.7109375" bestFit="1" customWidth="1"/>
    <col min="15894" max="15894" width="3.7109375" customWidth="1"/>
    <col min="15895" max="15895" width="6.7109375" bestFit="1" customWidth="1"/>
    <col min="16129" max="16129" width="25.28515625" customWidth="1"/>
    <col min="16130" max="16130" width="12.28515625" customWidth="1"/>
    <col min="16131" max="16131" width="6.7109375" bestFit="1" customWidth="1"/>
    <col min="16132" max="16132" width="3.7109375" customWidth="1"/>
    <col min="16133" max="16134" width="6.7109375" bestFit="1" customWidth="1"/>
    <col min="16135" max="16135" width="3.7109375" customWidth="1"/>
    <col min="16136" max="16137" width="6.7109375" bestFit="1" customWidth="1"/>
    <col min="16138" max="16138" width="3.7109375" customWidth="1"/>
    <col min="16139" max="16140" width="6.7109375" bestFit="1" customWidth="1"/>
    <col min="16141" max="16141" width="3.7109375" customWidth="1"/>
    <col min="16142" max="16143" width="6.7109375" bestFit="1" customWidth="1"/>
    <col min="16144" max="16144" width="3.7109375" customWidth="1"/>
    <col min="16145" max="16146" width="6.7109375" bestFit="1" customWidth="1"/>
    <col min="16147" max="16147" width="3.7109375" customWidth="1"/>
    <col min="16148" max="16149" width="6.7109375" bestFit="1" customWidth="1"/>
    <col min="16150" max="16150" width="3.7109375" customWidth="1"/>
    <col min="16151" max="16151" width="6.7109375" bestFit="1" customWidth="1"/>
  </cols>
  <sheetData>
    <row r="1" spans="1:255" ht="13.15" customHeight="1" x14ac:dyDescent="0.2">
      <c r="A1" s="356" t="s">
        <v>64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8"/>
    </row>
    <row r="2" spans="1:255" ht="53.45" customHeight="1" thickBot="1" x14ac:dyDescent="0.25">
      <c r="A2" s="359"/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1"/>
    </row>
    <row r="4" spans="1:255" ht="12.75" customHeight="1" x14ac:dyDescent="0.2">
      <c r="A4" s="334" t="s">
        <v>331</v>
      </c>
      <c r="B4" s="334"/>
      <c r="C4" s="334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62" t="s">
        <v>276</v>
      </c>
      <c r="S4" s="362"/>
      <c r="T4" s="362"/>
      <c r="U4" s="362"/>
      <c r="V4" s="362"/>
      <c r="W4" s="362"/>
    </row>
    <row r="5" spans="1:255" ht="12.75" customHeight="1" x14ac:dyDescent="0.2">
      <c r="A5" s="334" t="s">
        <v>275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4"/>
      <c r="M5" s="334"/>
      <c r="N5" s="334"/>
      <c r="O5" s="334"/>
      <c r="P5" s="334"/>
      <c r="Q5" s="334"/>
      <c r="R5" s="334"/>
      <c r="S5" s="8"/>
      <c r="T5" s="8"/>
      <c r="U5" s="8"/>
      <c r="V5" s="8"/>
      <c r="W5" s="8"/>
    </row>
    <row r="6" spans="1:255" ht="12.75" customHeight="1" x14ac:dyDescent="0.2">
      <c r="A6" s="334"/>
      <c r="B6" s="334"/>
      <c r="C6" s="334"/>
      <c r="D6" s="334"/>
      <c r="E6" s="334"/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8"/>
      <c r="T6" s="8"/>
      <c r="U6" s="8"/>
      <c r="V6" s="8"/>
      <c r="W6" s="8"/>
    </row>
    <row r="7" spans="1:255" ht="12.75" customHeight="1" x14ac:dyDescent="0.2">
      <c r="A7" s="334"/>
      <c r="B7" s="334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8"/>
      <c r="T7" s="8"/>
      <c r="U7" s="8"/>
      <c r="V7" s="8"/>
      <c r="W7" s="8"/>
    </row>
    <row r="8" spans="1:255" ht="12.75" customHeight="1" x14ac:dyDescent="0.2">
      <c r="A8" s="334"/>
      <c r="B8" s="334"/>
      <c r="C8" s="334"/>
      <c r="D8" s="334"/>
      <c r="E8" s="334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255" ht="13.5" thickBot="1" x14ac:dyDescent="0.25"/>
    <row r="10" spans="1:255" ht="18.75" thickBot="1" x14ac:dyDescent="0.3">
      <c r="A10" s="335" t="s">
        <v>159</v>
      </c>
      <c r="B10" s="336"/>
      <c r="C10" s="336"/>
      <c r="D10" s="336"/>
      <c r="E10" s="336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8"/>
    </row>
    <row r="11" spans="1:255" ht="13.5" thickBot="1" x14ac:dyDescent="0.25">
      <c r="A11" s="339" t="s">
        <v>134</v>
      </c>
      <c r="B11" s="339" t="s">
        <v>135</v>
      </c>
      <c r="C11" s="341" t="s">
        <v>136</v>
      </c>
      <c r="D11" s="341"/>
      <c r="E11" s="341"/>
      <c r="F11" s="342" t="s">
        <v>137</v>
      </c>
      <c r="G11" s="343"/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3"/>
      <c r="V11" s="343"/>
      <c r="W11" s="344"/>
    </row>
    <row r="12" spans="1:255" ht="13.5" thickBot="1" x14ac:dyDescent="0.25">
      <c r="A12" s="340"/>
      <c r="B12" s="340"/>
      <c r="C12" s="345" t="s">
        <v>138</v>
      </c>
      <c r="D12" s="345"/>
      <c r="E12" s="346"/>
      <c r="F12" s="347" t="s">
        <v>138</v>
      </c>
      <c r="G12" s="348"/>
      <c r="H12" s="349"/>
      <c r="I12" s="350" t="s">
        <v>139</v>
      </c>
      <c r="J12" s="350"/>
      <c r="K12" s="350"/>
      <c r="L12" s="351" t="s">
        <v>140</v>
      </c>
      <c r="M12" s="350"/>
      <c r="N12" s="352"/>
      <c r="O12" s="351" t="s">
        <v>141</v>
      </c>
      <c r="P12" s="350"/>
      <c r="Q12" s="352"/>
      <c r="R12" s="351" t="s">
        <v>142</v>
      </c>
      <c r="S12" s="350"/>
      <c r="T12" s="352"/>
      <c r="U12" s="351" t="s">
        <v>143</v>
      </c>
      <c r="V12" s="350"/>
      <c r="W12" s="352"/>
      <c r="IU12" t="s">
        <v>138</v>
      </c>
    </row>
    <row r="13" spans="1:255" ht="13.5" thickBot="1" x14ac:dyDescent="0.25">
      <c r="A13" s="69" t="s">
        <v>144</v>
      </c>
      <c r="B13" s="10">
        <v>0.04</v>
      </c>
      <c r="C13" s="11">
        <f>IF($C$12=$F$12,F13,IF($C$12=$I$12,I13,IF($C$12=$L$12,L13,IF($C$12=$O$12,O13,IF($C$12=$R$12,R13,IF($C$12=$U$12,U13,FALSE))))))</f>
        <v>0.03</v>
      </c>
      <c r="D13" s="12" t="s">
        <v>145</v>
      </c>
      <c r="E13" s="13">
        <f>IF($C$12=$F$12,H13,IF($C$12=$I$12,K13,IF($C$12=$L$12,N13,IF($C$12=$O$12,Q13,IF($C$12=$R$12,T13,IF($C$12=$U$12,W13,FALSE))))))</f>
        <v>5.5E-2</v>
      </c>
      <c r="F13" s="14">
        <v>0.03</v>
      </c>
      <c r="G13" s="15" t="s">
        <v>145</v>
      </c>
      <c r="H13" s="16">
        <v>5.5E-2</v>
      </c>
      <c r="I13" s="17">
        <v>3.7999999999999999E-2</v>
      </c>
      <c r="J13" s="18" t="s">
        <v>145</v>
      </c>
      <c r="K13" s="17">
        <v>4.6699999999999998E-2</v>
      </c>
      <c r="L13" s="19">
        <v>3.4299999999999997E-2</v>
      </c>
      <c r="M13" s="18" t="s">
        <v>145</v>
      </c>
      <c r="N13" s="20">
        <v>6.7100000000000007E-2</v>
      </c>
      <c r="O13" s="19">
        <v>5.2900000000000003E-2</v>
      </c>
      <c r="P13" s="18" t="s">
        <v>145</v>
      </c>
      <c r="Q13" s="20">
        <v>7.9299999999999995E-2</v>
      </c>
      <c r="R13" s="19">
        <v>0.04</v>
      </c>
      <c r="S13" s="18" t="s">
        <v>145</v>
      </c>
      <c r="T13" s="20">
        <v>7.85E-2</v>
      </c>
      <c r="U13" s="19">
        <v>1.4999999999999999E-2</v>
      </c>
      <c r="V13" s="18" t="s">
        <v>145</v>
      </c>
      <c r="W13" s="20">
        <v>4.4900000000000002E-2</v>
      </c>
      <c r="IU13" t="s">
        <v>139</v>
      </c>
    </row>
    <row r="14" spans="1:255" ht="13.5" thickBot="1" x14ac:dyDescent="0.25">
      <c r="A14" s="70" t="s">
        <v>146</v>
      </c>
      <c r="B14" s="10">
        <v>8.0000000000000002E-3</v>
      </c>
      <c r="C14" s="22">
        <f>IF($C$12=$F$12,F14,IF($C$12=$I$12,I14,IF($C$12=$L$12,L14,IF($C$12=$O$12,O14,IF($C$12=$R$12,R14,IF($C$12=$U$12,U14,FALSE))))))</f>
        <v>8.0000000000000002E-3</v>
      </c>
      <c r="D14" s="23" t="s">
        <v>145</v>
      </c>
      <c r="E14" s="24">
        <f>IF($C$12=$F$12,H14,IF($C$12=$I$12,K14,IF($C$12=$L$12,N14,IF($C$12=$O$12,Q14,IF($C$12=$R$12,T14,IF($C$12=$U$12,W14,FALSE))))))</f>
        <v>0.01</v>
      </c>
      <c r="F14" s="25">
        <v>8.0000000000000002E-3</v>
      </c>
      <c r="G14" s="26" t="s">
        <v>145</v>
      </c>
      <c r="H14" s="27">
        <v>0.01</v>
      </c>
      <c r="I14" s="28">
        <v>3.2000000000000002E-3</v>
      </c>
      <c r="J14" s="29" t="s">
        <v>145</v>
      </c>
      <c r="K14" s="28">
        <v>7.4000000000000003E-3</v>
      </c>
      <c r="L14" s="30">
        <v>2.8E-3</v>
      </c>
      <c r="M14" s="29" t="s">
        <v>145</v>
      </c>
      <c r="N14" s="31">
        <v>7.4999999999999997E-3</v>
      </c>
      <c r="O14" s="30">
        <v>2.5000000000000001E-3</v>
      </c>
      <c r="P14" s="29" t="s">
        <v>145</v>
      </c>
      <c r="Q14" s="31">
        <v>5.5999999999999999E-3</v>
      </c>
      <c r="R14" s="30">
        <v>8.0999999999999996E-3</v>
      </c>
      <c r="S14" s="29" t="s">
        <v>145</v>
      </c>
      <c r="T14" s="31">
        <v>1.9900000000000001E-2</v>
      </c>
      <c r="U14" s="30">
        <v>3.0000000000000001E-3</v>
      </c>
      <c r="V14" s="29" t="s">
        <v>145</v>
      </c>
      <c r="W14" s="31">
        <v>8.2000000000000007E-3</v>
      </c>
      <c r="IU14" t="s">
        <v>140</v>
      </c>
    </row>
    <row r="15" spans="1:255" ht="13.5" thickBot="1" x14ac:dyDescent="0.25">
      <c r="A15" s="71" t="s">
        <v>147</v>
      </c>
      <c r="B15" s="10">
        <v>1.2699999999999999E-2</v>
      </c>
      <c r="C15" s="22">
        <f>IF($C$12=$F$12,F15,IF($C$12=$I$12,I15,IF($C$12=$L$12,L15,IF($C$12=$O$12,O15,IF($C$12=$R$12,R15,IF($C$12=$U$12,U15,FALSE))))))</f>
        <v>9.7000000000000003E-3</v>
      </c>
      <c r="D15" s="23" t="s">
        <v>145</v>
      </c>
      <c r="E15" s="24">
        <f>IF($C$12=$F$12,H15,IF($C$12=$I$12,K15,IF($C$12=$L$12,N15,IF($C$12=$O$12,Q15,IF($C$12=$R$12,T15,IF($C$12=$U$12,W15,FALSE))))))</f>
        <v>1.2699999999999999E-2</v>
      </c>
      <c r="F15" s="33">
        <v>9.7000000000000003E-3</v>
      </c>
      <c r="G15" s="26" t="s">
        <v>145</v>
      </c>
      <c r="H15" s="34">
        <v>1.2699999999999999E-2</v>
      </c>
      <c r="I15" s="35">
        <v>5.0000000000000001E-3</v>
      </c>
      <c r="J15" s="29" t="s">
        <v>145</v>
      </c>
      <c r="K15" s="35">
        <v>9.7000000000000003E-3</v>
      </c>
      <c r="L15" s="36">
        <v>0.01</v>
      </c>
      <c r="M15" s="29" t="s">
        <v>145</v>
      </c>
      <c r="N15" s="37">
        <v>1.7399999999999999E-2</v>
      </c>
      <c r="O15" s="36">
        <v>0.01</v>
      </c>
      <c r="P15" s="29" t="s">
        <v>145</v>
      </c>
      <c r="Q15" s="37">
        <v>1.9699999999999999E-2</v>
      </c>
      <c r="R15" s="36">
        <v>1.46E-2</v>
      </c>
      <c r="S15" s="29" t="s">
        <v>145</v>
      </c>
      <c r="T15" s="37">
        <v>3.1600000000000003E-2</v>
      </c>
      <c r="U15" s="36">
        <v>5.5999999999999999E-3</v>
      </c>
      <c r="V15" s="29" t="s">
        <v>145</v>
      </c>
      <c r="W15" s="37">
        <v>8.8999999999999999E-3</v>
      </c>
      <c r="IU15" t="s">
        <v>141</v>
      </c>
    </row>
    <row r="16" spans="1:255" ht="13.5" thickBot="1" x14ac:dyDescent="0.25">
      <c r="A16" s="71" t="s">
        <v>148</v>
      </c>
      <c r="B16" s="10">
        <v>1.23E-2</v>
      </c>
      <c r="C16" s="22">
        <f>IF($C$12=$F$12,F16,IF($C$12=$I$12,I16,IF($C$12=$L$12,L16,IF($C$12=$O$12,O16,IF($C$12=$R$12,R16,IF($C$12=$U$12,U16,FALSE))))))</f>
        <v>5.8999999999999999E-3</v>
      </c>
      <c r="D16" s="23" t="s">
        <v>145</v>
      </c>
      <c r="E16" s="24">
        <f>IF($C$12=$F$12,H16,IF($C$12=$I$12,K16,IF($C$12=$L$12,N16,IF($C$12=$O$12,Q16,IF($C$12=$R$12,T16,IF($C$12=$U$12,W16,FALSE))))))</f>
        <v>1.3899999999999999E-2</v>
      </c>
      <c r="F16" s="33">
        <v>5.8999999999999999E-3</v>
      </c>
      <c r="G16" s="26" t="s">
        <v>145</v>
      </c>
      <c r="H16" s="34">
        <v>1.3899999999999999E-2</v>
      </c>
      <c r="I16" s="35">
        <v>1.0200000000000001E-2</v>
      </c>
      <c r="J16" s="29" t="s">
        <v>145</v>
      </c>
      <c r="K16" s="35">
        <v>1.21E-2</v>
      </c>
      <c r="L16" s="36">
        <v>9.4000000000000004E-3</v>
      </c>
      <c r="M16" s="29" t="s">
        <v>145</v>
      </c>
      <c r="N16" s="37">
        <v>1.17E-2</v>
      </c>
      <c r="O16" s="36">
        <v>1.01E-2</v>
      </c>
      <c r="P16" s="29" t="s">
        <v>145</v>
      </c>
      <c r="Q16" s="37">
        <v>1.11E-2</v>
      </c>
      <c r="R16" s="36">
        <v>9.4000000000000004E-3</v>
      </c>
      <c r="S16" s="29" t="s">
        <v>145</v>
      </c>
      <c r="T16" s="37">
        <v>1.3299999999999999E-2</v>
      </c>
      <c r="U16" s="36">
        <v>8.5000000000000006E-3</v>
      </c>
      <c r="V16" s="29" t="s">
        <v>145</v>
      </c>
      <c r="W16" s="37">
        <v>1.11E-2</v>
      </c>
      <c r="IU16" t="s">
        <v>142</v>
      </c>
    </row>
    <row r="17" spans="1:255" ht="13.5" thickBot="1" x14ac:dyDescent="0.25">
      <c r="A17" s="70" t="s">
        <v>149</v>
      </c>
      <c r="B17" s="10">
        <v>7.0000000000000007E-2</v>
      </c>
      <c r="C17" s="22">
        <f>IF($C$12=$F$12,F17,IF($C$12=$I$12,I17,IF($C$12=$L$12,L17,IF($C$12=$O$12,O17,IF($C$12=$R$12,R17,IF($C$12=$U$12,U17,FALSE))))))</f>
        <v>6.1600000000000002E-2</v>
      </c>
      <c r="D17" s="23" t="s">
        <v>145</v>
      </c>
      <c r="E17" s="24">
        <f>IF($C$12=$F$12,H17,IF($C$12=$I$12,K17,IF($C$12=$L$12,N17,IF($C$12=$O$12,Q17,IF($C$12=$R$12,T17,IF($C$12=$U$12,W17,FALSE))))))</f>
        <v>8.9599999999999999E-2</v>
      </c>
      <c r="F17" s="25">
        <v>6.1600000000000002E-2</v>
      </c>
      <c r="G17" s="26" t="s">
        <v>145</v>
      </c>
      <c r="H17" s="27">
        <v>8.9599999999999999E-2</v>
      </c>
      <c r="I17" s="28">
        <v>6.6400000000000001E-2</v>
      </c>
      <c r="J17" s="29" t="s">
        <v>145</v>
      </c>
      <c r="K17" s="28">
        <v>8.6900000000000005E-2</v>
      </c>
      <c r="L17" s="30">
        <v>6.7400000000000002E-2</v>
      </c>
      <c r="M17" s="29" t="s">
        <v>145</v>
      </c>
      <c r="N17" s="31">
        <v>9.4E-2</v>
      </c>
      <c r="O17" s="30">
        <v>0.08</v>
      </c>
      <c r="P17" s="29" t="s">
        <v>145</v>
      </c>
      <c r="Q17" s="31">
        <v>9.5100000000000004E-2</v>
      </c>
      <c r="R17" s="30">
        <v>7.1400000000000005E-2</v>
      </c>
      <c r="S17" s="29" t="s">
        <v>145</v>
      </c>
      <c r="T17" s="31">
        <v>0.1043</v>
      </c>
      <c r="U17" s="30">
        <v>3.5000000000000003E-2</v>
      </c>
      <c r="V17" s="29" t="s">
        <v>145</v>
      </c>
      <c r="W17" s="31">
        <v>6.2199999999999998E-2</v>
      </c>
      <c r="IU17" t="s">
        <v>143</v>
      </c>
    </row>
    <row r="18" spans="1:255" ht="13.5" thickBot="1" x14ac:dyDescent="0.25">
      <c r="A18" s="71" t="s">
        <v>150</v>
      </c>
      <c r="B18" s="10">
        <v>6.4999999999999997E-3</v>
      </c>
      <c r="C18" s="353">
        <v>6.4999999999999997E-3</v>
      </c>
      <c r="D18" s="354"/>
      <c r="E18" s="355"/>
      <c r="F18" s="38"/>
      <c r="G18" s="26"/>
      <c r="H18" s="39"/>
      <c r="I18" s="29"/>
      <c r="J18" s="29"/>
      <c r="K18" s="29"/>
      <c r="L18" s="40"/>
      <c r="M18" s="29"/>
      <c r="N18" s="41"/>
      <c r="O18" s="40"/>
      <c r="P18" s="29"/>
      <c r="Q18" s="41"/>
      <c r="R18" s="40"/>
      <c r="S18" s="29"/>
      <c r="T18" s="41"/>
      <c r="U18" s="40"/>
      <c r="V18" s="29"/>
      <c r="W18" s="41"/>
    </row>
    <row r="19" spans="1:255" ht="13.5" thickBot="1" x14ac:dyDescent="0.25">
      <c r="A19" s="72" t="s">
        <v>151</v>
      </c>
      <c r="B19" s="10">
        <v>0.03</v>
      </c>
      <c r="C19" s="353">
        <v>0.03</v>
      </c>
      <c r="D19" s="354"/>
      <c r="E19" s="355"/>
      <c r="F19" s="42"/>
      <c r="G19" s="43"/>
      <c r="H19" s="44"/>
      <c r="I19" s="45"/>
      <c r="J19" s="45"/>
      <c r="K19" s="45"/>
      <c r="L19" s="46"/>
      <c r="M19" s="45"/>
      <c r="N19" s="47"/>
      <c r="O19" s="46"/>
      <c r="P19" s="45"/>
      <c r="Q19" s="47"/>
      <c r="R19" s="46"/>
      <c r="S19" s="45"/>
      <c r="T19" s="47"/>
      <c r="U19" s="46"/>
      <c r="V19" s="45"/>
      <c r="W19" s="47"/>
    </row>
    <row r="20" spans="1:255" ht="13.5" thickBot="1" x14ac:dyDescent="0.25">
      <c r="A20" s="71" t="s">
        <v>152</v>
      </c>
      <c r="B20" s="10">
        <v>2.5000000000000001E-2</v>
      </c>
      <c r="C20" s="48" t="s">
        <v>153</v>
      </c>
      <c r="D20" s="332">
        <v>0.05</v>
      </c>
      <c r="E20" s="333"/>
      <c r="F20" s="49"/>
      <c r="G20" s="50"/>
      <c r="H20" s="51"/>
      <c r="I20" s="52"/>
      <c r="J20" s="52"/>
      <c r="K20" s="52"/>
      <c r="L20" s="53"/>
      <c r="M20" s="52"/>
      <c r="N20" s="54"/>
      <c r="O20" s="53"/>
      <c r="P20" s="52"/>
      <c r="Q20" s="54"/>
      <c r="R20" s="53"/>
      <c r="S20" s="52"/>
      <c r="T20" s="54"/>
      <c r="U20" s="53"/>
      <c r="V20" s="52"/>
      <c r="W20" s="54"/>
    </row>
    <row r="21" spans="1:255" ht="13.5" thickBot="1" x14ac:dyDescent="0.25">
      <c r="A21" s="70" t="s">
        <v>154</v>
      </c>
      <c r="B21" s="10">
        <v>3.5999999999999997E-2</v>
      </c>
      <c r="C21" s="325">
        <v>3.5999999999999997E-2</v>
      </c>
      <c r="D21" s="326"/>
      <c r="E21" s="327"/>
      <c r="F21" s="328" t="s">
        <v>155</v>
      </c>
      <c r="G21" s="329"/>
      <c r="H21" s="329"/>
      <c r="I21" s="329"/>
      <c r="J21" s="329"/>
      <c r="K21" s="329"/>
      <c r="L21" s="329"/>
      <c r="M21" s="329"/>
      <c r="N21" s="329"/>
      <c r="O21" s="329"/>
      <c r="P21" s="329"/>
      <c r="Q21" s="329"/>
      <c r="R21" s="329"/>
      <c r="S21" s="329"/>
      <c r="T21" s="329"/>
      <c r="U21" s="329"/>
      <c r="V21" s="329"/>
      <c r="W21" s="330"/>
      <c r="IU21" s="55">
        <v>0</v>
      </c>
    </row>
    <row r="22" spans="1:255" s="65" customFormat="1" ht="16.5" thickBot="1" x14ac:dyDescent="0.3">
      <c r="A22" s="73" t="s">
        <v>5</v>
      </c>
      <c r="B22" s="57">
        <f>((1+B13+B14+B15)*(1+B16)*(1+B17)/(1-(B18+B19+B20+B21)))-1</f>
        <v>0.27302922182825506</v>
      </c>
      <c r="C22" s="58"/>
      <c r="D22" s="59"/>
      <c r="E22" s="60"/>
      <c r="F22" s="61"/>
      <c r="G22" s="62"/>
      <c r="H22" s="63"/>
      <c r="I22" s="63"/>
      <c r="J22" s="62"/>
      <c r="K22" s="63"/>
      <c r="L22" s="63"/>
      <c r="M22" s="62"/>
      <c r="N22" s="63"/>
      <c r="O22" s="63"/>
      <c r="P22" s="62"/>
      <c r="Q22" s="63"/>
      <c r="R22" s="63"/>
      <c r="S22" s="62"/>
      <c r="T22" s="63"/>
      <c r="U22" s="63"/>
      <c r="V22" s="62"/>
      <c r="W22" s="64"/>
      <c r="IU22" s="55">
        <v>0.02</v>
      </c>
    </row>
    <row r="24" spans="1:255" x14ac:dyDescent="0.2">
      <c r="B24" s="7" t="s">
        <v>156</v>
      </c>
    </row>
    <row r="28" spans="1:255" x14ac:dyDescent="0.2">
      <c r="O28" s="66"/>
    </row>
    <row r="29" spans="1:255" x14ac:dyDescent="0.2">
      <c r="A29" s="323" t="s">
        <v>160</v>
      </c>
      <c r="B29" s="323"/>
      <c r="C29" s="323"/>
      <c r="D29" s="323"/>
      <c r="E29" s="323"/>
      <c r="F29" s="323"/>
      <c r="G29" s="323"/>
      <c r="H29" s="323"/>
      <c r="I29" s="323"/>
      <c r="J29" s="323"/>
      <c r="K29" s="323"/>
      <c r="L29" s="323"/>
      <c r="M29" s="323"/>
      <c r="N29" s="323"/>
      <c r="O29" s="323"/>
      <c r="P29" s="323"/>
      <c r="Q29" s="323"/>
      <c r="R29" s="323"/>
      <c r="S29" s="323"/>
      <c r="T29" s="323"/>
      <c r="U29" s="323"/>
      <c r="V29" s="323"/>
      <c r="W29" s="323"/>
    </row>
    <row r="30" spans="1:255" x14ac:dyDescent="0.2">
      <c r="A30" s="324" t="s">
        <v>67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4"/>
      <c r="T30" s="324"/>
      <c r="U30" s="324"/>
      <c r="V30" s="324"/>
      <c r="W30" s="324"/>
    </row>
    <row r="31" spans="1:255" x14ac:dyDescent="0.2">
      <c r="A31" s="324" t="s">
        <v>157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4"/>
      <c r="T31" s="324"/>
      <c r="U31" s="324"/>
      <c r="V31" s="324"/>
      <c r="W31" s="324"/>
    </row>
    <row r="32" spans="1:255" x14ac:dyDescent="0.2">
      <c r="B32" s="68"/>
      <c r="C32" s="331"/>
      <c r="D32" s="331"/>
      <c r="E32" s="331"/>
      <c r="F32" s="331"/>
      <c r="G32" s="331"/>
      <c r="H32" s="331"/>
      <c r="I32" s="331"/>
      <c r="J32" s="331"/>
      <c r="K32" s="331"/>
      <c r="O32" s="67"/>
    </row>
    <row r="33" spans="1:23" x14ac:dyDescent="0.2">
      <c r="B33" s="68"/>
      <c r="C33" s="68"/>
      <c r="D33" s="68"/>
      <c r="E33" s="68"/>
      <c r="F33" s="68"/>
      <c r="G33" s="68"/>
      <c r="H33" s="68"/>
      <c r="I33" s="68"/>
      <c r="J33" s="68"/>
      <c r="K33" s="68"/>
      <c r="N33" s="5"/>
    </row>
    <row r="35" spans="1:23" x14ac:dyDescent="0.2">
      <c r="A35" s="322" t="s">
        <v>158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T35" s="323"/>
      <c r="U35" s="323"/>
      <c r="V35" s="323"/>
      <c r="W35" s="323"/>
    </row>
    <row r="36" spans="1:23" x14ac:dyDescent="0.2">
      <c r="A36" s="324" t="s">
        <v>65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  <c r="V36" s="324"/>
      <c r="W36" s="324"/>
    </row>
    <row r="37" spans="1:23" x14ac:dyDescent="0.2">
      <c r="A37" s="324" t="s">
        <v>66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T37" s="324"/>
      <c r="U37" s="324"/>
      <c r="V37" s="324"/>
      <c r="W37" s="324"/>
    </row>
  </sheetData>
  <mergeCells count="31">
    <mergeCell ref="A7:R7"/>
    <mergeCell ref="A1:W2"/>
    <mergeCell ref="A4:Q4"/>
    <mergeCell ref="R4:W4"/>
    <mergeCell ref="A5:R5"/>
    <mergeCell ref="A6:R6"/>
    <mergeCell ref="D20:E20"/>
    <mergeCell ref="A8:E8"/>
    <mergeCell ref="A10:W10"/>
    <mergeCell ref="A11:A12"/>
    <mergeCell ref="B11:B12"/>
    <mergeCell ref="C11:E11"/>
    <mergeCell ref="F11:W11"/>
    <mergeCell ref="C12:E12"/>
    <mergeCell ref="F12:H12"/>
    <mergeCell ref="I12:K12"/>
    <mergeCell ref="L12:N12"/>
    <mergeCell ref="O12:Q12"/>
    <mergeCell ref="R12:T12"/>
    <mergeCell ref="U12:W12"/>
    <mergeCell ref="C18:E18"/>
    <mergeCell ref="C19:E19"/>
    <mergeCell ref="A35:W35"/>
    <mergeCell ref="A36:W36"/>
    <mergeCell ref="A37:W37"/>
    <mergeCell ref="C21:E21"/>
    <mergeCell ref="F21:W21"/>
    <mergeCell ref="A30:W30"/>
    <mergeCell ref="A31:W31"/>
    <mergeCell ref="C32:K32"/>
    <mergeCell ref="A29:W29"/>
  </mergeCells>
  <conditionalFormatting sqref="B13:B17">
    <cfRule type="cellIs" dxfId="7" priority="1" stopIfTrue="1" operator="lessThan">
      <formula>C13</formula>
    </cfRule>
    <cfRule type="cellIs" dxfId="6" priority="2" stopIfTrue="1" operator="greaterThan">
      <formula>E13</formula>
    </cfRule>
  </conditionalFormatting>
  <conditionalFormatting sqref="B18">
    <cfRule type="cellIs" dxfId="5" priority="3" stopIfTrue="1" operator="notEqual">
      <formula>$C$18</formula>
    </cfRule>
  </conditionalFormatting>
  <conditionalFormatting sqref="B19">
    <cfRule type="cellIs" dxfId="4" priority="4" stopIfTrue="1" operator="notEqual">
      <formula>$C$19</formula>
    </cfRule>
  </conditionalFormatting>
  <conditionalFormatting sqref="B20">
    <cfRule type="cellIs" dxfId="3" priority="5" stopIfTrue="1" operator="greaterThan">
      <formula>$D$20</formula>
    </cfRule>
  </conditionalFormatting>
  <conditionalFormatting sqref="B21">
    <cfRule type="cellIs" dxfId="2" priority="6" stopIfTrue="1" operator="notEqual">
      <formula>$C$19</formula>
    </cfRule>
  </conditionalFormatting>
  <conditionalFormatting sqref="B22">
    <cfRule type="cellIs" dxfId="1" priority="7" stopIfTrue="1" operator="greaterThan">
      <formula>$E$22</formula>
    </cfRule>
    <cfRule type="cellIs" dxfId="0" priority="8" stopIfTrue="1" operator="lessThan">
      <formula>$C$22</formula>
    </cfRule>
  </conditionalFormatting>
  <dataValidations count="1">
    <dataValidation type="list" allowBlank="1" showInputMessage="1" showErrorMessage="1" sqref="C12:E12 IY12:JA12 SU12:SW12 ACQ12:ACS12 AMM12:AMO12 AWI12:AWK12 BGE12:BGG12 BQA12:BQC12 BZW12:BZY12 CJS12:CJU12 CTO12:CTQ12 DDK12:DDM12 DNG12:DNI12 DXC12:DXE12 EGY12:EHA12 EQU12:EQW12 FAQ12:FAS12 FKM12:FKO12 FUI12:FUK12 GEE12:GEG12 GOA12:GOC12 GXW12:GXY12 HHS12:HHU12 HRO12:HRQ12 IBK12:IBM12 ILG12:ILI12 IVC12:IVE12 JEY12:JFA12 JOU12:JOW12 JYQ12:JYS12 KIM12:KIO12 KSI12:KSK12 LCE12:LCG12 LMA12:LMC12 LVW12:LVY12 MFS12:MFU12 MPO12:MPQ12 MZK12:MZM12 NJG12:NJI12 NTC12:NTE12 OCY12:ODA12 OMU12:OMW12 OWQ12:OWS12 PGM12:PGO12 PQI12:PQK12 QAE12:QAG12 QKA12:QKC12 QTW12:QTY12 RDS12:RDU12 RNO12:RNQ12 RXK12:RXM12 SHG12:SHI12 SRC12:SRE12 TAY12:TBA12 TKU12:TKW12 TUQ12:TUS12 UEM12:UEO12 UOI12:UOK12 UYE12:UYG12 VIA12:VIC12 VRW12:VRY12 WBS12:WBU12 WLO12:WLQ12 WVK12:WVM12 C65548:E65548 IY65548:JA65548 SU65548:SW65548 ACQ65548:ACS65548 AMM65548:AMO65548 AWI65548:AWK65548 BGE65548:BGG65548 BQA65548:BQC65548 BZW65548:BZY65548 CJS65548:CJU65548 CTO65548:CTQ65548 DDK65548:DDM65548 DNG65548:DNI65548 DXC65548:DXE65548 EGY65548:EHA65548 EQU65548:EQW65548 FAQ65548:FAS65548 FKM65548:FKO65548 FUI65548:FUK65548 GEE65548:GEG65548 GOA65548:GOC65548 GXW65548:GXY65548 HHS65548:HHU65548 HRO65548:HRQ65548 IBK65548:IBM65548 ILG65548:ILI65548 IVC65548:IVE65548 JEY65548:JFA65548 JOU65548:JOW65548 JYQ65548:JYS65548 KIM65548:KIO65548 KSI65548:KSK65548 LCE65548:LCG65548 LMA65548:LMC65548 LVW65548:LVY65548 MFS65548:MFU65548 MPO65548:MPQ65548 MZK65548:MZM65548 NJG65548:NJI65548 NTC65548:NTE65548 OCY65548:ODA65548 OMU65548:OMW65548 OWQ65548:OWS65548 PGM65548:PGO65548 PQI65548:PQK65548 QAE65548:QAG65548 QKA65548:QKC65548 QTW65548:QTY65548 RDS65548:RDU65548 RNO65548:RNQ65548 RXK65548:RXM65548 SHG65548:SHI65548 SRC65548:SRE65548 TAY65548:TBA65548 TKU65548:TKW65548 TUQ65548:TUS65548 UEM65548:UEO65548 UOI65548:UOK65548 UYE65548:UYG65548 VIA65548:VIC65548 VRW65548:VRY65548 WBS65548:WBU65548 WLO65548:WLQ65548 WVK65548:WVM65548 C131084:E131084 IY131084:JA131084 SU131084:SW131084 ACQ131084:ACS131084 AMM131084:AMO131084 AWI131084:AWK131084 BGE131084:BGG131084 BQA131084:BQC131084 BZW131084:BZY131084 CJS131084:CJU131084 CTO131084:CTQ131084 DDK131084:DDM131084 DNG131084:DNI131084 DXC131084:DXE131084 EGY131084:EHA131084 EQU131084:EQW131084 FAQ131084:FAS131084 FKM131084:FKO131084 FUI131084:FUK131084 GEE131084:GEG131084 GOA131084:GOC131084 GXW131084:GXY131084 HHS131084:HHU131084 HRO131084:HRQ131084 IBK131084:IBM131084 ILG131084:ILI131084 IVC131084:IVE131084 JEY131084:JFA131084 JOU131084:JOW131084 JYQ131084:JYS131084 KIM131084:KIO131084 KSI131084:KSK131084 LCE131084:LCG131084 LMA131084:LMC131084 LVW131084:LVY131084 MFS131084:MFU131084 MPO131084:MPQ131084 MZK131084:MZM131084 NJG131084:NJI131084 NTC131084:NTE131084 OCY131084:ODA131084 OMU131084:OMW131084 OWQ131084:OWS131084 PGM131084:PGO131084 PQI131084:PQK131084 QAE131084:QAG131084 QKA131084:QKC131084 QTW131084:QTY131084 RDS131084:RDU131084 RNO131084:RNQ131084 RXK131084:RXM131084 SHG131084:SHI131084 SRC131084:SRE131084 TAY131084:TBA131084 TKU131084:TKW131084 TUQ131084:TUS131084 UEM131084:UEO131084 UOI131084:UOK131084 UYE131084:UYG131084 VIA131084:VIC131084 VRW131084:VRY131084 WBS131084:WBU131084 WLO131084:WLQ131084 WVK131084:WVM131084 C196620:E196620 IY196620:JA196620 SU196620:SW196620 ACQ196620:ACS196620 AMM196620:AMO196620 AWI196620:AWK196620 BGE196620:BGG196620 BQA196620:BQC196620 BZW196620:BZY196620 CJS196620:CJU196620 CTO196620:CTQ196620 DDK196620:DDM196620 DNG196620:DNI196620 DXC196620:DXE196620 EGY196620:EHA196620 EQU196620:EQW196620 FAQ196620:FAS196620 FKM196620:FKO196620 FUI196620:FUK196620 GEE196620:GEG196620 GOA196620:GOC196620 GXW196620:GXY196620 HHS196620:HHU196620 HRO196620:HRQ196620 IBK196620:IBM196620 ILG196620:ILI196620 IVC196620:IVE196620 JEY196620:JFA196620 JOU196620:JOW196620 JYQ196620:JYS196620 KIM196620:KIO196620 KSI196620:KSK196620 LCE196620:LCG196620 LMA196620:LMC196620 LVW196620:LVY196620 MFS196620:MFU196620 MPO196620:MPQ196620 MZK196620:MZM196620 NJG196620:NJI196620 NTC196620:NTE196620 OCY196620:ODA196620 OMU196620:OMW196620 OWQ196620:OWS196620 PGM196620:PGO196620 PQI196620:PQK196620 QAE196620:QAG196620 QKA196620:QKC196620 QTW196620:QTY196620 RDS196620:RDU196620 RNO196620:RNQ196620 RXK196620:RXM196620 SHG196620:SHI196620 SRC196620:SRE196620 TAY196620:TBA196620 TKU196620:TKW196620 TUQ196620:TUS196620 UEM196620:UEO196620 UOI196620:UOK196620 UYE196620:UYG196620 VIA196620:VIC196620 VRW196620:VRY196620 WBS196620:WBU196620 WLO196620:WLQ196620 WVK196620:WVM196620 C262156:E262156 IY262156:JA262156 SU262156:SW262156 ACQ262156:ACS262156 AMM262156:AMO262156 AWI262156:AWK262156 BGE262156:BGG262156 BQA262156:BQC262156 BZW262156:BZY262156 CJS262156:CJU262156 CTO262156:CTQ262156 DDK262156:DDM262156 DNG262156:DNI262156 DXC262156:DXE262156 EGY262156:EHA262156 EQU262156:EQW262156 FAQ262156:FAS262156 FKM262156:FKO262156 FUI262156:FUK262156 GEE262156:GEG262156 GOA262156:GOC262156 GXW262156:GXY262156 HHS262156:HHU262156 HRO262156:HRQ262156 IBK262156:IBM262156 ILG262156:ILI262156 IVC262156:IVE262156 JEY262156:JFA262156 JOU262156:JOW262156 JYQ262156:JYS262156 KIM262156:KIO262156 KSI262156:KSK262156 LCE262156:LCG262156 LMA262156:LMC262156 LVW262156:LVY262156 MFS262156:MFU262156 MPO262156:MPQ262156 MZK262156:MZM262156 NJG262156:NJI262156 NTC262156:NTE262156 OCY262156:ODA262156 OMU262156:OMW262156 OWQ262156:OWS262156 PGM262156:PGO262156 PQI262156:PQK262156 QAE262156:QAG262156 QKA262156:QKC262156 QTW262156:QTY262156 RDS262156:RDU262156 RNO262156:RNQ262156 RXK262156:RXM262156 SHG262156:SHI262156 SRC262156:SRE262156 TAY262156:TBA262156 TKU262156:TKW262156 TUQ262156:TUS262156 UEM262156:UEO262156 UOI262156:UOK262156 UYE262156:UYG262156 VIA262156:VIC262156 VRW262156:VRY262156 WBS262156:WBU262156 WLO262156:WLQ262156 WVK262156:WVM262156 C327692:E327692 IY327692:JA327692 SU327692:SW327692 ACQ327692:ACS327692 AMM327692:AMO327692 AWI327692:AWK327692 BGE327692:BGG327692 BQA327692:BQC327692 BZW327692:BZY327692 CJS327692:CJU327692 CTO327692:CTQ327692 DDK327692:DDM327692 DNG327692:DNI327692 DXC327692:DXE327692 EGY327692:EHA327692 EQU327692:EQW327692 FAQ327692:FAS327692 FKM327692:FKO327692 FUI327692:FUK327692 GEE327692:GEG327692 GOA327692:GOC327692 GXW327692:GXY327692 HHS327692:HHU327692 HRO327692:HRQ327692 IBK327692:IBM327692 ILG327692:ILI327692 IVC327692:IVE327692 JEY327692:JFA327692 JOU327692:JOW327692 JYQ327692:JYS327692 KIM327692:KIO327692 KSI327692:KSK327692 LCE327692:LCG327692 LMA327692:LMC327692 LVW327692:LVY327692 MFS327692:MFU327692 MPO327692:MPQ327692 MZK327692:MZM327692 NJG327692:NJI327692 NTC327692:NTE327692 OCY327692:ODA327692 OMU327692:OMW327692 OWQ327692:OWS327692 PGM327692:PGO327692 PQI327692:PQK327692 QAE327692:QAG327692 QKA327692:QKC327692 QTW327692:QTY327692 RDS327692:RDU327692 RNO327692:RNQ327692 RXK327692:RXM327692 SHG327692:SHI327692 SRC327692:SRE327692 TAY327692:TBA327692 TKU327692:TKW327692 TUQ327692:TUS327692 UEM327692:UEO327692 UOI327692:UOK327692 UYE327692:UYG327692 VIA327692:VIC327692 VRW327692:VRY327692 WBS327692:WBU327692 WLO327692:WLQ327692 WVK327692:WVM327692 C393228:E393228 IY393228:JA393228 SU393228:SW393228 ACQ393228:ACS393228 AMM393228:AMO393228 AWI393228:AWK393228 BGE393228:BGG393228 BQA393228:BQC393228 BZW393228:BZY393228 CJS393228:CJU393228 CTO393228:CTQ393228 DDK393228:DDM393228 DNG393228:DNI393228 DXC393228:DXE393228 EGY393228:EHA393228 EQU393228:EQW393228 FAQ393228:FAS393228 FKM393228:FKO393228 FUI393228:FUK393228 GEE393228:GEG393228 GOA393228:GOC393228 GXW393228:GXY393228 HHS393228:HHU393228 HRO393228:HRQ393228 IBK393228:IBM393228 ILG393228:ILI393228 IVC393228:IVE393228 JEY393228:JFA393228 JOU393228:JOW393228 JYQ393228:JYS393228 KIM393228:KIO393228 KSI393228:KSK393228 LCE393228:LCG393228 LMA393228:LMC393228 LVW393228:LVY393228 MFS393228:MFU393228 MPO393228:MPQ393228 MZK393228:MZM393228 NJG393228:NJI393228 NTC393228:NTE393228 OCY393228:ODA393228 OMU393228:OMW393228 OWQ393228:OWS393228 PGM393228:PGO393228 PQI393228:PQK393228 QAE393228:QAG393228 QKA393228:QKC393228 QTW393228:QTY393228 RDS393228:RDU393228 RNO393228:RNQ393228 RXK393228:RXM393228 SHG393228:SHI393228 SRC393228:SRE393228 TAY393228:TBA393228 TKU393228:TKW393228 TUQ393228:TUS393228 UEM393228:UEO393228 UOI393228:UOK393228 UYE393228:UYG393228 VIA393228:VIC393228 VRW393228:VRY393228 WBS393228:WBU393228 WLO393228:WLQ393228 WVK393228:WVM393228 C458764:E458764 IY458764:JA458764 SU458764:SW458764 ACQ458764:ACS458764 AMM458764:AMO458764 AWI458764:AWK458764 BGE458764:BGG458764 BQA458764:BQC458764 BZW458764:BZY458764 CJS458764:CJU458764 CTO458764:CTQ458764 DDK458764:DDM458764 DNG458764:DNI458764 DXC458764:DXE458764 EGY458764:EHA458764 EQU458764:EQW458764 FAQ458764:FAS458764 FKM458764:FKO458764 FUI458764:FUK458764 GEE458764:GEG458764 GOA458764:GOC458764 GXW458764:GXY458764 HHS458764:HHU458764 HRO458764:HRQ458764 IBK458764:IBM458764 ILG458764:ILI458764 IVC458764:IVE458764 JEY458764:JFA458764 JOU458764:JOW458764 JYQ458764:JYS458764 KIM458764:KIO458764 KSI458764:KSK458764 LCE458764:LCG458764 LMA458764:LMC458764 LVW458764:LVY458764 MFS458764:MFU458764 MPO458764:MPQ458764 MZK458764:MZM458764 NJG458764:NJI458764 NTC458764:NTE458764 OCY458764:ODA458764 OMU458764:OMW458764 OWQ458764:OWS458764 PGM458764:PGO458764 PQI458764:PQK458764 QAE458764:QAG458764 QKA458764:QKC458764 QTW458764:QTY458764 RDS458764:RDU458764 RNO458764:RNQ458764 RXK458764:RXM458764 SHG458764:SHI458764 SRC458764:SRE458764 TAY458764:TBA458764 TKU458764:TKW458764 TUQ458764:TUS458764 UEM458764:UEO458764 UOI458764:UOK458764 UYE458764:UYG458764 VIA458764:VIC458764 VRW458764:VRY458764 WBS458764:WBU458764 WLO458764:WLQ458764 WVK458764:WVM458764 C524300:E524300 IY524300:JA524300 SU524300:SW524300 ACQ524300:ACS524300 AMM524300:AMO524300 AWI524300:AWK524300 BGE524300:BGG524300 BQA524300:BQC524300 BZW524300:BZY524300 CJS524300:CJU524300 CTO524300:CTQ524300 DDK524300:DDM524300 DNG524300:DNI524300 DXC524300:DXE524300 EGY524300:EHA524300 EQU524300:EQW524300 FAQ524300:FAS524300 FKM524300:FKO524300 FUI524300:FUK524300 GEE524300:GEG524300 GOA524300:GOC524300 GXW524300:GXY524300 HHS524300:HHU524300 HRO524300:HRQ524300 IBK524300:IBM524300 ILG524300:ILI524300 IVC524300:IVE524300 JEY524300:JFA524300 JOU524300:JOW524300 JYQ524300:JYS524300 KIM524300:KIO524300 KSI524300:KSK524300 LCE524300:LCG524300 LMA524300:LMC524300 LVW524300:LVY524300 MFS524300:MFU524300 MPO524300:MPQ524300 MZK524300:MZM524300 NJG524300:NJI524300 NTC524300:NTE524300 OCY524300:ODA524300 OMU524300:OMW524300 OWQ524300:OWS524300 PGM524300:PGO524300 PQI524300:PQK524300 QAE524300:QAG524300 QKA524300:QKC524300 QTW524300:QTY524300 RDS524300:RDU524300 RNO524300:RNQ524300 RXK524300:RXM524300 SHG524300:SHI524300 SRC524300:SRE524300 TAY524300:TBA524300 TKU524300:TKW524300 TUQ524300:TUS524300 UEM524300:UEO524300 UOI524300:UOK524300 UYE524300:UYG524300 VIA524300:VIC524300 VRW524300:VRY524300 WBS524300:WBU524300 WLO524300:WLQ524300 WVK524300:WVM524300 C589836:E589836 IY589836:JA589836 SU589836:SW589836 ACQ589836:ACS589836 AMM589836:AMO589836 AWI589836:AWK589836 BGE589836:BGG589836 BQA589836:BQC589836 BZW589836:BZY589836 CJS589836:CJU589836 CTO589836:CTQ589836 DDK589836:DDM589836 DNG589836:DNI589836 DXC589836:DXE589836 EGY589836:EHA589836 EQU589836:EQW589836 FAQ589836:FAS589836 FKM589836:FKO589836 FUI589836:FUK589836 GEE589836:GEG589836 GOA589836:GOC589836 GXW589836:GXY589836 HHS589836:HHU589836 HRO589836:HRQ589836 IBK589836:IBM589836 ILG589836:ILI589836 IVC589836:IVE589836 JEY589836:JFA589836 JOU589836:JOW589836 JYQ589836:JYS589836 KIM589836:KIO589836 KSI589836:KSK589836 LCE589836:LCG589836 LMA589836:LMC589836 LVW589836:LVY589836 MFS589836:MFU589836 MPO589836:MPQ589836 MZK589836:MZM589836 NJG589836:NJI589836 NTC589836:NTE589836 OCY589836:ODA589836 OMU589836:OMW589836 OWQ589836:OWS589836 PGM589836:PGO589836 PQI589836:PQK589836 QAE589836:QAG589836 QKA589836:QKC589836 QTW589836:QTY589836 RDS589836:RDU589836 RNO589836:RNQ589836 RXK589836:RXM589836 SHG589836:SHI589836 SRC589836:SRE589836 TAY589836:TBA589836 TKU589836:TKW589836 TUQ589836:TUS589836 UEM589836:UEO589836 UOI589836:UOK589836 UYE589836:UYG589836 VIA589836:VIC589836 VRW589836:VRY589836 WBS589836:WBU589836 WLO589836:WLQ589836 WVK589836:WVM589836 C655372:E655372 IY655372:JA655372 SU655372:SW655372 ACQ655372:ACS655372 AMM655372:AMO655372 AWI655372:AWK655372 BGE655372:BGG655372 BQA655372:BQC655372 BZW655372:BZY655372 CJS655372:CJU655372 CTO655372:CTQ655372 DDK655372:DDM655372 DNG655372:DNI655372 DXC655372:DXE655372 EGY655372:EHA655372 EQU655372:EQW655372 FAQ655372:FAS655372 FKM655372:FKO655372 FUI655372:FUK655372 GEE655372:GEG655372 GOA655372:GOC655372 GXW655372:GXY655372 HHS655372:HHU655372 HRO655372:HRQ655372 IBK655372:IBM655372 ILG655372:ILI655372 IVC655372:IVE655372 JEY655372:JFA655372 JOU655372:JOW655372 JYQ655372:JYS655372 KIM655372:KIO655372 KSI655372:KSK655372 LCE655372:LCG655372 LMA655372:LMC655372 LVW655372:LVY655372 MFS655372:MFU655372 MPO655372:MPQ655372 MZK655372:MZM655372 NJG655372:NJI655372 NTC655372:NTE655372 OCY655372:ODA655372 OMU655372:OMW655372 OWQ655372:OWS655372 PGM655372:PGO655372 PQI655372:PQK655372 QAE655372:QAG655372 QKA655372:QKC655372 QTW655372:QTY655372 RDS655372:RDU655372 RNO655372:RNQ655372 RXK655372:RXM655372 SHG655372:SHI655372 SRC655372:SRE655372 TAY655372:TBA655372 TKU655372:TKW655372 TUQ655372:TUS655372 UEM655372:UEO655372 UOI655372:UOK655372 UYE655372:UYG655372 VIA655372:VIC655372 VRW655372:VRY655372 WBS655372:WBU655372 WLO655372:WLQ655372 WVK655372:WVM655372 C720908:E720908 IY720908:JA720908 SU720908:SW720908 ACQ720908:ACS720908 AMM720908:AMO720908 AWI720908:AWK720908 BGE720908:BGG720908 BQA720908:BQC720908 BZW720908:BZY720908 CJS720908:CJU720908 CTO720908:CTQ720908 DDK720908:DDM720908 DNG720908:DNI720908 DXC720908:DXE720908 EGY720908:EHA720908 EQU720908:EQW720908 FAQ720908:FAS720908 FKM720908:FKO720908 FUI720908:FUK720908 GEE720908:GEG720908 GOA720908:GOC720908 GXW720908:GXY720908 HHS720908:HHU720908 HRO720908:HRQ720908 IBK720908:IBM720908 ILG720908:ILI720908 IVC720908:IVE720908 JEY720908:JFA720908 JOU720908:JOW720908 JYQ720908:JYS720908 KIM720908:KIO720908 KSI720908:KSK720908 LCE720908:LCG720908 LMA720908:LMC720908 LVW720908:LVY720908 MFS720908:MFU720908 MPO720908:MPQ720908 MZK720908:MZM720908 NJG720908:NJI720908 NTC720908:NTE720908 OCY720908:ODA720908 OMU720908:OMW720908 OWQ720908:OWS720908 PGM720908:PGO720908 PQI720908:PQK720908 QAE720908:QAG720908 QKA720908:QKC720908 QTW720908:QTY720908 RDS720908:RDU720908 RNO720908:RNQ720908 RXK720908:RXM720908 SHG720908:SHI720908 SRC720908:SRE720908 TAY720908:TBA720908 TKU720908:TKW720908 TUQ720908:TUS720908 UEM720908:UEO720908 UOI720908:UOK720908 UYE720908:UYG720908 VIA720908:VIC720908 VRW720908:VRY720908 WBS720908:WBU720908 WLO720908:WLQ720908 WVK720908:WVM720908 C786444:E786444 IY786444:JA786444 SU786444:SW786444 ACQ786444:ACS786444 AMM786444:AMO786444 AWI786444:AWK786444 BGE786444:BGG786444 BQA786444:BQC786444 BZW786444:BZY786444 CJS786444:CJU786444 CTO786444:CTQ786444 DDK786444:DDM786444 DNG786444:DNI786444 DXC786444:DXE786444 EGY786444:EHA786444 EQU786444:EQW786444 FAQ786444:FAS786444 FKM786444:FKO786444 FUI786444:FUK786444 GEE786444:GEG786444 GOA786444:GOC786444 GXW786444:GXY786444 HHS786444:HHU786444 HRO786444:HRQ786444 IBK786444:IBM786444 ILG786444:ILI786444 IVC786444:IVE786444 JEY786444:JFA786444 JOU786444:JOW786444 JYQ786444:JYS786444 KIM786444:KIO786444 KSI786444:KSK786444 LCE786444:LCG786444 LMA786444:LMC786444 LVW786444:LVY786444 MFS786444:MFU786444 MPO786444:MPQ786444 MZK786444:MZM786444 NJG786444:NJI786444 NTC786444:NTE786444 OCY786444:ODA786444 OMU786444:OMW786444 OWQ786444:OWS786444 PGM786444:PGO786444 PQI786444:PQK786444 QAE786444:QAG786444 QKA786444:QKC786444 QTW786444:QTY786444 RDS786444:RDU786444 RNO786444:RNQ786444 RXK786444:RXM786444 SHG786444:SHI786444 SRC786444:SRE786444 TAY786444:TBA786444 TKU786444:TKW786444 TUQ786444:TUS786444 UEM786444:UEO786444 UOI786444:UOK786444 UYE786444:UYG786444 VIA786444:VIC786444 VRW786444:VRY786444 WBS786444:WBU786444 WLO786444:WLQ786444 WVK786444:WVM786444 C851980:E851980 IY851980:JA851980 SU851980:SW851980 ACQ851980:ACS851980 AMM851980:AMO851980 AWI851980:AWK851980 BGE851980:BGG851980 BQA851980:BQC851980 BZW851980:BZY851980 CJS851980:CJU851980 CTO851980:CTQ851980 DDK851980:DDM851980 DNG851980:DNI851980 DXC851980:DXE851980 EGY851980:EHA851980 EQU851980:EQW851980 FAQ851980:FAS851980 FKM851980:FKO851980 FUI851980:FUK851980 GEE851980:GEG851980 GOA851980:GOC851980 GXW851980:GXY851980 HHS851980:HHU851980 HRO851980:HRQ851980 IBK851980:IBM851980 ILG851980:ILI851980 IVC851980:IVE851980 JEY851980:JFA851980 JOU851980:JOW851980 JYQ851980:JYS851980 KIM851980:KIO851980 KSI851980:KSK851980 LCE851980:LCG851980 LMA851980:LMC851980 LVW851980:LVY851980 MFS851980:MFU851980 MPO851980:MPQ851980 MZK851980:MZM851980 NJG851980:NJI851980 NTC851980:NTE851980 OCY851980:ODA851980 OMU851980:OMW851980 OWQ851980:OWS851980 PGM851980:PGO851980 PQI851980:PQK851980 QAE851980:QAG851980 QKA851980:QKC851980 QTW851980:QTY851980 RDS851980:RDU851980 RNO851980:RNQ851980 RXK851980:RXM851980 SHG851980:SHI851980 SRC851980:SRE851980 TAY851980:TBA851980 TKU851980:TKW851980 TUQ851980:TUS851980 UEM851980:UEO851980 UOI851980:UOK851980 UYE851980:UYG851980 VIA851980:VIC851980 VRW851980:VRY851980 WBS851980:WBU851980 WLO851980:WLQ851980 WVK851980:WVM851980 C917516:E917516 IY917516:JA917516 SU917516:SW917516 ACQ917516:ACS917516 AMM917516:AMO917516 AWI917516:AWK917516 BGE917516:BGG917516 BQA917516:BQC917516 BZW917516:BZY917516 CJS917516:CJU917516 CTO917516:CTQ917516 DDK917516:DDM917516 DNG917516:DNI917516 DXC917516:DXE917516 EGY917516:EHA917516 EQU917516:EQW917516 FAQ917516:FAS917516 FKM917516:FKO917516 FUI917516:FUK917516 GEE917516:GEG917516 GOA917516:GOC917516 GXW917516:GXY917516 HHS917516:HHU917516 HRO917516:HRQ917516 IBK917516:IBM917516 ILG917516:ILI917516 IVC917516:IVE917516 JEY917516:JFA917516 JOU917516:JOW917516 JYQ917516:JYS917516 KIM917516:KIO917516 KSI917516:KSK917516 LCE917516:LCG917516 LMA917516:LMC917516 LVW917516:LVY917516 MFS917516:MFU917516 MPO917516:MPQ917516 MZK917516:MZM917516 NJG917516:NJI917516 NTC917516:NTE917516 OCY917516:ODA917516 OMU917516:OMW917516 OWQ917516:OWS917516 PGM917516:PGO917516 PQI917516:PQK917516 QAE917516:QAG917516 QKA917516:QKC917516 QTW917516:QTY917516 RDS917516:RDU917516 RNO917516:RNQ917516 RXK917516:RXM917516 SHG917516:SHI917516 SRC917516:SRE917516 TAY917516:TBA917516 TKU917516:TKW917516 TUQ917516:TUS917516 UEM917516:UEO917516 UOI917516:UOK917516 UYE917516:UYG917516 VIA917516:VIC917516 VRW917516:VRY917516 WBS917516:WBU917516 WLO917516:WLQ917516 WVK917516:WVM917516 C983052:E983052 IY983052:JA983052 SU983052:SW983052 ACQ983052:ACS983052 AMM983052:AMO983052 AWI983052:AWK983052 BGE983052:BGG983052 BQA983052:BQC983052 BZW983052:BZY983052 CJS983052:CJU983052 CTO983052:CTQ983052 DDK983052:DDM983052 DNG983052:DNI983052 DXC983052:DXE983052 EGY983052:EHA983052 EQU983052:EQW983052 FAQ983052:FAS983052 FKM983052:FKO983052 FUI983052:FUK983052 GEE983052:GEG983052 GOA983052:GOC983052 GXW983052:GXY983052 HHS983052:HHU983052 HRO983052:HRQ983052 IBK983052:IBM983052 ILG983052:ILI983052 IVC983052:IVE983052 JEY983052:JFA983052 JOU983052:JOW983052 JYQ983052:JYS983052 KIM983052:KIO983052 KSI983052:KSK983052 LCE983052:LCG983052 LMA983052:LMC983052 LVW983052:LVY983052 MFS983052:MFU983052 MPO983052:MPQ983052 MZK983052:MZM983052 NJG983052:NJI983052 NTC983052:NTE983052 OCY983052:ODA983052 OMU983052:OMW983052 OWQ983052:OWS983052 PGM983052:PGO983052 PQI983052:PQK983052 QAE983052:QAG983052 QKA983052:QKC983052 QTW983052:QTY983052 RDS983052:RDU983052 RNO983052:RNQ983052 RXK983052:RXM983052 SHG983052:SHI983052 SRC983052:SRE983052 TAY983052:TBA983052 TKU983052:TKW983052 TUQ983052:TUS983052 UEM983052:UEO983052 UOI983052:UOK983052 UYE983052:UYG983052 VIA983052:VIC983052 VRW983052:VRY983052 WBS983052:WBU983052 WLO983052:WLQ983052 WVK983052:WVM983052" xr:uid="{695E0276-CF1E-4314-A067-CBB4D1E8E091}">
      <formula1>$IU$12:$IU$17</formula1>
    </dataValidation>
  </dataValidations>
  <pageMargins left="0.51181102362204722" right="0.51181102362204722" top="0.78740157480314965" bottom="0.78740157480314965" header="0.31496062992125984" footer="0.31496062992125984"/>
  <pageSetup paperSize="9" scale="85" orientation="landscape" r:id="rId1"/>
  <drawing r:id="rId2"/>
  <legacyDrawing r:id="rId3"/>
  <oleObjects>
    <mc:AlternateContent xmlns:mc="http://schemas.openxmlformats.org/markup-compatibility/2006">
      <mc:Choice Requires="x14">
        <oleObject progId="Unknown" shapeId="22529" r:id="rId4">
          <objectPr defaultSize="0" autoPict="0" r:id="rId5">
            <anchor moveWithCells="1" sizeWithCells="1">
              <from>
                <xdr:col>0</xdr:col>
                <xdr:colOff>47625</xdr:colOff>
                <xdr:row>0</xdr:row>
                <xdr:rowOff>19050</xdr:rowOff>
              </from>
              <to>
                <xdr:col>1</xdr:col>
                <xdr:colOff>57150</xdr:colOff>
                <xdr:row>1</xdr:row>
                <xdr:rowOff>647700</xdr:rowOff>
              </to>
            </anchor>
          </objectPr>
        </oleObject>
      </mc:Choice>
      <mc:Fallback>
        <oleObject progId="Unknown" shapeId="2252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F24B6-1BCC-47AB-98C7-1FB634794DF5}">
  <dimension ref="A1:U284"/>
  <sheetViews>
    <sheetView topLeftCell="A2" zoomScale="70" zoomScaleNormal="70" workbookViewId="0">
      <selection activeCell="D28" sqref="D28"/>
    </sheetView>
  </sheetViews>
  <sheetFormatPr defaultColWidth="9.28515625" defaultRowHeight="12.75" x14ac:dyDescent="0.2"/>
  <cols>
    <col min="1" max="1" width="8.7109375" style="66" customWidth="1"/>
    <col min="2" max="2" width="19.5703125" style="66" customWidth="1"/>
    <col min="3" max="3" width="22.140625" style="66" customWidth="1"/>
    <col min="4" max="4" width="105.7109375" style="66" bestFit="1" customWidth="1"/>
    <col min="5" max="5" width="11" style="66" customWidth="1"/>
    <col min="6" max="6" width="15.42578125" style="66" customWidth="1"/>
    <col min="7" max="7" width="16.42578125" style="66" customWidth="1"/>
    <col min="8" max="8" width="17.28515625" style="66" customWidth="1"/>
    <col min="9" max="9" width="18.42578125" style="66" customWidth="1"/>
    <col min="10" max="10" width="22.28515625" style="66" customWidth="1"/>
    <col min="11" max="14" width="18.42578125" style="66" customWidth="1"/>
    <col min="15" max="15" width="13.7109375" style="66" customWidth="1"/>
    <col min="16" max="16" width="12.28515625" style="66" bestFit="1" customWidth="1"/>
    <col min="17" max="256" width="9.28515625" style="66"/>
    <col min="257" max="257" width="8.7109375" style="66" customWidth="1"/>
    <col min="258" max="258" width="15.7109375" style="66" customWidth="1"/>
    <col min="259" max="259" width="22.140625" style="66" customWidth="1"/>
    <col min="260" max="260" width="105.7109375" style="66" bestFit="1" customWidth="1"/>
    <col min="261" max="261" width="11" style="66" customWidth="1"/>
    <col min="262" max="262" width="15.42578125" style="66" customWidth="1"/>
    <col min="263" max="263" width="15.7109375" style="66" customWidth="1"/>
    <col min="264" max="264" width="15.42578125" style="66" customWidth="1"/>
    <col min="265" max="270" width="18.42578125" style="66" customWidth="1"/>
    <col min="271" max="271" width="13.7109375" style="66" customWidth="1"/>
    <col min="272" max="272" width="12.28515625" style="66" bestFit="1" customWidth="1"/>
    <col min="273" max="512" width="9.28515625" style="66"/>
    <col min="513" max="513" width="8.7109375" style="66" customWidth="1"/>
    <col min="514" max="514" width="15.7109375" style="66" customWidth="1"/>
    <col min="515" max="515" width="22.140625" style="66" customWidth="1"/>
    <col min="516" max="516" width="105.7109375" style="66" bestFit="1" customWidth="1"/>
    <col min="517" max="517" width="11" style="66" customWidth="1"/>
    <col min="518" max="518" width="15.42578125" style="66" customWidth="1"/>
    <col min="519" max="519" width="15.7109375" style="66" customWidth="1"/>
    <col min="520" max="520" width="15.42578125" style="66" customWidth="1"/>
    <col min="521" max="526" width="18.42578125" style="66" customWidth="1"/>
    <col min="527" max="527" width="13.7109375" style="66" customWidth="1"/>
    <col min="528" max="528" width="12.28515625" style="66" bestFit="1" customWidth="1"/>
    <col min="529" max="768" width="9.28515625" style="66"/>
    <col min="769" max="769" width="8.7109375" style="66" customWidth="1"/>
    <col min="770" max="770" width="15.7109375" style="66" customWidth="1"/>
    <col min="771" max="771" width="22.140625" style="66" customWidth="1"/>
    <col min="772" max="772" width="105.7109375" style="66" bestFit="1" customWidth="1"/>
    <col min="773" max="773" width="11" style="66" customWidth="1"/>
    <col min="774" max="774" width="15.42578125" style="66" customWidth="1"/>
    <col min="775" max="775" width="15.7109375" style="66" customWidth="1"/>
    <col min="776" max="776" width="15.42578125" style="66" customWidth="1"/>
    <col min="777" max="782" width="18.42578125" style="66" customWidth="1"/>
    <col min="783" max="783" width="13.7109375" style="66" customWidth="1"/>
    <col min="784" max="784" width="12.28515625" style="66" bestFit="1" customWidth="1"/>
    <col min="785" max="1024" width="9.28515625" style="66"/>
    <col min="1025" max="1025" width="8.7109375" style="66" customWidth="1"/>
    <col min="1026" max="1026" width="15.7109375" style="66" customWidth="1"/>
    <col min="1027" max="1027" width="22.140625" style="66" customWidth="1"/>
    <col min="1028" max="1028" width="105.7109375" style="66" bestFit="1" customWidth="1"/>
    <col min="1029" max="1029" width="11" style="66" customWidth="1"/>
    <col min="1030" max="1030" width="15.42578125" style="66" customWidth="1"/>
    <col min="1031" max="1031" width="15.7109375" style="66" customWidth="1"/>
    <col min="1032" max="1032" width="15.42578125" style="66" customWidth="1"/>
    <col min="1033" max="1038" width="18.42578125" style="66" customWidth="1"/>
    <col min="1039" max="1039" width="13.7109375" style="66" customWidth="1"/>
    <col min="1040" max="1040" width="12.28515625" style="66" bestFit="1" customWidth="1"/>
    <col min="1041" max="1280" width="9.28515625" style="66"/>
    <col min="1281" max="1281" width="8.7109375" style="66" customWidth="1"/>
    <col min="1282" max="1282" width="15.7109375" style="66" customWidth="1"/>
    <col min="1283" max="1283" width="22.140625" style="66" customWidth="1"/>
    <col min="1284" max="1284" width="105.7109375" style="66" bestFit="1" customWidth="1"/>
    <col min="1285" max="1285" width="11" style="66" customWidth="1"/>
    <col min="1286" max="1286" width="15.42578125" style="66" customWidth="1"/>
    <col min="1287" max="1287" width="15.7109375" style="66" customWidth="1"/>
    <col min="1288" max="1288" width="15.42578125" style="66" customWidth="1"/>
    <col min="1289" max="1294" width="18.42578125" style="66" customWidth="1"/>
    <col min="1295" max="1295" width="13.7109375" style="66" customWidth="1"/>
    <col min="1296" max="1296" width="12.28515625" style="66" bestFit="1" customWidth="1"/>
    <col min="1297" max="1536" width="9.28515625" style="66"/>
    <col min="1537" max="1537" width="8.7109375" style="66" customWidth="1"/>
    <col min="1538" max="1538" width="15.7109375" style="66" customWidth="1"/>
    <col min="1539" max="1539" width="22.140625" style="66" customWidth="1"/>
    <col min="1540" max="1540" width="105.7109375" style="66" bestFit="1" customWidth="1"/>
    <col min="1541" max="1541" width="11" style="66" customWidth="1"/>
    <col min="1542" max="1542" width="15.42578125" style="66" customWidth="1"/>
    <col min="1543" max="1543" width="15.7109375" style="66" customWidth="1"/>
    <col min="1544" max="1544" width="15.42578125" style="66" customWidth="1"/>
    <col min="1545" max="1550" width="18.42578125" style="66" customWidth="1"/>
    <col min="1551" max="1551" width="13.7109375" style="66" customWidth="1"/>
    <col min="1552" max="1552" width="12.28515625" style="66" bestFit="1" customWidth="1"/>
    <col min="1553" max="1792" width="9.28515625" style="66"/>
    <col min="1793" max="1793" width="8.7109375" style="66" customWidth="1"/>
    <col min="1794" max="1794" width="15.7109375" style="66" customWidth="1"/>
    <col min="1795" max="1795" width="22.140625" style="66" customWidth="1"/>
    <col min="1796" max="1796" width="105.7109375" style="66" bestFit="1" customWidth="1"/>
    <col min="1797" max="1797" width="11" style="66" customWidth="1"/>
    <col min="1798" max="1798" width="15.42578125" style="66" customWidth="1"/>
    <col min="1799" max="1799" width="15.7109375" style="66" customWidth="1"/>
    <col min="1800" max="1800" width="15.42578125" style="66" customWidth="1"/>
    <col min="1801" max="1806" width="18.42578125" style="66" customWidth="1"/>
    <col min="1807" max="1807" width="13.7109375" style="66" customWidth="1"/>
    <col min="1808" max="1808" width="12.28515625" style="66" bestFit="1" customWidth="1"/>
    <col min="1809" max="2048" width="9.28515625" style="66"/>
    <col min="2049" max="2049" width="8.7109375" style="66" customWidth="1"/>
    <col min="2050" max="2050" width="15.7109375" style="66" customWidth="1"/>
    <col min="2051" max="2051" width="22.140625" style="66" customWidth="1"/>
    <col min="2052" max="2052" width="105.7109375" style="66" bestFit="1" customWidth="1"/>
    <col min="2053" max="2053" width="11" style="66" customWidth="1"/>
    <col min="2054" max="2054" width="15.42578125" style="66" customWidth="1"/>
    <col min="2055" max="2055" width="15.7109375" style="66" customWidth="1"/>
    <col min="2056" max="2056" width="15.42578125" style="66" customWidth="1"/>
    <col min="2057" max="2062" width="18.42578125" style="66" customWidth="1"/>
    <col min="2063" max="2063" width="13.7109375" style="66" customWidth="1"/>
    <col min="2064" max="2064" width="12.28515625" style="66" bestFit="1" customWidth="1"/>
    <col min="2065" max="2304" width="9.28515625" style="66"/>
    <col min="2305" max="2305" width="8.7109375" style="66" customWidth="1"/>
    <col min="2306" max="2306" width="15.7109375" style="66" customWidth="1"/>
    <col min="2307" max="2307" width="22.140625" style="66" customWidth="1"/>
    <col min="2308" max="2308" width="105.7109375" style="66" bestFit="1" customWidth="1"/>
    <col min="2309" max="2309" width="11" style="66" customWidth="1"/>
    <col min="2310" max="2310" width="15.42578125" style="66" customWidth="1"/>
    <col min="2311" max="2311" width="15.7109375" style="66" customWidth="1"/>
    <col min="2312" max="2312" width="15.42578125" style="66" customWidth="1"/>
    <col min="2313" max="2318" width="18.42578125" style="66" customWidth="1"/>
    <col min="2319" max="2319" width="13.7109375" style="66" customWidth="1"/>
    <col min="2320" max="2320" width="12.28515625" style="66" bestFit="1" customWidth="1"/>
    <col min="2321" max="2560" width="9.28515625" style="66"/>
    <col min="2561" max="2561" width="8.7109375" style="66" customWidth="1"/>
    <col min="2562" max="2562" width="15.7109375" style="66" customWidth="1"/>
    <col min="2563" max="2563" width="22.140625" style="66" customWidth="1"/>
    <col min="2564" max="2564" width="105.7109375" style="66" bestFit="1" customWidth="1"/>
    <col min="2565" max="2565" width="11" style="66" customWidth="1"/>
    <col min="2566" max="2566" width="15.42578125" style="66" customWidth="1"/>
    <col min="2567" max="2567" width="15.7109375" style="66" customWidth="1"/>
    <col min="2568" max="2568" width="15.42578125" style="66" customWidth="1"/>
    <col min="2569" max="2574" width="18.42578125" style="66" customWidth="1"/>
    <col min="2575" max="2575" width="13.7109375" style="66" customWidth="1"/>
    <col min="2576" max="2576" width="12.28515625" style="66" bestFit="1" customWidth="1"/>
    <col min="2577" max="2816" width="9.28515625" style="66"/>
    <col min="2817" max="2817" width="8.7109375" style="66" customWidth="1"/>
    <col min="2818" max="2818" width="15.7109375" style="66" customWidth="1"/>
    <col min="2819" max="2819" width="22.140625" style="66" customWidth="1"/>
    <col min="2820" max="2820" width="105.7109375" style="66" bestFit="1" customWidth="1"/>
    <col min="2821" max="2821" width="11" style="66" customWidth="1"/>
    <col min="2822" max="2822" width="15.42578125" style="66" customWidth="1"/>
    <col min="2823" max="2823" width="15.7109375" style="66" customWidth="1"/>
    <col min="2824" max="2824" width="15.42578125" style="66" customWidth="1"/>
    <col min="2825" max="2830" width="18.42578125" style="66" customWidth="1"/>
    <col min="2831" max="2831" width="13.7109375" style="66" customWidth="1"/>
    <col min="2832" max="2832" width="12.28515625" style="66" bestFit="1" customWidth="1"/>
    <col min="2833" max="3072" width="9.28515625" style="66"/>
    <col min="3073" max="3073" width="8.7109375" style="66" customWidth="1"/>
    <col min="3074" max="3074" width="15.7109375" style="66" customWidth="1"/>
    <col min="3075" max="3075" width="22.140625" style="66" customWidth="1"/>
    <col min="3076" max="3076" width="105.7109375" style="66" bestFit="1" customWidth="1"/>
    <col min="3077" max="3077" width="11" style="66" customWidth="1"/>
    <col min="3078" max="3078" width="15.42578125" style="66" customWidth="1"/>
    <col min="3079" max="3079" width="15.7109375" style="66" customWidth="1"/>
    <col min="3080" max="3080" width="15.42578125" style="66" customWidth="1"/>
    <col min="3081" max="3086" width="18.42578125" style="66" customWidth="1"/>
    <col min="3087" max="3087" width="13.7109375" style="66" customWidth="1"/>
    <col min="3088" max="3088" width="12.28515625" style="66" bestFit="1" customWidth="1"/>
    <col min="3089" max="3328" width="9.28515625" style="66"/>
    <col min="3329" max="3329" width="8.7109375" style="66" customWidth="1"/>
    <col min="3330" max="3330" width="15.7109375" style="66" customWidth="1"/>
    <col min="3331" max="3331" width="22.140625" style="66" customWidth="1"/>
    <col min="3332" max="3332" width="105.7109375" style="66" bestFit="1" customWidth="1"/>
    <col min="3333" max="3333" width="11" style="66" customWidth="1"/>
    <col min="3334" max="3334" width="15.42578125" style="66" customWidth="1"/>
    <col min="3335" max="3335" width="15.7109375" style="66" customWidth="1"/>
    <col min="3336" max="3336" width="15.42578125" style="66" customWidth="1"/>
    <col min="3337" max="3342" width="18.42578125" style="66" customWidth="1"/>
    <col min="3343" max="3343" width="13.7109375" style="66" customWidth="1"/>
    <col min="3344" max="3344" width="12.28515625" style="66" bestFit="1" customWidth="1"/>
    <col min="3345" max="3584" width="9.28515625" style="66"/>
    <col min="3585" max="3585" width="8.7109375" style="66" customWidth="1"/>
    <col min="3586" max="3586" width="15.7109375" style="66" customWidth="1"/>
    <col min="3587" max="3587" width="22.140625" style="66" customWidth="1"/>
    <col min="3588" max="3588" width="105.7109375" style="66" bestFit="1" customWidth="1"/>
    <col min="3589" max="3589" width="11" style="66" customWidth="1"/>
    <col min="3590" max="3590" width="15.42578125" style="66" customWidth="1"/>
    <col min="3591" max="3591" width="15.7109375" style="66" customWidth="1"/>
    <col min="3592" max="3592" width="15.42578125" style="66" customWidth="1"/>
    <col min="3593" max="3598" width="18.42578125" style="66" customWidth="1"/>
    <col min="3599" max="3599" width="13.7109375" style="66" customWidth="1"/>
    <col min="3600" max="3600" width="12.28515625" style="66" bestFit="1" customWidth="1"/>
    <col min="3601" max="3840" width="9.28515625" style="66"/>
    <col min="3841" max="3841" width="8.7109375" style="66" customWidth="1"/>
    <col min="3842" max="3842" width="15.7109375" style="66" customWidth="1"/>
    <col min="3843" max="3843" width="22.140625" style="66" customWidth="1"/>
    <col min="3844" max="3844" width="105.7109375" style="66" bestFit="1" customWidth="1"/>
    <col min="3845" max="3845" width="11" style="66" customWidth="1"/>
    <col min="3846" max="3846" width="15.42578125" style="66" customWidth="1"/>
    <col min="3847" max="3847" width="15.7109375" style="66" customWidth="1"/>
    <col min="3848" max="3848" width="15.42578125" style="66" customWidth="1"/>
    <col min="3849" max="3854" width="18.42578125" style="66" customWidth="1"/>
    <col min="3855" max="3855" width="13.7109375" style="66" customWidth="1"/>
    <col min="3856" max="3856" width="12.28515625" style="66" bestFit="1" customWidth="1"/>
    <col min="3857" max="4096" width="9.28515625" style="66"/>
    <col min="4097" max="4097" width="8.7109375" style="66" customWidth="1"/>
    <col min="4098" max="4098" width="15.7109375" style="66" customWidth="1"/>
    <col min="4099" max="4099" width="22.140625" style="66" customWidth="1"/>
    <col min="4100" max="4100" width="105.7109375" style="66" bestFit="1" customWidth="1"/>
    <col min="4101" max="4101" width="11" style="66" customWidth="1"/>
    <col min="4102" max="4102" width="15.42578125" style="66" customWidth="1"/>
    <col min="4103" max="4103" width="15.7109375" style="66" customWidth="1"/>
    <col min="4104" max="4104" width="15.42578125" style="66" customWidth="1"/>
    <col min="4105" max="4110" width="18.42578125" style="66" customWidth="1"/>
    <col min="4111" max="4111" width="13.7109375" style="66" customWidth="1"/>
    <col min="4112" max="4112" width="12.28515625" style="66" bestFit="1" customWidth="1"/>
    <col min="4113" max="4352" width="9.28515625" style="66"/>
    <col min="4353" max="4353" width="8.7109375" style="66" customWidth="1"/>
    <col min="4354" max="4354" width="15.7109375" style="66" customWidth="1"/>
    <col min="4355" max="4355" width="22.140625" style="66" customWidth="1"/>
    <col min="4356" max="4356" width="105.7109375" style="66" bestFit="1" customWidth="1"/>
    <col min="4357" max="4357" width="11" style="66" customWidth="1"/>
    <col min="4358" max="4358" width="15.42578125" style="66" customWidth="1"/>
    <col min="4359" max="4359" width="15.7109375" style="66" customWidth="1"/>
    <col min="4360" max="4360" width="15.42578125" style="66" customWidth="1"/>
    <col min="4361" max="4366" width="18.42578125" style="66" customWidth="1"/>
    <col min="4367" max="4367" width="13.7109375" style="66" customWidth="1"/>
    <col min="4368" max="4368" width="12.28515625" style="66" bestFit="1" customWidth="1"/>
    <col min="4369" max="4608" width="9.28515625" style="66"/>
    <col min="4609" max="4609" width="8.7109375" style="66" customWidth="1"/>
    <col min="4610" max="4610" width="15.7109375" style="66" customWidth="1"/>
    <col min="4611" max="4611" width="22.140625" style="66" customWidth="1"/>
    <col min="4612" max="4612" width="105.7109375" style="66" bestFit="1" customWidth="1"/>
    <col min="4613" max="4613" width="11" style="66" customWidth="1"/>
    <col min="4614" max="4614" width="15.42578125" style="66" customWidth="1"/>
    <col min="4615" max="4615" width="15.7109375" style="66" customWidth="1"/>
    <col min="4616" max="4616" width="15.42578125" style="66" customWidth="1"/>
    <col min="4617" max="4622" width="18.42578125" style="66" customWidth="1"/>
    <col min="4623" max="4623" width="13.7109375" style="66" customWidth="1"/>
    <col min="4624" max="4624" width="12.28515625" style="66" bestFit="1" customWidth="1"/>
    <col min="4625" max="4864" width="9.28515625" style="66"/>
    <col min="4865" max="4865" width="8.7109375" style="66" customWidth="1"/>
    <col min="4866" max="4866" width="15.7109375" style="66" customWidth="1"/>
    <col min="4867" max="4867" width="22.140625" style="66" customWidth="1"/>
    <col min="4868" max="4868" width="105.7109375" style="66" bestFit="1" customWidth="1"/>
    <col min="4869" max="4869" width="11" style="66" customWidth="1"/>
    <col min="4870" max="4870" width="15.42578125" style="66" customWidth="1"/>
    <col min="4871" max="4871" width="15.7109375" style="66" customWidth="1"/>
    <col min="4872" max="4872" width="15.42578125" style="66" customWidth="1"/>
    <col min="4873" max="4878" width="18.42578125" style="66" customWidth="1"/>
    <col min="4879" max="4879" width="13.7109375" style="66" customWidth="1"/>
    <col min="4880" max="4880" width="12.28515625" style="66" bestFit="1" customWidth="1"/>
    <col min="4881" max="5120" width="9.28515625" style="66"/>
    <col min="5121" max="5121" width="8.7109375" style="66" customWidth="1"/>
    <col min="5122" max="5122" width="15.7109375" style="66" customWidth="1"/>
    <col min="5123" max="5123" width="22.140625" style="66" customWidth="1"/>
    <col min="5124" max="5124" width="105.7109375" style="66" bestFit="1" customWidth="1"/>
    <col min="5125" max="5125" width="11" style="66" customWidth="1"/>
    <col min="5126" max="5126" width="15.42578125" style="66" customWidth="1"/>
    <col min="5127" max="5127" width="15.7109375" style="66" customWidth="1"/>
    <col min="5128" max="5128" width="15.42578125" style="66" customWidth="1"/>
    <col min="5129" max="5134" width="18.42578125" style="66" customWidth="1"/>
    <col min="5135" max="5135" width="13.7109375" style="66" customWidth="1"/>
    <col min="5136" max="5136" width="12.28515625" style="66" bestFit="1" customWidth="1"/>
    <col min="5137" max="5376" width="9.28515625" style="66"/>
    <col min="5377" max="5377" width="8.7109375" style="66" customWidth="1"/>
    <col min="5378" max="5378" width="15.7109375" style="66" customWidth="1"/>
    <col min="5379" max="5379" width="22.140625" style="66" customWidth="1"/>
    <col min="5380" max="5380" width="105.7109375" style="66" bestFit="1" customWidth="1"/>
    <col min="5381" max="5381" width="11" style="66" customWidth="1"/>
    <col min="5382" max="5382" width="15.42578125" style="66" customWidth="1"/>
    <col min="5383" max="5383" width="15.7109375" style="66" customWidth="1"/>
    <col min="5384" max="5384" width="15.42578125" style="66" customWidth="1"/>
    <col min="5385" max="5390" width="18.42578125" style="66" customWidth="1"/>
    <col min="5391" max="5391" width="13.7109375" style="66" customWidth="1"/>
    <col min="5392" max="5392" width="12.28515625" style="66" bestFit="1" customWidth="1"/>
    <col min="5393" max="5632" width="9.28515625" style="66"/>
    <col min="5633" max="5633" width="8.7109375" style="66" customWidth="1"/>
    <col min="5634" max="5634" width="15.7109375" style="66" customWidth="1"/>
    <col min="5635" max="5635" width="22.140625" style="66" customWidth="1"/>
    <col min="5636" max="5636" width="105.7109375" style="66" bestFit="1" customWidth="1"/>
    <col min="5637" max="5637" width="11" style="66" customWidth="1"/>
    <col min="5638" max="5638" width="15.42578125" style="66" customWidth="1"/>
    <col min="5639" max="5639" width="15.7109375" style="66" customWidth="1"/>
    <col min="5640" max="5640" width="15.42578125" style="66" customWidth="1"/>
    <col min="5641" max="5646" width="18.42578125" style="66" customWidth="1"/>
    <col min="5647" max="5647" width="13.7109375" style="66" customWidth="1"/>
    <col min="5648" max="5648" width="12.28515625" style="66" bestFit="1" customWidth="1"/>
    <col min="5649" max="5888" width="9.28515625" style="66"/>
    <col min="5889" max="5889" width="8.7109375" style="66" customWidth="1"/>
    <col min="5890" max="5890" width="15.7109375" style="66" customWidth="1"/>
    <col min="5891" max="5891" width="22.140625" style="66" customWidth="1"/>
    <col min="5892" max="5892" width="105.7109375" style="66" bestFit="1" customWidth="1"/>
    <col min="5893" max="5893" width="11" style="66" customWidth="1"/>
    <col min="5894" max="5894" width="15.42578125" style="66" customWidth="1"/>
    <col min="5895" max="5895" width="15.7109375" style="66" customWidth="1"/>
    <col min="5896" max="5896" width="15.42578125" style="66" customWidth="1"/>
    <col min="5897" max="5902" width="18.42578125" style="66" customWidth="1"/>
    <col min="5903" max="5903" width="13.7109375" style="66" customWidth="1"/>
    <col min="5904" max="5904" width="12.28515625" style="66" bestFit="1" customWidth="1"/>
    <col min="5905" max="6144" width="9.28515625" style="66"/>
    <col min="6145" max="6145" width="8.7109375" style="66" customWidth="1"/>
    <col min="6146" max="6146" width="15.7109375" style="66" customWidth="1"/>
    <col min="6147" max="6147" width="22.140625" style="66" customWidth="1"/>
    <col min="6148" max="6148" width="105.7109375" style="66" bestFit="1" customWidth="1"/>
    <col min="6149" max="6149" width="11" style="66" customWidth="1"/>
    <col min="6150" max="6150" width="15.42578125" style="66" customWidth="1"/>
    <col min="6151" max="6151" width="15.7109375" style="66" customWidth="1"/>
    <col min="6152" max="6152" width="15.42578125" style="66" customWidth="1"/>
    <col min="6153" max="6158" width="18.42578125" style="66" customWidth="1"/>
    <col min="6159" max="6159" width="13.7109375" style="66" customWidth="1"/>
    <col min="6160" max="6160" width="12.28515625" style="66" bestFit="1" customWidth="1"/>
    <col min="6161" max="6400" width="9.28515625" style="66"/>
    <col min="6401" max="6401" width="8.7109375" style="66" customWidth="1"/>
    <col min="6402" max="6402" width="15.7109375" style="66" customWidth="1"/>
    <col min="6403" max="6403" width="22.140625" style="66" customWidth="1"/>
    <col min="6404" max="6404" width="105.7109375" style="66" bestFit="1" customWidth="1"/>
    <col min="6405" max="6405" width="11" style="66" customWidth="1"/>
    <col min="6406" max="6406" width="15.42578125" style="66" customWidth="1"/>
    <col min="6407" max="6407" width="15.7109375" style="66" customWidth="1"/>
    <col min="6408" max="6408" width="15.42578125" style="66" customWidth="1"/>
    <col min="6409" max="6414" width="18.42578125" style="66" customWidth="1"/>
    <col min="6415" max="6415" width="13.7109375" style="66" customWidth="1"/>
    <col min="6416" max="6416" width="12.28515625" style="66" bestFit="1" customWidth="1"/>
    <col min="6417" max="6656" width="9.28515625" style="66"/>
    <col min="6657" max="6657" width="8.7109375" style="66" customWidth="1"/>
    <col min="6658" max="6658" width="15.7109375" style="66" customWidth="1"/>
    <col min="6659" max="6659" width="22.140625" style="66" customWidth="1"/>
    <col min="6660" max="6660" width="105.7109375" style="66" bestFit="1" customWidth="1"/>
    <col min="6661" max="6661" width="11" style="66" customWidth="1"/>
    <col min="6662" max="6662" width="15.42578125" style="66" customWidth="1"/>
    <col min="6663" max="6663" width="15.7109375" style="66" customWidth="1"/>
    <col min="6664" max="6664" width="15.42578125" style="66" customWidth="1"/>
    <col min="6665" max="6670" width="18.42578125" style="66" customWidth="1"/>
    <col min="6671" max="6671" width="13.7109375" style="66" customWidth="1"/>
    <col min="6672" max="6672" width="12.28515625" style="66" bestFit="1" customWidth="1"/>
    <col min="6673" max="6912" width="9.28515625" style="66"/>
    <col min="6913" max="6913" width="8.7109375" style="66" customWidth="1"/>
    <col min="6914" max="6914" width="15.7109375" style="66" customWidth="1"/>
    <col min="6915" max="6915" width="22.140625" style="66" customWidth="1"/>
    <col min="6916" max="6916" width="105.7109375" style="66" bestFit="1" customWidth="1"/>
    <col min="6917" max="6917" width="11" style="66" customWidth="1"/>
    <col min="6918" max="6918" width="15.42578125" style="66" customWidth="1"/>
    <col min="6919" max="6919" width="15.7109375" style="66" customWidth="1"/>
    <col min="6920" max="6920" width="15.42578125" style="66" customWidth="1"/>
    <col min="6921" max="6926" width="18.42578125" style="66" customWidth="1"/>
    <col min="6927" max="6927" width="13.7109375" style="66" customWidth="1"/>
    <col min="6928" max="6928" width="12.28515625" style="66" bestFit="1" customWidth="1"/>
    <col min="6929" max="7168" width="9.28515625" style="66"/>
    <col min="7169" max="7169" width="8.7109375" style="66" customWidth="1"/>
    <col min="7170" max="7170" width="15.7109375" style="66" customWidth="1"/>
    <col min="7171" max="7171" width="22.140625" style="66" customWidth="1"/>
    <col min="7172" max="7172" width="105.7109375" style="66" bestFit="1" customWidth="1"/>
    <col min="7173" max="7173" width="11" style="66" customWidth="1"/>
    <col min="7174" max="7174" width="15.42578125" style="66" customWidth="1"/>
    <col min="7175" max="7175" width="15.7109375" style="66" customWidth="1"/>
    <col min="7176" max="7176" width="15.42578125" style="66" customWidth="1"/>
    <col min="7177" max="7182" width="18.42578125" style="66" customWidth="1"/>
    <col min="7183" max="7183" width="13.7109375" style="66" customWidth="1"/>
    <col min="7184" max="7184" width="12.28515625" style="66" bestFit="1" customWidth="1"/>
    <col min="7185" max="7424" width="9.28515625" style="66"/>
    <col min="7425" max="7425" width="8.7109375" style="66" customWidth="1"/>
    <col min="7426" max="7426" width="15.7109375" style="66" customWidth="1"/>
    <col min="7427" max="7427" width="22.140625" style="66" customWidth="1"/>
    <col min="7428" max="7428" width="105.7109375" style="66" bestFit="1" customWidth="1"/>
    <col min="7429" max="7429" width="11" style="66" customWidth="1"/>
    <col min="7430" max="7430" width="15.42578125" style="66" customWidth="1"/>
    <col min="7431" max="7431" width="15.7109375" style="66" customWidth="1"/>
    <col min="7432" max="7432" width="15.42578125" style="66" customWidth="1"/>
    <col min="7433" max="7438" width="18.42578125" style="66" customWidth="1"/>
    <col min="7439" max="7439" width="13.7109375" style="66" customWidth="1"/>
    <col min="7440" max="7440" width="12.28515625" style="66" bestFit="1" customWidth="1"/>
    <col min="7441" max="7680" width="9.28515625" style="66"/>
    <col min="7681" max="7681" width="8.7109375" style="66" customWidth="1"/>
    <col min="7682" max="7682" width="15.7109375" style="66" customWidth="1"/>
    <col min="7683" max="7683" width="22.140625" style="66" customWidth="1"/>
    <col min="7684" max="7684" width="105.7109375" style="66" bestFit="1" customWidth="1"/>
    <col min="7685" max="7685" width="11" style="66" customWidth="1"/>
    <col min="7686" max="7686" width="15.42578125" style="66" customWidth="1"/>
    <col min="7687" max="7687" width="15.7109375" style="66" customWidth="1"/>
    <col min="7688" max="7688" width="15.42578125" style="66" customWidth="1"/>
    <col min="7689" max="7694" width="18.42578125" style="66" customWidth="1"/>
    <col min="7695" max="7695" width="13.7109375" style="66" customWidth="1"/>
    <col min="7696" max="7696" width="12.28515625" style="66" bestFit="1" customWidth="1"/>
    <col min="7697" max="7936" width="9.28515625" style="66"/>
    <col min="7937" max="7937" width="8.7109375" style="66" customWidth="1"/>
    <col min="7938" max="7938" width="15.7109375" style="66" customWidth="1"/>
    <col min="7939" max="7939" width="22.140625" style="66" customWidth="1"/>
    <col min="7940" max="7940" width="105.7109375" style="66" bestFit="1" customWidth="1"/>
    <col min="7941" max="7941" width="11" style="66" customWidth="1"/>
    <col min="7942" max="7942" width="15.42578125" style="66" customWidth="1"/>
    <col min="7943" max="7943" width="15.7109375" style="66" customWidth="1"/>
    <col min="7944" max="7944" width="15.42578125" style="66" customWidth="1"/>
    <col min="7945" max="7950" width="18.42578125" style="66" customWidth="1"/>
    <col min="7951" max="7951" width="13.7109375" style="66" customWidth="1"/>
    <col min="7952" max="7952" width="12.28515625" style="66" bestFit="1" customWidth="1"/>
    <col min="7953" max="8192" width="9.28515625" style="66"/>
    <col min="8193" max="8193" width="8.7109375" style="66" customWidth="1"/>
    <col min="8194" max="8194" width="15.7109375" style="66" customWidth="1"/>
    <col min="8195" max="8195" width="22.140625" style="66" customWidth="1"/>
    <col min="8196" max="8196" width="105.7109375" style="66" bestFit="1" customWidth="1"/>
    <col min="8197" max="8197" width="11" style="66" customWidth="1"/>
    <col min="8198" max="8198" width="15.42578125" style="66" customWidth="1"/>
    <col min="8199" max="8199" width="15.7109375" style="66" customWidth="1"/>
    <col min="8200" max="8200" width="15.42578125" style="66" customWidth="1"/>
    <col min="8201" max="8206" width="18.42578125" style="66" customWidth="1"/>
    <col min="8207" max="8207" width="13.7109375" style="66" customWidth="1"/>
    <col min="8208" max="8208" width="12.28515625" style="66" bestFit="1" customWidth="1"/>
    <col min="8209" max="8448" width="9.28515625" style="66"/>
    <col min="8449" max="8449" width="8.7109375" style="66" customWidth="1"/>
    <col min="8450" max="8450" width="15.7109375" style="66" customWidth="1"/>
    <col min="8451" max="8451" width="22.140625" style="66" customWidth="1"/>
    <col min="8452" max="8452" width="105.7109375" style="66" bestFit="1" customWidth="1"/>
    <col min="8453" max="8453" width="11" style="66" customWidth="1"/>
    <col min="8454" max="8454" width="15.42578125" style="66" customWidth="1"/>
    <col min="8455" max="8455" width="15.7109375" style="66" customWidth="1"/>
    <col min="8456" max="8456" width="15.42578125" style="66" customWidth="1"/>
    <col min="8457" max="8462" width="18.42578125" style="66" customWidth="1"/>
    <col min="8463" max="8463" width="13.7109375" style="66" customWidth="1"/>
    <col min="8464" max="8464" width="12.28515625" style="66" bestFit="1" customWidth="1"/>
    <col min="8465" max="8704" width="9.28515625" style="66"/>
    <col min="8705" max="8705" width="8.7109375" style="66" customWidth="1"/>
    <col min="8706" max="8706" width="15.7109375" style="66" customWidth="1"/>
    <col min="8707" max="8707" width="22.140625" style="66" customWidth="1"/>
    <col min="8708" max="8708" width="105.7109375" style="66" bestFit="1" customWidth="1"/>
    <col min="8709" max="8709" width="11" style="66" customWidth="1"/>
    <col min="8710" max="8710" width="15.42578125" style="66" customWidth="1"/>
    <col min="8711" max="8711" width="15.7109375" style="66" customWidth="1"/>
    <col min="8712" max="8712" width="15.42578125" style="66" customWidth="1"/>
    <col min="8713" max="8718" width="18.42578125" style="66" customWidth="1"/>
    <col min="8719" max="8719" width="13.7109375" style="66" customWidth="1"/>
    <col min="8720" max="8720" width="12.28515625" style="66" bestFit="1" customWidth="1"/>
    <col min="8721" max="8960" width="9.28515625" style="66"/>
    <col min="8961" max="8961" width="8.7109375" style="66" customWidth="1"/>
    <col min="8962" max="8962" width="15.7109375" style="66" customWidth="1"/>
    <col min="8963" max="8963" width="22.140625" style="66" customWidth="1"/>
    <col min="8964" max="8964" width="105.7109375" style="66" bestFit="1" customWidth="1"/>
    <col min="8965" max="8965" width="11" style="66" customWidth="1"/>
    <col min="8966" max="8966" width="15.42578125" style="66" customWidth="1"/>
    <col min="8967" max="8967" width="15.7109375" style="66" customWidth="1"/>
    <col min="8968" max="8968" width="15.42578125" style="66" customWidth="1"/>
    <col min="8969" max="8974" width="18.42578125" style="66" customWidth="1"/>
    <col min="8975" max="8975" width="13.7109375" style="66" customWidth="1"/>
    <col min="8976" max="8976" width="12.28515625" style="66" bestFit="1" customWidth="1"/>
    <col min="8977" max="9216" width="9.28515625" style="66"/>
    <col min="9217" max="9217" width="8.7109375" style="66" customWidth="1"/>
    <col min="9218" max="9218" width="15.7109375" style="66" customWidth="1"/>
    <col min="9219" max="9219" width="22.140625" style="66" customWidth="1"/>
    <col min="9220" max="9220" width="105.7109375" style="66" bestFit="1" customWidth="1"/>
    <col min="9221" max="9221" width="11" style="66" customWidth="1"/>
    <col min="9222" max="9222" width="15.42578125" style="66" customWidth="1"/>
    <col min="9223" max="9223" width="15.7109375" style="66" customWidth="1"/>
    <col min="9224" max="9224" width="15.42578125" style="66" customWidth="1"/>
    <col min="9225" max="9230" width="18.42578125" style="66" customWidth="1"/>
    <col min="9231" max="9231" width="13.7109375" style="66" customWidth="1"/>
    <col min="9232" max="9232" width="12.28515625" style="66" bestFit="1" customWidth="1"/>
    <col min="9233" max="9472" width="9.28515625" style="66"/>
    <col min="9473" max="9473" width="8.7109375" style="66" customWidth="1"/>
    <col min="9474" max="9474" width="15.7109375" style="66" customWidth="1"/>
    <col min="9475" max="9475" width="22.140625" style="66" customWidth="1"/>
    <col min="9476" max="9476" width="105.7109375" style="66" bestFit="1" customWidth="1"/>
    <col min="9477" max="9477" width="11" style="66" customWidth="1"/>
    <col min="9478" max="9478" width="15.42578125" style="66" customWidth="1"/>
    <col min="9479" max="9479" width="15.7109375" style="66" customWidth="1"/>
    <col min="9480" max="9480" width="15.42578125" style="66" customWidth="1"/>
    <col min="9481" max="9486" width="18.42578125" style="66" customWidth="1"/>
    <col min="9487" max="9487" width="13.7109375" style="66" customWidth="1"/>
    <col min="9488" max="9488" width="12.28515625" style="66" bestFit="1" customWidth="1"/>
    <col min="9489" max="9728" width="9.28515625" style="66"/>
    <col min="9729" max="9729" width="8.7109375" style="66" customWidth="1"/>
    <col min="9730" max="9730" width="15.7109375" style="66" customWidth="1"/>
    <col min="9731" max="9731" width="22.140625" style="66" customWidth="1"/>
    <col min="9732" max="9732" width="105.7109375" style="66" bestFit="1" customWidth="1"/>
    <col min="9733" max="9733" width="11" style="66" customWidth="1"/>
    <col min="9734" max="9734" width="15.42578125" style="66" customWidth="1"/>
    <col min="9735" max="9735" width="15.7109375" style="66" customWidth="1"/>
    <col min="9736" max="9736" width="15.42578125" style="66" customWidth="1"/>
    <col min="9737" max="9742" width="18.42578125" style="66" customWidth="1"/>
    <col min="9743" max="9743" width="13.7109375" style="66" customWidth="1"/>
    <col min="9744" max="9744" width="12.28515625" style="66" bestFit="1" customWidth="1"/>
    <col min="9745" max="9984" width="9.28515625" style="66"/>
    <col min="9985" max="9985" width="8.7109375" style="66" customWidth="1"/>
    <col min="9986" max="9986" width="15.7109375" style="66" customWidth="1"/>
    <col min="9987" max="9987" width="22.140625" style="66" customWidth="1"/>
    <col min="9988" max="9988" width="105.7109375" style="66" bestFit="1" customWidth="1"/>
    <col min="9989" max="9989" width="11" style="66" customWidth="1"/>
    <col min="9990" max="9990" width="15.42578125" style="66" customWidth="1"/>
    <col min="9991" max="9991" width="15.7109375" style="66" customWidth="1"/>
    <col min="9992" max="9992" width="15.42578125" style="66" customWidth="1"/>
    <col min="9993" max="9998" width="18.42578125" style="66" customWidth="1"/>
    <col min="9999" max="9999" width="13.7109375" style="66" customWidth="1"/>
    <col min="10000" max="10000" width="12.28515625" style="66" bestFit="1" customWidth="1"/>
    <col min="10001" max="10240" width="9.28515625" style="66"/>
    <col min="10241" max="10241" width="8.7109375" style="66" customWidth="1"/>
    <col min="10242" max="10242" width="15.7109375" style="66" customWidth="1"/>
    <col min="10243" max="10243" width="22.140625" style="66" customWidth="1"/>
    <col min="10244" max="10244" width="105.7109375" style="66" bestFit="1" customWidth="1"/>
    <col min="10245" max="10245" width="11" style="66" customWidth="1"/>
    <col min="10246" max="10246" width="15.42578125" style="66" customWidth="1"/>
    <col min="10247" max="10247" width="15.7109375" style="66" customWidth="1"/>
    <col min="10248" max="10248" width="15.42578125" style="66" customWidth="1"/>
    <col min="10249" max="10254" width="18.42578125" style="66" customWidth="1"/>
    <col min="10255" max="10255" width="13.7109375" style="66" customWidth="1"/>
    <col min="10256" max="10256" width="12.28515625" style="66" bestFit="1" customWidth="1"/>
    <col min="10257" max="10496" width="9.28515625" style="66"/>
    <col min="10497" max="10497" width="8.7109375" style="66" customWidth="1"/>
    <col min="10498" max="10498" width="15.7109375" style="66" customWidth="1"/>
    <col min="10499" max="10499" width="22.140625" style="66" customWidth="1"/>
    <col min="10500" max="10500" width="105.7109375" style="66" bestFit="1" customWidth="1"/>
    <col min="10501" max="10501" width="11" style="66" customWidth="1"/>
    <col min="10502" max="10502" width="15.42578125" style="66" customWidth="1"/>
    <col min="10503" max="10503" width="15.7109375" style="66" customWidth="1"/>
    <col min="10504" max="10504" width="15.42578125" style="66" customWidth="1"/>
    <col min="10505" max="10510" width="18.42578125" style="66" customWidth="1"/>
    <col min="10511" max="10511" width="13.7109375" style="66" customWidth="1"/>
    <col min="10512" max="10512" width="12.28515625" style="66" bestFit="1" customWidth="1"/>
    <col min="10513" max="10752" width="9.28515625" style="66"/>
    <col min="10753" max="10753" width="8.7109375" style="66" customWidth="1"/>
    <col min="10754" max="10754" width="15.7109375" style="66" customWidth="1"/>
    <col min="10755" max="10755" width="22.140625" style="66" customWidth="1"/>
    <col min="10756" max="10756" width="105.7109375" style="66" bestFit="1" customWidth="1"/>
    <col min="10757" max="10757" width="11" style="66" customWidth="1"/>
    <col min="10758" max="10758" width="15.42578125" style="66" customWidth="1"/>
    <col min="10759" max="10759" width="15.7109375" style="66" customWidth="1"/>
    <col min="10760" max="10760" width="15.42578125" style="66" customWidth="1"/>
    <col min="10761" max="10766" width="18.42578125" style="66" customWidth="1"/>
    <col min="10767" max="10767" width="13.7109375" style="66" customWidth="1"/>
    <col min="10768" max="10768" width="12.28515625" style="66" bestFit="1" customWidth="1"/>
    <col min="10769" max="11008" width="9.28515625" style="66"/>
    <col min="11009" max="11009" width="8.7109375" style="66" customWidth="1"/>
    <col min="11010" max="11010" width="15.7109375" style="66" customWidth="1"/>
    <col min="11011" max="11011" width="22.140625" style="66" customWidth="1"/>
    <col min="11012" max="11012" width="105.7109375" style="66" bestFit="1" customWidth="1"/>
    <col min="11013" max="11013" width="11" style="66" customWidth="1"/>
    <col min="11014" max="11014" width="15.42578125" style="66" customWidth="1"/>
    <col min="11015" max="11015" width="15.7109375" style="66" customWidth="1"/>
    <col min="11016" max="11016" width="15.42578125" style="66" customWidth="1"/>
    <col min="11017" max="11022" width="18.42578125" style="66" customWidth="1"/>
    <col min="11023" max="11023" width="13.7109375" style="66" customWidth="1"/>
    <col min="11024" max="11024" width="12.28515625" style="66" bestFit="1" customWidth="1"/>
    <col min="11025" max="11264" width="9.28515625" style="66"/>
    <col min="11265" max="11265" width="8.7109375" style="66" customWidth="1"/>
    <col min="11266" max="11266" width="15.7109375" style="66" customWidth="1"/>
    <col min="11267" max="11267" width="22.140625" style="66" customWidth="1"/>
    <col min="11268" max="11268" width="105.7109375" style="66" bestFit="1" customWidth="1"/>
    <col min="11269" max="11269" width="11" style="66" customWidth="1"/>
    <col min="11270" max="11270" width="15.42578125" style="66" customWidth="1"/>
    <col min="11271" max="11271" width="15.7109375" style="66" customWidth="1"/>
    <col min="11272" max="11272" width="15.42578125" style="66" customWidth="1"/>
    <col min="11273" max="11278" width="18.42578125" style="66" customWidth="1"/>
    <col min="11279" max="11279" width="13.7109375" style="66" customWidth="1"/>
    <col min="11280" max="11280" width="12.28515625" style="66" bestFit="1" customWidth="1"/>
    <col min="11281" max="11520" width="9.28515625" style="66"/>
    <col min="11521" max="11521" width="8.7109375" style="66" customWidth="1"/>
    <col min="11522" max="11522" width="15.7109375" style="66" customWidth="1"/>
    <col min="11523" max="11523" width="22.140625" style="66" customWidth="1"/>
    <col min="11524" max="11524" width="105.7109375" style="66" bestFit="1" customWidth="1"/>
    <col min="11525" max="11525" width="11" style="66" customWidth="1"/>
    <col min="11526" max="11526" width="15.42578125" style="66" customWidth="1"/>
    <col min="11527" max="11527" width="15.7109375" style="66" customWidth="1"/>
    <col min="11528" max="11528" width="15.42578125" style="66" customWidth="1"/>
    <col min="11529" max="11534" width="18.42578125" style="66" customWidth="1"/>
    <col min="11535" max="11535" width="13.7109375" style="66" customWidth="1"/>
    <col min="11536" max="11536" width="12.28515625" style="66" bestFit="1" customWidth="1"/>
    <col min="11537" max="11776" width="9.28515625" style="66"/>
    <col min="11777" max="11777" width="8.7109375" style="66" customWidth="1"/>
    <col min="11778" max="11778" width="15.7109375" style="66" customWidth="1"/>
    <col min="11779" max="11779" width="22.140625" style="66" customWidth="1"/>
    <col min="11780" max="11780" width="105.7109375" style="66" bestFit="1" customWidth="1"/>
    <col min="11781" max="11781" width="11" style="66" customWidth="1"/>
    <col min="11782" max="11782" width="15.42578125" style="66" customWidth="1"/>
    <col min="11783" max="11783" width="15.7109375" style="66" customWidth="1"/>
    <col min="11784" max="11784" width="15.42578125" style="66" customWidth="1"/>
    <col min="11785" max="11790" width="18.42578125" style="66" customWidth="1"/>
    <col min="11791" max="11791" width="13.7109375" style="66" customWidth="1"/>
    <col min="11792" max="11792" width="12.28515625" style="66" bestFit="1" customWidth="1"/>
    <col min="11793" max="12032" width="9.28515625" style="66"/>
    <col min="12033" max="12033" width="8.7109375" style="66" customWidth="1"/>
    <col min="12034" max="12034" width="15.7109375" style="66" customWidth="1"/>
    <col min="12035" max="12035" width="22.140625" style="66" customWidth="1"/>
    <col min="12036" max="12036" width="105.7109375" style="66" bestFit="1" customWidth="1"/>
    <col min="12037" max="12037" width="11" style="66" customWidth="1"/>
    <col min="12038" max="12038" width="15.42578125" style="66" customWidth="1"/>
    <col min="12039" max="12039" width="15.7109375" style="66" customWidth="1"/>
    <col min="12040" max="12040" width="15.42578125" style="66" customWidth="1"/>
    <col min="12041" max="12046" width="18.42578125" style="66" customWidth="1"/>
    <col min="12047" max="12047" width="13.7109375" style="66" customWidth="1"/>
    <col min="12048" max="12048" width="12.28515625" style="66" bestFit="1" customWidth="1"/>
    <col min="12049" max="12288" width="9.28515625" style="66"/>
    <col min="12289" max="12289" width="8.7109375" style="66" customWidth="1"/>
    <col min="12290" max="12290" width="15.7109375" style="66" customWidth="1"/>
    <col min="12291" max="12291" width="22.140625" style="66" customWidth="1"/>
    <col min="12292" max="12292" width="105.7109375" style="66" bestFit="1" customWidth="1"/>
    <col min="12293" max="12293" width="11" style="66" customWidth="1"/>
    <col min="12294" max="12294" width="15.42578125" style="66" customWidth="1"/>
    <col min="12295" max="12295" width="15.7109375" style="66" customWidth="1"/>
    <col min="12296" max="12296" width="15.42578125" style="66" customWidth="1"/>
    <col min="12297" max="12302" width="18.42578125" style="66" customWidth="1"/>
    <col min="12303" max="12303" width="13.7109375" style="66" customWidth="1"/>
    <col min="12304" max="12304" width="12.28515625" style="66" bestFit="1" customWidth="1"/>
    <col min="12305" max="12544" width="9.28515625" style="66"/>
    <col min="12545" max="12545" width="8.7109375" style="66" customWidth="1"/>
    <col min="12546" max="12546" width="15.7109375" style="66" customWidth="1"/>
    <col min="12547" max="12547" width="22.140625" style="66" customWidth="1"/>
    <col min="12548" max="12548" width="105.7109375" style="66" bestFit="1" customWidth="1"/>
    <col min="12549" max="12549" width="11" style="66" customWidth="1"/>
    <col min="12550" max="12550" width="15.42578125" style="66" customWidth="1"/>
    <col min="12551" max="12551" width="15.7109375" style="66" customWidth="1"/>
    <col min="12552" max="12552" width="15.42578125" style="66" customWidth="1"/>
    <col min="12553" max="12558" width="18.42578125" style="66" customWidth="1"/>
    <col min="12559" max="12559" width="13.7109375" style="66" customWidth="1"/>
    <col min="12560" max="12560" width="12.28515625" style="66" bestFit="1" customWidth="1"/>
    <col min="12561" max="12800" width="9.28515625" style="66"/>
    <col min="12801" max="12801" width="8.7109375" style="66" customWidth="1"/>
    <col min="12802" max="12802" width="15.7109375" style="66" customWidth="1"/>
    <col min="12803" max="12803" width="22.140625" style="66" customWidth="1"/>
    <col min="12804" max="12804" width="105.7109375" style="66" bestFit="1" customWidth="1"/>
    <col min="12805" max="12805" width="11" style="66" customWidth="1"/>
    <col min="12806" max="12806" width="15.42578125" style="66" customWidth="1"/>
    <col min="12807" max="12807" width="15.7109375" style="66" customWidth="1"/>
    <col min="12808" max="12808" width="15.42578125" style="66" customWidth="1"/>
    <col min="12809" max="12814" width="18.42578125" style="66" customWidth="1"/>
    <col min="12815" max="12815" width="13.7109375" style="66" customWidth="1"/>
    <col min="12816" max="12816" width="12.28515625" style="66" bestFit="1" customWidth="1"/>
    <col min="12817" max="13056" width="9.28515625" style="66"/>
    <col min="13057" max="13057" width="8.7109375" style="66" customWidth="1"/>
    <col min="13058" max="13058" width="15.7109375" style="66" customWidth="1"/>
    <col min="13059" max="13059" width="22.140625" style="66" customWidth="1"/>
    <col min="13060" max="13060" width="105.7109375" style="66" bestFit="1" customWidth="1"/>
    <col min="13061" max="13061" width="11" style="66" customWidth="1"/>
    <col min="13062" max="13062" width="15.42578125" style="66" customWidth="1"/>
    <col min="13063" max="13063" width="15.7109375" style="66" customWidth="1"/>
    <col min="13064" max="13064" width="15.42578125" style="66" customWidth="1"/>
    <col min="13065" max="13070" width="18.42578125" style="66" customWidth="1"/>
    <col min="13071" max="13071" width="13.7109375" style="66" customWidth="1"/>
    <col min="13072" max="13072" width="12.28515625" style="66" bestFit="1" customWidth="1"/>
    <col min="13073" max="13312" width="9.28515625" style="66"/>
    <col min="13313" max="13313" width="8.7109375" style="66" customWidth="1"/>
    <col min="13314" max="13314" width="15.7109375" style="66" customWidth="1"/>
    <col min="13315" max="13315" width="22.140625" style="66" customWidth="1"/>
    <col min="13316" max="13316" width="105.7109375" style="66" bestFit="1" customWidth="1"/>
    <col min="13317" max="13317" width="11" style="66" customWidth="1"/>
    <col min="13318" max="13318" width="15.42578125" style="66" customWidth="1"/>
    <col min="13319" max="13319" width="15.7109375" style="66" customWidth="1"/>
    <col min="13320" max="13320" width="15.42578125" style="66" customWidth="1"/>
    <col min="13321" max="13326" width="18.42578125" style="66" customWidth="1"/>
    <col min="13327" max="13327" width="13.7109375" style="66" customWidth="1"/>
    <col min="13328" max="13328" width="12.28515625" style="66" bestFit="1" customWidth="1"/>
    <col min="13329" max="13568" width="9.28515625" style="66"/>
    <col min="13569" max="13569" width="8.7109375" style="66" customWidth="1"/>
    <col min="13570" max="13570" width="15.7109375" style="66" customWidth="1"/>
    <col min="13571" max="13571" width="22.140625" style="66" customWidth="1"/>
    <col min="13572" max="13572" width="105.7109375" style="66" bestFit="1" customWidth="1"/>
    <col min="13573" max="13573" width="11" style="66" customWidth="1"/>
    <col min="13574" max="13574" width="15.42578125" style="66" customWidth="1"/>
    <col min="13575" max="13575" width="15.7109375" style="66" customWidth="1"/>
    <col min="13576" max="13576" width="15.42578125" style="66" customWidth="1"/>
    <col min="13577" max="13582" width="18.42578125" style="66" customWidth="1"/>
    <col min="13583" max="13583" width="13.7109375" style="66" customWidth="1"/>
    <col min="13584" max="13584" width="12.28515625" style="66" bestFit="1" customWidth="1"/>
    <col min="13585" max="13824" width="9.28515625" style="66"/>
    <col min="13825" max="13825" width="8.7109375" style="66" customWidth="1"/>
    <col min="13826" max="13826" width="15.7109375" style="66" customWidth="1"/>
    <col min="13827" max="13827" width="22.140625" style="66" customWidth="1"/>
    <col min="13828" max="13828" width="105.7109375" style="66" bestFit="1" customWidth="1"/>
    <col min="13829" max="13829" width="11" style="66" customWidth="1"/>
    <col min="13830" max="13830" width="15.42578125" style="66" customWidth="1"/>
    <col min="13831" max="13831" width="15.7109375" style="66" customWidth="1"/>
    <col min="13832" max="13832" width="15.42578125" style="66" customWidth="1"/>
    <col min="13833" max="13838" width="18.42578125" style="66" customWidth="1"/>
    <col min="13839" max="13839" width="13.7109375" style="66" customWidth="1"/>
    <col min="13840" max="13840" width="12.28515625" style="66" bestFit="1" customWidth="1"/>
    <col min="13841" max="14080" width="9.28515625" style="66"/>
    <col min="14081" max="14081" width="8.7109375" style="66" customWidth="1"/>
    <col min="14082" max="14082" width="15.7109375" style="66" customWidth="1"/>
    <col min="14083" max="14083" width="22.140625" style="66" customWidth="1"/>
    <col min="14084" max="14084" width="105.7109375" style="66" bestFit="1" customWidth="1"/>
    <col min="14085" max="14085" width="11" style="66" customWidth="1"/>
    <col min="14086" max="14086" width="15.42578125" style="66" customWidth="1"/>
    <col min="14087" max="14087" width="15.7109375" style="66" customWidth="1"/>
    <col min="14088" max="14088" width="15.42578125" style="66" customWidth="1"/>
    <col min="14089" max="14094" width="18.42578125" style="66" customWidth="1"/>
    <col min="14095" max="14095" width="13.7109375" style="66" customWidth="1"/>
    <col min="14096" max="14096" width="12.28515625" style="66" bestFit="1" customWidth="1"/>
    <col min="14097" max="14336" width="9.28515625" style="66"/>
    <col min="14337" max="14337" width="8.7109375" style="66" customWidth="1"/>
    <col min="14338" max="14338" width="15.7109375" style="66" customWidth="1"/>
    <col min="14339" max="14339" width="22.140625" style="66" customWidth="1"/>
    <col min="14340" max="14340" width="105.7109375" style="66" bestFit="1" customWidth="1"/>
    <col min="14341" max="14341" width="11" style="66" customWidth="1"/>
    <col min="14342" max="14342" width="15.42578125" style="66" customWidth="1"/>
    <col min="14343" max="14343" width="15.7109375" style="66" customWidth="1"/>
    <col min="14344" max="14344" width="15.42578125" style="66" customWidth="1"/>
    <col min="14345" max="14350" width="18.42578125" style="66" customWidth="1"/>
    <col min="14351" max="14351" width="13.7109375" style="66" customWidth="1"/>
    <col min="14352" max="14352" width="12.28515625" style="66" bestFit="1" customWidth="1"/>
    <col min="14353" max="14592" width="9.28515625" style="66"/>
    <col min="14593" max="14593" width="8.7109375" style="66" customWidth="1"/>
    <col min="14594" max="14594" width="15.7109375" style="66" customWidth="1"/>
    <col min="14595" max="14595" width="22.140625" style="66" customWidth="1"/>
    <col min="14596" max="14596" width="105.7109375" style="66" bestFit="1" customWidth="1"/>
    <col min="14597" max="14597" width="11" style="66" customWidth="1"/>
    <col min="14598" max="14598" width="15.42578125" style="66" customWidth="1"/>
    <col min="14599" max="14599" width="15.7109375" style="66" customWidth="1"/>
    <col min="14600" max="14600" width="15.42578125" style="66" customWidth="1"/>
    <col min="14601" max="14606" width="18.42578125" style="66" customWidth="1"/>
    <col min="14607" max="14607" width="13.7109375" style="66" customWidth="1"/>
    <col min="14608" max="14608" width="12.28515625" style="66" bestFit="1" customWidth="1"/>
    <col min="14609" max="14848" width="9.28515625" style="66"/>
    <col min="14849" max="14849" width="8.7109375" style="66" customWidth="1"/>
    <col min="14850" max="14850" width="15.7109375" style="66" customWidth="1"/>
    <col min="14851" max="14851" width="22.140625" style="66" customWidth="1"/>
    <col min="14852" max="14852" width="105.7109375" style="66" bestFit="1" customWidth="1"/>
    <col min="14853" max="14853" width="11" style="66" customWidth="1"/>
    <col min="14854" max="14854" width="15.42578125" style="66" customWidth="1"/>
    <col min="14855" max="14855" width="15.7109375" style="66" customWidth="1"/>
    <col min="14856" max="14856" width="15.42578125" style="66" customWidth="1"/>
    <col min="14857" max="14862" width="18.42578125" style="66" customWidth="1"/>
    <col min="14863" max="14863" width="13.7109375" style="66" customWidth="1"/>
    <col min="14864" max="14864" width="12.28515625" style="66" bestFit="1" customWidth="1"/>
    <col min="14865" max="15104" width="9.28515625" style="66"/>
    <col min="15105" max="15105" width="8.7109375" style="66" customWidth="1"/>
    <col min="15106" max="15106" width="15.7109375" style="66" customWidth="1"/>
    <col min="15107" max="15107" width="22.140625" style="66" customWidth="1"/>
    <col min="15108" max="15108" width="105.7109375" style="66" bestFit="1" customWidth="1"/>
    <col min="15109" max="15109" width="11" style="66" customWidth="1"/>
    <col min="15110" max="15110" width="15.42578125" style="66" customWidth="1"/>
    <col min="15111" max="15111" width="15.7109375" style="66" customWidth="1"/>
    <col min="15112" max="15112" width="15.42578125" style="66" customWidth="1"/>
    <col min="15113" max="15118" width="18.42578125" style="66" customWidth="1"/>
    <col min="15119" max="15119" width="13.7109375" style="66" customWidth="1"/>
    <col min="15120" max="15120" width="12.28515625" style="66" bestFit="1" customWidth="1"/>
    <col min="15121" max="15360" width="9.28515625" style="66"/>
    <col min="15361" max="15361" width="8.7109375" style="66" customWidth="1"/>
    <col min="15362" max="15362" width="15.7109375" style="66" customWidth="1"/>
    <col min="15363" max="15363" width="22.140625" style="66" customWidth="1"/>
    <col min="15364" max="15364" width="105.7109375" style="66" bestFit="1" customWidth="1"/>
    <col min="15365" max="15365" width="11" style="66" customWidth="1"/>
    <col min="15366" max="15366" width="15.42578125" style="66" customWidth="1"/>
    <col min="15367" max="15367" width="15.7109375" style="66" customWidth="1"/>
    <col min="15368" max="15368" width="15.42578125" style="66" customWidth="1"/>
    <col min="15369" max="15374" width="18.42578125" style="66" customWidth="1"/>
    <col min="15375" max="15375" width="13.7109375" style="66" customWidth="1"/>
    <col min="15376" max="15376" width="12.28515625" style="66" bestFit="1" customWidth="1"/>
    <col min="15377" max="15616" width="9.28515625" style="66"/>
    <col min="15617" max="15617" width="8.7109375" style="66" customWidth="1"/>
    <col min="15618" max="15618" width="15.7109375" style="66" customWidth="1"/>
    <col min="15619" max="15619" width="22.140625" style="66" customWidth="1"/>
    <col min="15620" max="15620" width="105.7109375" style="66" bestFit="1" customWidth="1"/>
    <col min="15621" max="15621" width="11" style="66" customWidth="1"/>
    <col min="15622" max="15622" width="15.42578125" style="66" customWidth="1"/>
    <col min="15623" max="15623" width="15.7109375" style="66" customWidth="1"/>
    <col min="15624" max="15624" width="15.42578125" style="66" customWidth="1"/>
    <col min="15625" max="15630" width="18.42578125" style="66" customWidth="1"/>
    <col min="15631" max="15631" width="13.7109375" style="66" customWidth="1"/>
    <col min="15632" max="15632" width="12.28515625" style="66" bestFit="1" customWidth="1"/>
    <col min="15633" max="15872" width="9.28515625" style="66"/>
    <col min="15873" max="15873" width="8.7109375" style="66" customWidth="1"/>
    <col min="15874" max="15874" width="15.7109375" style="66" customWidth="1"/>
    <col min="15875" max="15875" width="22.140625" style="66" customWidth="1"/>
    <col min="15876" max="15876" width="105.7109375" style="66" bestFit="1" customWidth="1"/>
    <col min="15877" max="15877" width="11" style="66" customWidth="1"/>
    <col min="15878" max="15878" width="15.42578125" style="66" customWidth="1"/>
    <col min="15879" max="15879" width="15.7109375" style="66" customWidth="1"/>
    <col min="15880" max="15880" width="15.42578125" style="66" customWidth="1"/>
    <col min="15881" max="15886" width="18.42578125" style="66" customWidth="1"/>
    <col min="15887" max="15887" width="13.7109375" style="66" customWidth="1"/>
    <col min="15888" max="15888" width="12.28515625" style="66" bestFit="1" customWidth="1"/>
    <col min="15889" max="16128" width="9.28515625" style="66"/>
    <col min="16129" max="16129" width="8.7109375" style="66" customWidth="1"/>
    <col min="16130" max="16130" width="15.7109375" style="66" customWidth="1"/>
    <col min="16131" max="16131" width="22.140625" style="66" customWidth="1"/>
    <col min="16132" max="16132" width="105.7109375" style="66" bestFit="1" customWidth="1"/>
    <col min="16133" max="16133" width="11" style="66" customWidth="1"/>
    <col min="16134" max="16134" width="15.42578125" style="66" customWidth="1"/>
    <col min="16135" max="16135" width="15.7109375" style="66" customWidth="1"/>
    <col min="16136" max="16136" width="15.42578125" style="66" customWidth="1"/>
    <col min="16137" max="16142" width="18.42578125" style="66" customWidth="1"/>
    <col min="16143" max="16143" width="13.7109375" style="66" customWidth="1"/>
    <col min="16144" max="16144" width="12.28515625" style="66" bestFit="1" customWidth="1"/>
    <col min="16145" max="16384" width="9.28515625" style="66"/>
  </cols>
  <sheetData>
    <row r="1" spans="1:21" ht="12.75" customHeight="1" x14ac:dyDescent="0.2">
      <c r="A1" s="387" t="s">
        <v>64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  <c r="N1" s="388"/>
    </row>
    <row r="2" spans="1:21" ht="30.75" customHeight="1" x14ac:dyDescent="0.2">
      <c r="A2" s="387"/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/>
    </row>
    <row r="3" spans="1:21" s="5" customFormat="1" ht="22.9" customHeight="1" x14ac:dyDescent="0.2">
      <c r="A3" s="387"/>
      <c r="B3" s="388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74"/>
    </row>
    <row r="4" spans="1:21" s="5" customFormat="1" ht="23.45" customHeight="1" thickBot="1" x14ac:dyDescent="0.25">
      <c r="A4" s="389"/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90"/>
      <c r="O4" s="74"/>
    </row>
    <row r="5" spans="1:21" s="5" customFormat="1" ht="24.75" customHeight="1" thickBot="1" x14ac:dyDescent="0.25">
      <c r="A5" s="391" t="s">
        <v>173</v>
      </c>
      <c r="B5" s="392"/>
      <c r="C5" s="392"/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3"/>
      <c r="O5" s="75"/>
    </row>
    <row r="6" spans="1:21" s="5" customFormat="1" ht="15" customHeight="1" thickBot="1" x14ac:dyDescent="0.25">
      <c r="A6" s="76"/>
      <c r="B6" s="76"/>
      <c r="C6" s="76"/>
      <c r="D6" s="76"/>
      <c r="E6" s="76"/>
      <c r="F6" s="76"/>
      <c r="G6" s="394"/>
      <c r="H6" s="394"/>
      <c r="I6" s="394"/>
      <c r="J6" s="394"/>
      <c r="K6" s="126"/>
      <c r="L6" s="126"/>
      <c r="M6" s="126"/>
      <c r="N6" s="126"/>
      <c r="O6" s="77"/>
    </row>
    <row r="7" spans="1:21" s="5" customFormat="1" ht="15" customHeight="1" x14ac:dyDescent="0.2">
      <c r="A7" s="395" t="s">
        <v>331</v>
      </c>
      <c r="B7" s="396"/>
      <c r="C7" s="396"/>
      <c r="D7" s="396"/>
      <c r="E7" s="78"/>
      <c r="F7" s="78"/>
      <c r="G7" s="78"/>
      <c r="H7" s="78"/>
      <c r="I7" s="78"/>
      <c r="J7" s="78"/>
      <c r="K7" s="78"/>
      <c r="L7" s="78"/>
      <c r="M7" s="78"/>
      <c r="N7" s="79"/>
      <c r="O7" s="80"/>
      <c r="P7" s="80"/>
      <c r="Q7" s="80"/>
      <c r="R7" s="80"/>
      <c r="S7" s="80"/>
      <c r="T7" s="80"/>
      <c r="U7" s="80"/>
    </row>
    <row r="8" spans="1:21" s="5" customFormat="1" ht="15" customHeight="1" x14ac:dyDescent="0.2">
      <c r="A8" s="378" t="s">
        <v>277</v>
      </c>
      <c r="B8" s="334"/>
      <c r="C8" s="334"/>
      <c r="D8" s="334"/>
      <c r="E8" s="334"/>
      <c r="F8" s="334"/>
      <c r="G8" s="334"/>
      <c r="H8" s="397"/>
      <c r="I8" s="397"/>
      <c r="J8" s="397"/>
      <c r="K8" s="334" t="s">
        <v>283</v>
      </c>
      <c r="L8" s="334"/>
      <c r="M8" s="81"/>
      <c r="N8" s="82"/>
      <c r="O8" s="6"/>
      <c r="P8" s="1"/>
    </row>
    <row r="9" spans="1:21" s="5" customFormat="1" ht="15" customHeight="1" x14ac:dyDescent="0.2">
      <c r="A9" s="378"/>
      <c r="B9" s="334"/>
      <c r="C9" s="334"/>
      <c r="D9" s="334"/>
      <c r="E9" s="334"/>
      <c r="F9" s="334"/>
      <c r="G9" s="334"/>
      <c r="H9" s="6"/>
      <c r="I9" s="80"/>
      <c r="J9" s="80"/>
      <c r="K9" s="80"/>
      <c r="L9" s="80"/>
      <c r="M9" s="80"/>
      <c r="N9" s="83"/>
      <c r="O9" s="6"/>
      <c r="P9" s="1"/>
    </row>
    <row r="10" spans="1:21" s="5" customFormat="1" ht="15" customHeight="1" x14ac:dyDescent="0.2">
      <c r="A10" s="379"/>
      <c r="B10" s="380"/>
      <c r="C10" s="380"/>
      <c r="D10" s="380"/>
      <c r="E10" s="84"/>
      <c r="F10" s="84"/>
      <c r="G10" s="84"/>
      <c r="H10" s="84"/>
      <c r="I10" s="85"/>
      <c r="J10" s="85"/>
      <c r="K10" s="85"/>
      <c r="L10" s="85"/>
      <c r="M10" s="85"/>
      <c r="N10" s="86"/>
      <c r="O10" s="6"/>
      <c r="P10" s="1"/>
    </row>
    <row r="11" spans="1:21" s="5" customFormat="1" ht="15" customHeight="1" x14ac:dyDescent="0.2">
      <c r="A11" s="379"/>
      <c r="B11" s="380"/>
      <c r="C11" s="380"/>
      <c r="D11" s="380"/>
      <c r="E11" s="84"/>
      <c r="F11" s="84"/>
      <c r="G11" s="84"/>
      <c r="H11" s="84"/>
      <c r="I11" s="85"/>
      <c r="J11" s="85"/>
      <c r="K11" s="85"/>
      <c r="L11" s="85"/>
      <c r="M11" s="85"/>
      <c r="N11" s="86"/>
      <c r="O11" s="6"/>
      <c r="P11" s="1"/>
    </row>
    <row r="12" spans="1:21" s="5" customFormat="1" ht="19.5" customHeight="1" thickBot="1" x14ac:dyDescent="0.25">
      <c r="A12" s="381"/>
      <c r="B12" s="382"/>
      <c r="C12" s="382"/>
      <c r="D12" s="382"/>
      <c r="E12" s="382"/>
      <c r="F12" s="382"/>
      <c r="G12" s="382"/>
      <c r="H12" s="87"/>
      <c r="I12" s="88"/>
      <c r="J12" s="88"/>
      <c r="K12" s="88"/>
      <c r="L12" s="88"/>
      <c r="M12" s="88"/>
      <c r="N12" s="89"/>
      <c r="O12" s="6"/>
      <c r="P12" s="1"/>
    </row>
    <row r="13" spans="1:21" s="5" customFormat="1" ht="15" customHeight="1" x14ac:dyDescent="0.2">
      <c r="A13" s="90"/>
      <c r="B13" s="90"/>
      <c r="C13" s="90"/>
      <c r="D13" s="90"/>
      <c r="E13" s="90"/>
      <c r="F13" s="90"/>
      <c r="G13" s="90"/>
      <c r="H13" s="90"/>
      <c r="I13" s="91"/>
      <c r="J13" s="91"/>
      <c r="K13" s="91"/>
      <c r="L13" s="91"/>
      <c r="M13" s="91"/>
      <c r="N13" s="91"/>
      <c r="O13" s="6"/>
      <c r="P13" s="1"/>
    </row>
    <row r="14" spans="1:21" s="94" customFormat="1" ht="19.149999999999999" customHeight="1" x14ac:dyDescent="0.2">
      <c r="A14" s="383" t="s">
        <v>0</v>
      </c>
      <c r="B14" s="383" t="s">
        <v>162</v>
      </c>
      <c r="C14" s="383" t="s">
        <v>74</v>
      </c>
      <c r="D14" s="383" t="s">
        <v>163</v>
      </c>
      <c r="E14" s="383" t="s">
        <v>164</v>
      </c>
      <c r="F14" s="385" t="s">
        <v>1</v>
      </c>
      <c r="G14" s="365" t="s">
        <v>305</v>
      </c>
      <c r="H14" s="366"/>
      <c r="I14" s="366"/>
      <c r="J14" s="367"/>
      <c r="K14" s="368" t="s">
        <v>325</v>
      </c>
      <c r="L14" s="369"/>
      <c r="M14" s="369"/>
      <c r="N14" s="370"/>
      <c r="O14" s="92"/>
      <c r="P14" s="93"/>
    </row>
    <row r="15" spans="1:21" s="94" customFormat="1" ht="31.5" x14ac:dyDescent="0.2">
      <c r="A15" s="384"/>
      <c r="B15" s="384"/>
      <c r="C15" s="384"/>
      <c r="D15" s="384"/>
      <c r="E15" s="384"/>
      <c r="F15" s="386"/>
      <c r="G15" s="127" t="s">
        <v>167</v>
      </c>
      <c r="H15" s="127" t="s">
        <v>168</v>
      </c>
      <c r="I15" s="127" t="s">
        <v>169</v>
      </c>
      <c r="J15" s="127" t="s">
        <v>170</v>
      </c>
      <c r="K15" s="128" t="s">
        <v>167</v>
      </c>
      <c r="L15" s="128" t="s">
        <v>168</v>
      </c>
      <c r="M15" s="128" t="s">
        <v>169</v>
      </c>
      <c r="N15" s="128" t="s">
        <v>170</v>
      </c>
      <c r="O15" s="92"/>
      <c r="P15" s="93"/>
    </row>
    <row r="16" spans="1:21" s="94" customFormat="1" ht="18" x14ac:dyDescent="0.2">
      <c r="A16" s="276" t="s">
        <v>166</v>
      </c>
      <c r="B16" s="276"/>
      <c r="C16" s="276"/>
      <c r="D16" s="277" t="s">
        <v>332</v>
      </c>
      <c r="E16" s="276"/>
      <c r="F16" s="278"/>
      <c r="G16" s="278"/>
      <c r="H16" s="278"/>
      <c r="I16" s="278"/>
      <c r="J16" s="278"/>
      <c r="K16" s="278"/>
      <c r="L16" s="278"/>
      <c r="M16" s="278"/>
      <c r="N16" s="278"/>
      <c r="O16" s="95"/>
      <c r="P16" s="96"/>
    </row>
    <row r="17" spans="1:16" s="94" customFormat="1" ht="18" x14ac:dyDescent="0.2">
      <c r="A17" s="279">
        <v>1</v>
      </c>
      <c r="B17" s="280"/>
      <c r="C17" s="97"/>
      <c r="D17" s="281" t="s">
        <v>278</v>
      </c>
      <c r="E17" s="279"/>
      <c r="F17" s="282"/>
      <c r="G17" s="282"/>
      <c r="H17" s="129"/>
      <c r="I17" s="130">
        <f>SUM(I18:I19)</f>
        <v>2812.62</v>
      </c>
      <c r="J17" s="130">
        <f>SUM(J18:J19)</f>
        <v>3443.16</v>
      </c>
      <c r="K17" s="130"/>
      <c r="L17" s="130"/>
      <c r="M17" s="130">
        <f>M18</f>
        <v>2798.1</v>
      </c>
      <c r="N17" s="130">
        <f>N18</f>
        <v>3561.96</v>
      </c>
      <c r="O17" s="95"/>
      <c r="P17" s="96"/>
    </row>
    <row r="18" spans="1:16" s="94" customFormat="1" ht="30" x14ac:dyDescent="0.2">
      <c r="A18" s="101" t="s">
        <v>2</v>
      </c>
      <c r="B18" s="108" t="s">
        <v>281</v>
      </c>
      <c r="C18" s="101">
        <v>103689</v>
      </c>
      <c r="D18" s="132" t="s">
        <v>85</v>
      </c>
      <c r="E18" s="101" t="s">
        <v>75</v>
      </c>
      <c r="F18" s="283">
        <v>6</v>
      </c>
      <c r="G18" s="133">
        <v>468.77</v>
      </c>
      <c r="H18" s="284">
        <f>TRUNC((G18*1.2242),2)</f>
        <v>573.86</v>
      </c>
      <c r="I18" s="133">
        <f>TRUNC((G18*F18),2)</f>
        <v>2812.62</v>
      </c>
      <c r="J18" s="111">
        <f>TRUNC((H18*F18),2)</f>
        <v>3443.16</v>
      </c>
      <c r="K18" s="111">
        <v>466.35</v>
      </c>
      <c r="L18" s="285">
        <f>TRUNC((K18*1.273),2)</f>
        <v>593.66</v>
      </c>
      <c r="M18" s="111">
        <f>TRUNC((K18*F18),2)</f>
        <v>2798.1</v>
      </c>
      <c r="N18" s="111">
        <f>TRUNC((L18*F18),2)</f>
        <v>3561.96</v>
      </c>
      <c r="O18" s="95"/>
      <c r="P18" s="96"/>
    </row>
    <row r="19" spans="1:16" s="94" customFormat="1" ht="15.75" x14ac:dyDescent="0.2">
      <c r="A19" s="101"/>
      <c r="B19" s="108"/>
      <c r="C19" s="101"/>
      <c r="D19" s="109" t="s">
        <v>279</v>
      </c>
      <c r="E19" s="101"/>
      <c r="F19" s="283"/>
      <c r="G19" s="133"/>
      <c r="H19" s="284"/>
      <c r="I19" s="133"/>
      <c r="J19" s="111"/>
      <c r="K19" s="111"/>
      <c r="L19" s="285"/>
      <c r="M19" s="111"/>
      <c r="N19" s="111"/>
      <c r="O19" s="95"/>
      <c r="P19" s="96"/>
    </row>
    <row r="20" spans="1:16" s="100" customFormat="1" ht="18" x14ac:dyDescent="0.2">
      <c r="A20" s="279">
        <v>2</v>
      </c>
      <c r="B20" s="280"/>
      <c r="C20" s="131"/>
      <c r="D20" s="281" t="s">
        <v>68</v>
      </c>
      <c r="E20" s="286"/>
      <c r="F20" s="282"/>
      <c r="G20" s="287"/>
      <c r="H20" s="129"/>
      <c r="I20" s="130">
        <f>SUM(I21:I26)</f>
        <v>287.77999999999997</v>
      </c>
      <c r="J20" s="130">
        <f>SUM(J21:J26)</f>
        <v>352.28</v>
      </c>
      <c r="K20" s="130"/>
      <c r="L20" s="130"/>
      <c r="M20" s="130">
        <f>SUM(M21:M26)</f>
        <v>276.41999999999996</v>
      </c>
      <c r="N20" s="130">
        <f>SUM(N21:N26)</f>
        <v>351.88</v>
      </c>
      <c r="O20" s="98"/>
      <c r="P20" s="99"/>
    </row>
    <row r="21" spans="1:16" s="100" customFormat="1" ht="30" x14ac:dyDescent="0.2">
      <c r="A21" s="101" t="s">
        <v>3</v>
      </c>
      <c r="B21" s="108" t="s">
        <v>281</v>
      </c>
      <c r="C21" s="101">
        <v>97622</v>
      </c>
      <c r="D21" s="132" t="s">
        <v>280</v>
      </c>
      <c r="E21" s="101" t="s">
        <v>76</v>
      </c>
      <c r="F21" s="283">
        <v>1.8</v>
      </c>
      <c r="G21" s="133">
        <v>63.85</v>
      </c>
      <c r="H21" s="284">
        <f>TRUNC((G21*1.2242),2)</f>
        <v>78.16</v>
      </c>
      <c r="I21" s="133">
        <f>TRUNC((G21*F21),2)</f>
        <v>114.93</v>
      </c>
      <c r="J21" s="111">
        <f>TRUNC((H21*F21),2)</f>
        <v>140.68</v>
      </c>
      <c r="K21" s="111">
        <v>60.46</v>
      </c>
      <c r="L21" s="285">
        <f>TRUNC((K21*1.273),2)</f>
        <v>76.959999999999994</v>
      </c>
      <c r="M21" s="111">
        <f>TRUNC((K21*F21),2)</f>
        <v>108.82</v>
      </c>
      <c r="N21" s="111">
        <f>TRUNC((L21*F21),2)</f>
        <v>138.52000000000001</v>
      </c>
      <c r="O21" s="98"/>
      <c r="P21" s="99"/>
    </row>
    <row r="22" spans="1:16" s="100" customFormat="1" ht="15.75" x14ac:dyDescent="0.2">
      <c r="A22" s="101"/>
      <c r="B22" s="108"/>
      <c r="C22" s="101"/>
      <c r="D22" s="109" t="s">
        <v>282</v>
      </c>
      <c r="E22" s="101"/>
      <c r="F22" s="283"/>
      <c r="G22" s="133"/>
      <c r="H22" s="284"/>
      <c r="I22" s="133"/>
      <c r="J22" s="111"/>
      <c r="K22" s="111"/>
      <c r="L22" s="285"/>
      <c r="M22" s="111"/>
      <c r="N22" s="111"/>
      <c r="O22" s="98"/>
      <c r="P22" s="99"/>
    </row>
    <row r="23" spans="1:16" s="100" customFormat="1" ht="15.75" x14ac:dyDescent="0.2">
      <c r="A23" s="101"/>
      <c r="B23" s="108"/>
      <c r="C23" s="101"/>
      <c r="D23" s="109" t="s">
        <v>288</v>
      </c>
      <c r="E23" s="101"/>
      <c r="F23" s="283"/>
      <c r="G23" s="133"/>
      <c r="H23" s="284"/>
      <c r="I23" s="133"/>
      <c r="J23" s="111"/>
      <c r="K23" s="111"/>
      <c r="L23" s="285"/>
      <c r="M23" s="111"/>
      <c r="N23" s="111"/>
      <c r="O23" s="98"/>
      <c r="P23" s="99"/>
    </row>
    <row r="24" spans="1:16" s="100" customFormat="1" ht="15.75" x14ac:dyDescent="0.2">
      <c r="A24" s="101"/>
      <c r="B24" s="108"/>
      <c r="C24" s="101"/>
      <c r="D24" s="109" t="s">
        <v>289</v>
      </c>
      <c r="E24" s="101"/>
      <c r="F24" s="283"/>
      <c r="G24" s="133"/>
      <c r="H24" s="284"/>
      <c r="I24" s="133"/>
      <c r="J24" s="111"/>
      <c r="K24" s="111"/>
      <c r="L24" s="285"/>
      <c r="M24" s="111"/>
      <c r="N24" s="111"/>
      <c r="O24" s="98"/>
      <c r="P24" s="99"/>
    </row>
    <row r="25" spans="1:16" s="100" customFormat="1" ht="30" x14ac:dyDescent="0.2">
      <c r="A25" s="101" t="s">
        <v>35</v>
      </c>
      <c r="B25" s="108" t="s">
        <v>281</v>
      </c>
      <c r="C25" s="101">
        <v>104790</v>
      </c>
      <c r="D25" s="132" t="s">
        <v>284</v>
      </c>
      <c r="E25" s="101" t="s">
        <v>76</v>
      </c>
      <c r="F25" s="283">
        <v>1.64</v>
      </c>
      <c r="G25" s="133">
        <v>105.4</v>
      </c>
      <c r="H25" s="284">
        <f>TRUNC((G25*1.2242),2)</f>
        <v>129.03</v>
      </c>
      <c r="I25" s="133">
        <f>TRUNC((G25*F25),2)</f>
        <v>172.85</v>
      </c>
      <c r="J25" s="111">
        <f>TRUNC((H25*F25),2)</f>
        <v>211.6</v>
      </c>
      <c r="K25" s="111">
        <v>102.2</v>
      </c>
      <c r="L25" s="285">
        <f>TRUNC((K25*1.273),2)</f>
        <v>130.1</v>
      </c>
      <c r="M25" s="111">
        <f>TRUNC((K25*F25),2)</f>
        <v>167.6</v>
      </c>
      <c r="N25" s="111">
        <f>TRUNC((L25*F25),2)</f>
        <v>213.36</v>
      </c>
      <c r="O25" s="98"/>
      <c r="P25" s="99"/>
    </row>
    <row r="26" spans="1:16" s="100" customFormat="1" ht="15.75" x14ac:dyDescent="0.2">
      <c r="A26" s="101"/>
      <c r="B26" s="108"/>
      <c r="C26" s="101"/>
      <c r="D26" s="109" t="s">
        <v>285</v>
      </c>
      <c r="E26" s="101"/>
      <c r="F26" s="283"/>
      <c r="G26" s="133"/>
      <c r="H26" s="284"/>
      <c r="I26" s="133"/>
      <c r="J26" s="111"/>
      <c r="K26" s="111"/>
      <c r="L26" s="285"/>
      <c r="M26" s="111"/>
      <c r="N26" s="111"/>
      <c r="O26" s="98"/>
      <c r="P26" s="99"/>
    </row>
    <row r="27" spans="1:16" s="100" customFormat="1" ht="18" x14ac:dyDescent="0.2">
      <c r="A27" s="279">
        <v>3</v>
      </c>
      <c r="B27" s="280"/>
      <c r="C27" s="131"/>
      <c r="D27" s="281" t="s">
        <v>69</v>
      </c>
      <c r="E27" s="286"/>
      <c r="F27" s="282"/>
      <c r="G27" s="287"/>
      <c r="H27" s="288"/>
      <c r="I27" s="130">
        <f>SUM(I28:I30)</f>
        <v>893.01</v>
      </c>
      <c r="J27" s="130">
        <f>SUM(J28:J30)</f>
        <v>1093.18</v>
      </c>
      <c r="K27" s="130"/>
      <c r="L27" s="130"/>
      <c r="M27" s="130">
        <f>SUM(M28:M30)</f>
        <v>846.27</v>
      </c>
      <c r="N27" s="130">
        <f>SUM(N28:N30)</f>
        <v>1077.26</v>
      </c>
      <c r="O27" s="98"/>
      <c r="P27" s="99"/>
    </row>
    <row r="28" spans="1:16" s="100" customFormat="1" ht="15.75" x14ac:dyDescent="0.2">
      <c r="A28" s="101" t="s">
        <v>6</v>
      </c>
      <c r="B28" s="108" t="s">
        <v>281</v>
      </c>
      <c r="C28" s="134">
        <v>93358</v>
      </c>
      <c r="D28" s="135" t="s">
        <v>86</v>
      </c>
      <c r="E28" s="105" t="s">
        <v>72</v>
      </c>
      <c r="F28" s="289">
        <v>9.31</v>
      </c>
      <c r="G28" s="136">
        <v>95.92</v>
      </c>
      <c r="H28" s="284">
        <f>TRUNC((G28*1.2242),2)</f>
        <v>117.42</v>
      </c>
      <c r="I28" s="133">
        <f>TRUNC((G28*F28),2)</f>
        <v>893.01</v>
      </c>
      <c r="J28" s="111">
        <f>TRUNC((H28*F28),2)</f>
        <v>1093.18</v>
      </c>
      <c r="K28" s="111">
        <v>90.9</v>
      </c>
      <c r="L28" s="285">
        <f>TRUNC((K28*1.273),2)</f>
        <v>115.71</v>
      </c>
      <c r="M28" s="111">
        <f>TRUNC((K28*F28),2)</f>
        <v>846.27</v>
      </c>
      <c r="N28" s="111">
        <f>TRUNC((L28*F28),2)</f>
        <v>1077.26</v>
      </c>
      <c r="O28" s="98"/>
      <c r="P28" s="99"/>
    </row>
    <row r="29" spans="1:16" s="100" customFormat="1" ht="15.75" x14ac:dyDescent="0.2">
      <c r="A29" s="101"/>
      <c r="B29" s="108"/>
      <c r="C29" s="134"/>
      <c r="D29" s="290" t="s">
        <v>286</v>
      </c>
      <c r="E29" s="105"/>
      <c r="F29" s="289"/>
      <c r="G29" s="136"/>
      <c r="H29" s="284"/>
      <c r="I29" s="133"/>
      <c r="J29" s="111"/>
      <c r="K29" s="111"/>
      <c r="L29" s="285"/>
      <c r="M29" s="111"/>
      <c r="N29" s="111"/>
      <c r="O29" s="98"/>
      <c r="P29" s="99"/>
    </row>
    <row r="30" spans="1:16" s="100" customFormat="1" ht="31.5" x14ac:dyDescent="0.2">
      <c r="A30" s="101"/>
      <c r="B30" s="108"/>
      <c r="C30" s="134"/>
      <c r="D30" s="291" t="s">
        <v>287</v>
      </c>
      <c r="E30" s="105"/>
      <c r="F30" s="289"/>
      <c r="G30" s="136"/>
      <c r="H30" s="284"/>
      <c r="I30" s="133"/>
      <c r="J30" s="111"/>
      <c r="K30" s="111"/>
      <c r="L30" s="285"/>
      <c r="M30" s="111"/>
      <c r="N30" s="111"/>
      <c r="O30" s="98"/>
      <c r="P30" s="99"/>
    </row>
    <row r="31" spans="1:16" s="100" customFormat="1" ht="15.75" x14ac:dyDescent="0.2">
      <c r="A31" s="101"/>
      <c r="B31" s="108"/>
      <c r="C31" s="134"/>
      <c r="D31" s="291" t="s">
        <v>290</v>
      </c>
      <c r="E31" s="105"/>
      <c r="F31" s="289"/>
      <c r="G31" s="136"/>
      <c r="H31" s="284"/>
      <c r="I31" s="133"/>
      <c r="J31" s="111"/>
      <c r="K31" s="111"/>
      <c r="L31" s="285"/>
      <c r="M31" s="111"/>
      <c r="N31" s="111"/>
      <c r="O31" s="98"/>
      <c r="P31" s="99"/>
    </row>
    <row r="32" spans="1:16" s="100" customFormat="1" ht="18" x14ac:dyDescent="0.2">
      <c r="A32" s="279">
        <v>4</v>
      </c>
      <c r="B32" s="280"/>
      <c r="C32" s="97"/>
      <c r="D32" s="281" t="s">
        <v>291</v>
      </c>
      <c r="E32" s="279"/>
      <c r="F32" s="287"/>
      <c r="G32" s="287"/>
      <c r="H32" s="288"/>
      <c r="I32" s="130">
        <f>SUM(I33:I36)</f>
        <v>3877.0299999999997</v>
      </c>
      <c r="J32" s="130">
        <f>SUM(J33:J36)</f>
        <v>4746.21</v>
      </c>
      <c r="K32" s="130"/>
      <c r="L32" s="130"/>
      <c r="M32" s="130">
        <f>SUM(M33:M36)</f>
        <v>3757.62</v>
      </c>
      <c r="N32" s="130">
        <f>SUM(N33:N36)</f>
        <v>4783.3499999999995</v>
      </c>
      <c r="O32" s="98"/>
      <c r="P32" s="99"/>
    </row>
    <row r="33" spans="1:16" s="100" customFormat="1" ht="15.75" x14ac:dyDescent="0.2">
      <c r="A33" s="101" t="s">
        <v>4</v>
      </c>
      <c r="B33" s="108" t="s">
        <v>281</v>
      </c>
      <c r="C33" s="134">
        <v>96616</v>
      </c>
      <c r="D33" s="137" t="s">
        <v>87</v>
      </c>
      <c r="E33" s="105" t="s">
        <v>72</v>
      </c>
      <c r="F33" s="289">
        <v>2.48</v>
      </c>
      <c r="G33" s="136">
        <v>894.56</v>
      </c>
      <c r="H33" s="284">
        <f t="shared" ref="H33:H35" si="0">TRUNC((G33*1.2242),2)</f>
        <v>1095.1199999999999</v>
      </c>
      <c r="I33" s="133">
        <f t="shared" ref="I33:I35" si="1">TRUNC((G33*F33),2)</f>
        <v>2218.5</v>
      </c>
      <c r="J33" s="111">
        <f t="shared" ref="J33:J35" si="2">TRUNC((H33*F33),2)</f>
        <v>2715.89</v>
      </c>
      <c r="K33" s="111">
        <v>874</v>
      </c>
      <c r="L33" s="285">
        <f t="shared" ref="L33:L76" si="3">TRUNC((K33*1.273),2)</f>
        <v>1112.5999999999999</v>
      </c>
      <c r="M33" s="111">
        <f t="shared" ref="M33:M35" si="4">TRUNC((K33*F33),2)</f>
        <v>2167.52</v>
      </c>
      <c r="N33" s="111">
        <f t="shared" ref="N33:N35" si="5">TRUNC((L33*F33),2)</f>
        <v>2759.24</v>
      </c>
      <c r="O33" s="98"/>
      <c r="P33" s="99"/>
    </row>
    <row r="34" spans="1:16" s="100" customFormat="1" ht="15.75" x14ac:dyDescent="0.2">
      <c r="A34" s="101"/>
      <c r="B34" s="108"/>
      <c r="C34" s="134"/>
      <c r="D34" s="291" t="s">
        <v>292</v>
      </c>
      <c r="E34" s="105"/>
      <c r="F34" s="289"/>
      <c r="G34" s="136"/>
      <c r="H34" s="284"/>
      <c r="I34" s="133"/>
      <c r="J34" s="111"/>
      <c r="K34" s="111"/>
      <c r="L34" s="285"/>
      <c r="M34" s="111"/>
      <c r="N34" s="111"/>
      <c r="O34" s="98"/>
      <c r="P34" s="99"/>
    </row>
    <row r="35" spans="1:16" s="100" customFormat="1" ht="30" x14ac:dyDescent="0.2">
      <c r="A35" s="101" t="s">
        <v>77</v>
      </c>
      <c r="B35" s="108" t="s">
        <v>281</v>
      </c>
      <c r="C35" s="101">
        <v>96535</v>
      </c>
      <c r="D35" s="132" t="s">
        <v>88</v>
      </c>
      <c r="E35" s="101" t="s">
        <v>71</v>
      </c>
      <c r="F35" s="283">
        <v>11.5</v>
      </c>
      <c r="G35" s="133">
        <v>144.22</v>
      </c>
      <c r="H35" s="284">
        <f t="shared" si="0"/>
        <v>176.55</v>
      </c>
      <c r="I35" s="133">
        <f t="shared" si="1"/>
        <v>1658.53</v>
      </c>
      <c r="J35" s="111">
        <f t="shared" si="2"/>
        <v>2030.32</v>
      </c>
      <c r="K35" s="111">
        <v>138.27000000000001</v>
      </c>
      <c r="L35" s="285">
        <f t="shared" si="3"/>
        <v>176.01</v>
      </c>
      <c r="M35" s="111">
        <f t="shared" si="4"/>
        <v>1590.1</v>
      </c>
      <c r="N35" s="111">
        <f t="shared" si="5"/>
        <v>2024.11</v>
      </c>
      <c r="O35" s="98"/>
      <c r="P35" s="99"/>
    </row>
    <row r="36" spans="1:16" s="100" customFormat="1" ht="15.75" x14ac:dyDescent="0.2">
      <c r="A36" s="101"/>
      <c r="B36" s="108"/>
      <c r="C36" s="101"/>
      <c r="D36" s="109" t="s">
        <v>293</v>
      </c>
      <c r="E36" s="101"/>
      <c r="F36" s="283"/>
      <c r="G36" s="133"/>
      <c r="H36" s="284"/>
      <c r="I36" s="133"/>
      <c r="J36" s="111"/>
      <c r="K36" s="111"/>
      <c r="L36" s="285"/>
      <c r="M36" s="111"/>
      <c r="N36" s="111"/>
      <c r="O36" s="98"/>
      <c r="P36" s="99"/>
    </row>
    <row r="37" spans="1:16" s="100" customFormat="1" ht="18" x14ac:dyDescent="0.2">
      <c r="A37" s="279">
        <v>5</v>
      </c>
      <c r="B37" s="280"/>
      <c r="C37" s="97"/>
      <c r="D37" s="281" t="s">
        <v>78</v>
      </c>
      <c r="E37" s="279"/>
      <c r="F37" s="287"/>
      <c r="G37" s="287"/>
      <c r="H37" s="288"/>
      <c r="I37" s="130">
        <f>I38</f>
        <v>50.38</v>
      </c>
      <c r="J37" s="130">
        <f>J38</f>
        <v>61.67</v>
      </c>
      <c r="K37" s="130"/>
      <c r="L37" s="130"/>
      <c r="M37" s="130">
        <f>M38</f>
        <v>48.99</v>
      </c>
      <c r="N37" s="130">
        <f>N38</f>
        <v>62.37</v>
      </c>
      <c r="O37" s="98"/>
      <c r="P37" s="99"/>
    </row>
    <row r="38" spans="1:16" s="100" customFormat="1" ht="45" x14ac:dyDescent="0.2">
      <c r="A38" s="101" t="s">
        <v>106</v>
      </c>
      <c r="B38" s="108" t="s">
        <v>281</v>
      </c>
      <c r="C38" s="134">
        <v>103326</v>
      </c>
      <c r="D38" s="137" t="s">
        <v>89</v>
      </c>
      <c r="E38" s="105" t="s">
        <v>71</v>
      </c>
      <c r="F38" s="289">
        <v>0.57999999999999996</v>
      </c>
      <c r="G38" s="136">
        <v>86.87</v>
      </c>
      <c r="H38" s="284">
        <f>TRUNC((G38*1.2242),2)</f>
        <v>106.34</v>
      </c>
      <c r="I38" s="133">
        <f>TRUNC((G38*F38),2)</f>
        <v>50.38</v>
      </c>
      <c r="J38" s="111">
        <f>TRUNC((H38*F38),2)</f>
        <v>61.67</v>
      </c>
      <c r="K38" s="111">
        <v>84.48</v>
      </c>
      <c r="L38" s="285">
        <f t="shared" si="3"/>
        <v>107.54</v>
      </c>
      <c r="M38" s="111">
        <f>TRUNC((K38*F38),2)</f>
        <v>48.99</v>
      </c>
      <c r="N38" s="111">
        <f>TRUNC((L38*F38),2)</f>
        <v>62.37</v>
      </c>
      <c r="O38" s="98"/>
      <c r="P38" s="99"/>
    </row>
    <row r="39" spans="1:16" s="100" customFormat="1" ht="15.75" x14ac:dyDescent="0.2">
      <c r="A39" s="101"/>
      <c r="B39" s="134"/>
      <c r="C39" s="134"/>
      <c r="D39" s="291" t="s">
        <v>294</v>
      </c>
      <c r="E39" s="105"/>
      <c r="F39" s="289"/>
      <c r="G39" s="136"/>
      <c r="H39" s="284"/>
      <c r="I39" s="133"/>
      <c r="J39" s="111"/>
      <c r="K39" s="111"/>
      <c r="L39" s="285"/>
      <c r="M39" s="111"/>
      <c r="N39" s="111"/>
      <c r="O39" s="98"/>
      <c r="P39" s="99"/>
    </row>
    <row r="40" spans="1:16" s="100" customFormat="1" ht="18" x14ac:dyDescent="0.2">
      <c r="A40" s="279">
        <v>6</v>
      </c>
      <c r="B40" s="280"/>
      <c r="C40" s="97"/>
      <c r="D40" s="281" t="s">
        <v>79</v>
      </c>
      <c r="E40" s="279"/>
      <c r="F40" s="287"/>
      <c r="G40" s="287"/>
      <c r="H40" s="288"/>
      <c r="I40" s="130">
        <f>SUM(I41:I46)</f>
        <v>8754.7099999999991</v>
      </c>
      <c r="J40" s="130">
        <f>SUM(J41:J46)</f>
        <v>10717.21</v>
      </c>
      <c r="K40" s="130"/>
      <c r="L40" s="130"/>
      <c r="M40" s="130">
        <f>SUM(M41:M45)</f>
        <v>8673.09</v>
      </c>
      <c r="N40" s="130">
        <f>SUM(N41:N45)</f>
        <v>11040.29</v>
      </c>
      <c r="O40" s="98"/>
      <c r="P40" s="99"/>
    </row>
    <row r="41" spans="1:16" s="100" customFormat="1" ht="45" x14ac:dyDescent="0.2">
      <c r="A41" s="101" t="s">
        <v>107</v>
      </c>
      <c r="B41" s="108" t="s">
        <v>281</v>
      </c>
      <c r="C41" s="292" t="s">
        <v>119</v>
      </c>
      <c r="D41" s="137" t="s">
        <v>90</v>
      </c>
      <c r="E41" s="102" t="s">
        <v>70</v>
      </c>
      <c r="F41" s="289">
        <v>58.8</v>
      </c>
      <c r="G41" s="136">
        <v>105.37</v>
      </c>
      <c r="H41" s="284">
        <f>TRUNC((G41*1.2242),2)</f>
        <v>128.99</v>
      </c>
      <c r="I41" s="133">
        <f>TRUNC((G41*F41),2)</f>
        <v>6195.75</v>
      </c>
      <c r="J41" s="111">
        <f>TRUNC((H41*F41),2)</f>
        <v>7584.61</v>
      </c>
      <c r="K41" s="111">
        <v>104.79</v>
      </c>
      <c r="L41" s="285">
        <f t="shared" si="3"/>
        <v>133.38999999999999</v>
      </c>
      <c r="M41" s="111">
        <f>TRUNC((K41*F41),2)</f>
        <v>6161.65</v>
      </c>
      <c r="N41" s="111">
        <f>TRUNC((L41*F41),2)</f>
        <v>7843.33</v>
      </c>
      <c r="O41" s="98"/>
      <c r="P41" s="99"/>
    </row>
    <row r="42" spans="1:16" s="100" customFormat="1" ht="15.75" x14ac:dyDescent="0.2">
      <c r="A42" s="101"/>
      <c r="B42" s="134"/>
      <c r="C42" s="292"/>
      <c r="D42" s="291" t="s">
        <v>295</v>
      </c>
      <c r="E42" s="102"/>
      <c r="F42" s="289"/>
      <c r="G42" s="136"/>
      <c r="H42" s="284"/>
      <c r="I42" s="133"/>
      <c r="J42" s="111"/>
      <c r="K42" s="111"/>
      <c r="L42" s="285"/>
      <c r="M42" s="111"/>
      <c r="N42" s="111"/>
      <c r="O42" s="98"/>
      <c r="P42" s="99"/>
    </row>
    <row r="43" spans="1:16" s="100" customFormat="1" ht="30" x14ac:dyDescent="0.2">
      <c r="A43" s="101" t="s">
        <v>298</v>
      </c>
      <c r="B43" s="108" t="s">
        <v>281</v>
      </c>
      <c r="C43" s="292" t="s">
        <v>120</v>
      </c>
      <c r="D43" s="137" t="s">
        <v>91</v>
      </c>
      <c r="E43" s="102" t="s">
        <v>73</v>
      </c>
      <c r="F43" s="289">
        <v>2</v>
      </c>
      <c r="G43" s="136">
        <v>567.89</v>
      </c>
      <c r="H43" s="284">
        <f>TRUNC((G43*1.2242),2)</f>
        <v>695.21</v>
      </c>
      <c r="I43" s="133">
        <f>TRUNC((G43*F43),2)</f>
        <v>1135.78</v>
      </c>
      <c r="J43" s="111">
        <f>TRUNC((H43*F43),2)</f>
        <v>1390.42</v>
      </c>
      <c r="K43" s="111">
        <v>548.87</v>
      </c>
      <c r="L43" s="285">
        <f t="shared" si="3"/>
        <v>698.71</v>
      </c>
      <c r="M43" s="111">
        <f>TRUNC((K43*F43),2)</f>
        <v>1097.74</v>
      </c>
      <c r="N43" s="111">
        <f>TRUNC((L43*F43),2)</f>
        <v>1397.42</v>
      </c>
      <c r="O43" s="98"/>
      <c r="P43" s="99"/>
    </row>
    <row r="44" spans="1:16" s="100" customFormat="1" ht="15.75" x14ac:dyDescent="0.2">
      <c r="A44" s="101"/>
      <c r="B44" s="134"/>
      <c r="C44" s="292"/>
      <c r="D44" s="291" t="s">
        <v>296</v>
      </c>
      <c r="E44" s="102"/>
      <c r="F44" s="289"/>
      <c r="G44" s="136"/>
      <c r="H44" s="284"/>
      <c r="I44" s="133"/>
      <c r="J44" s="111"/>
      <c r="K44" s="111"/>
      <c r="L44" s="285"/>
      <c r="M44" s="111"/>
      <c r="N44" s="111"/>
      <c r="O44" s="98"/>
      <c r="P44" s="99"/>
    </row>
    <row r="45" spans="1:16" s="100" customFormat="1" ht="30" x14ac:dyDescent="0.2">
      <c r="A45" s="101" t="s">
        <v>299</v>
      </c>
      <c r="B45" s="108" t="s">
        <v>281</v>
      </c>
      <c r="C45" s="292" t="s">
        <v>121</v>
      </c>
      <c r="D45" s="137" t="s">
        <v>92</v>
      </c>
      <c r="E45" s="102" t="s">
        <v>70</v>
      </c>
      <c r="F45" s="289">
        <v>23.7</v>
      </c>
      <c r="G45" s="136">
        <v>60.05</v>
      </c>
      <c r="H45" s="284">
        <f>TRUNC((G45*1.2242),2)</f>
        <v>73.510000000000005</v>
      </c>
      <c r="I45" s="133">
        <f>TRUNC((G45*F45),2)</f>
        <v>1423.18</v>
      </c>
      <c r="J45" s="111">
        <f>TRUNC((H45*F45),2)</f>
        <v>1742.18</v>
      </c>
      <c r="K45" s="111">
        <v>59.65</v>
      </c>
      <c r="L45" s="285">
        <f t="shared" si="3"/>
        <v>75.930000000000007</v>
      </c>
      <c r="M45" s="111">
        <f>TRUNC((K45*F45),2)</f>
        <v>1413.7</v>
      </c>
      <c r="N45" s="111">
        <f>TRUNC((L45*F45),2)</f>
        <v>1799.54</v>
      </c>
      <c r="O45" s="98"/>
      <c r="P45" s="99"/>
    </row>
    <row r="46" spans="1:16" s="100" customFormat="1" ht="15.75" x14ac:dyDescent="0.2">
      <c r="A46" s="101"/>
      <c r="B46" s="108"/>
      <c r="C46" s="292"/>
      <c r="D46" s="291" t="s">
        <v>297</v>
      </c>
      <c r="E46" s="102"/>
      <c r="F46" s="289"/>
      <c r="G46" s="136"/>
      <c r="H46" s="284"/>
      <c r="I46" s="133"/>
      <c r="J46" s="111"/>
      <c r="K46" s="111"/>
      <c r="L46" s="285"/>
      <c r="M46" s="111"/>
      <c r="N46" s="111"/>
      <c r="O46" s="98"/>
      <c r="P46" s="99"/>
    </row>
    <row r="47" spans="1:16" s="100" customFormat="1" ht="18" x14ac:dyDescent="0.2">
      <c r="A47" s="279">
        <v>7</v>
      </c>
      <c r="B47" s="280"/>
      <c r="C47" s="97"/>
      <c r="D47" s="281" t="s">
        <v>80</v>
      </c>
      <c r="E47" s="279"/>
      <c r="F47" s="287"/>
      <c r="G47" s="287"/>
      <c r="H47" s="288"/>
      <c r="I47" s="130">
        <f>SUM(I48:I53)</f>
        <v>70318.16</v>
      </c>
      <c r="J47" s="130">
        <f>SUM(J48:J53)</f>
        <v>86081.99</v>
      </c>
      <c r="K47" s="130"/>
      <c r="L47" s="130"/>
      <c r="M47" s="130">
        <f>SUM(M48:M52)</f>
        <v>70083.319999999992</v>
      </c>
      <c r="N47" s="130">
        <f>SUM(N48:N52)</f>
        <v>89217.62</v>
      </c>
      <c r="O47" s="98"/>
      <c r="P47" s="99"/>
    </row>
    <row r="48" spans="1:16" s="100" customFormat="1" ht="30" x14ac:dyDescent="0.2">
      <c r="A48" s="101" t="s">
        <v>108</v>
      </c>
      <c r="B48" s="108" t="s">
        <v>258</v>
      </c>
      <c r="C48" s="139">
        <v>1</v>
      </c>
      <c r="D48" s="138" t="s">
        <v>93</v>
      </c>
      <c r="E48" s="102" t="s">
        <v>71</v>
      </c>
      <c r="F48" s="289">
        <v>540.96</v>
      </c>
      <c r="G48" s="136">
        <v>95</v>
      </c>
      <c r="H48" s="284">
        <v>116.3</v>
      </c>
      <c r="I48" s="133">
        <f t="shared" ref="I48:I52" si="6">TRUNC((G48*F48),2)</f>
        <v>51391.199999999997</v>
      </c>
      <c r="J48" s="111">
        <f t="shared" ref="J48:J52" si="7">TRUNC((H48*F48),2)</f>
        <v>62913.64</v>
      </c>
      <c r="K48" s="111">
        <v>95</v>
      </c>
      <c r="L48" s="285">
        <v>120.94</v>
      </c>
      <c r="M48" s="111">
        <f t="shared" ref="M48:M52" si="8">TRUNC((K48*F48),2)</f>
        <v>51391.199999999997</v>
      </c>
      <c r="N48" s="111">
        <f t="shared" ref="N48:N52" si="9">TRUNC((L48*F48),2)</f>
        <v>65423.7</v>
      </c>
      <c r="O48" s="98"/>
      <c r="P48" s="99"/>
    </row>
    <row r="49" spans="1:16" s="100" customFormat="1" ht="15.75" x14ac:dyDescent="0.2">
      <c r="A49" s="101"/>
      <c r="B49" s="134"/>
      <c r="C49" s="139"/>
      <c r="D49" s="110" t="s">
        <v>300</v>
      </c>
      <c r="E49" s="102"/>
      <c r="F49" s="289"/>
      <c r="G49" s="136"/>
      <c r="H49" s="284"/>
      <c r="I49" s="133"/>
      <c r="J49" s="111"/>
      <c r="K49" s="111"/>
      <c r="L49" s="285"/>
      <c r="M49" s="111"/>
      <c r="N49" s="111"/>
      <c r="O49" s="98"/>
      <c r="P49" s="99"/>
    </row>
    <row r="50" spans="1:16" s="100" customFormat="1" ht="45" x14ac:dyDescent="0.2">
      <c r="A50" s="101" t="s">
        <v>109</v>
      </c>
      <c r="B50" s="108" t="s">
        <v>281</v>
      </c>
      <c r="C50" s="139">
        <v>94273</v>
      </c>
      <c r="D50" s="138" t="s">
        <v>94</v>
      </c>
      <c r="E50" s="102" t="s">
        <v>70</v>
      </c>
      <c r="F50" s="289">
        <v>13.8</v>
      </c>
      <c r="G50" s="136">
        <v>48.21</v>
      </c>
      <c r="H50" s="284">
        <f t="shared" ref="H50:H52" si="10">TRUNC((G50*1.2242),2)</f>
        <v>59.01</v>
      </c>
      <c r="I50" s="133">
        <f t="shared" si="6"/>
        <v>665.29</v>
      </c>
      <c r="J50" s="111">
        <f t="shared" si="7"/>
        <v>814.33</v>
      </c>
      <c r="K50" s="111">
        <v>47.51</v>
      </c>
      <c r="L50" s="285">
        <f t="shared" si="3"/>
        <v>60.48</v>
      </c>
      <c r="M50" s="111">
        <f t="shared" si="8"/>
        <v>655.63</v>
      </c>
      <c r="N50" s="111">
        <f t="shared" si="9"/>
        <v>834.62</v>
      </c>
      <c r="O50" s="98"/>
      <c r="P50" s="99"/>
    </row>
    <row r="51" spans="1:16" s="100" customFormat="1" ht="15.75" x14ac:dyDescent="0.2">
      <c r="A51" s="101"/>
      <c r="B51" s="134"/>
      <c r="C51" s="139"/>
      <c r="D51" s="110" t="s">
        <v>301</v>
      </c>
      <c r="E51" s="102"/>
      <c r="F51" s="289"/>
      <c r="G51" s="136"/>
      <c r="H51" s="284"/>
      <c r="I51" s="133"/>
      <c r="J51" s="111"/>
      <c r="K51" s="111"/>
      <c r="L51" s="285"/>
      <c r="M51" s="111"/>
      <c r="N51" s="111"/>
      <c r="O51" s="98"/>
      <c r="P51" s="99"/>
    </row>
    <row r="52" spans="1:16" s="100" customFormat="1" ht="30" x14ac:dyDescent="0.2">
      <c r="A52" s="101" t="s">
        <v>110</v>
      </c>
      <c r="B52" s="108" t="s">
        <v>281</v>
      </c>
      <c r="C52" s="139">
        <v>92396</v>
      </c>
      <c r="D52" s="138" t="s">
        <v>303</v>
      </c>
      <c r="E52" s="102" t="s">
        <v>71</v>
      </c>
      <c r="F52" s="289">
        <v>206.58</v>
      </c>
      <c r="G52" s="136">
        <v>88.4</v>
      </c>
      <c r="H52" s="284">
        <f t="shared" si="10"/>
        <v>108.21</v>
      </c>
      <c r="I52" s="133">
        <f t="shared" si="6"/>
        <v>18261.669999999998</v>
      </c>
      <c r="J52" s="111">
        <f t="shared" si="7"/>
        <v>22354.02</v>
      </c>
      <c r="K52" s="111">
        <v>87.31</v>
      </c>
      <c r="L52" s="285">
        <f t="shared" si="3"/>
        <v>111.14</v>
      </c>
      <c r="M52" s="111">
        <f t="shared" si="8"/>
        <v>18036.490000000002</v>
      </c>
      <c r="N52" s="111">
        <f t="shared" si="9"/>
        <v>22959.3</v>
      </c>
      <c r="O52" s="98"/>
      <c r="P52" s="99"/>
    </row>
    <row r="53" spans="1:16" s="100" customFormat="1" ht="15.75" x14ac:dyDescent="0.2">
      <c r="A53" s="101"/>
      <c r="B53" s="134"/>
      <c r="C53" s="139"/>
      <c r="D53" s="138" t="s">
        <v>302</v>
      </c>
      <c r="E53" s="102"/>
      <c r="F53" s="289"/>
      <c r="G53" s="136"/>
      <c r="H53" s="284"/>
      <c r="I53" s="133"/>
      <c r="J53" s="111"/>
      <c r="K53" s="111"/>
      <c r="L53" s="285"/>
      <c r="M53" s="111"/>
      <c r="N53" s="111"/>
      <c r="O53" s="98"/>
      <c r="P53" s="99"/>
    </row>
    <row r="54" spans="1:16" s="100" customFormat="1" ht="18" x14ac:dyDescent="0.2">
      <c r="A54" s="279">
        <v>8</v>
      </c>
      <c r="B54" s="280"/>
      <c r="C54" s="97"/>
      <c r="D54" s="281" t="s">
        <v>81</v>
      </c>
      <c r="E54" s="279"/>
      <c r="F54" s="287"/>
      <c r="G54" s="287"/>
      <c r="H54" s="288"/>
      <c r="I54" s="130">
        <f>SUM(I55:I58)</f>
        <v>749.12000000000012</v>
      </c>
      <c r="J54" s="130">
        <f>SUM(J55:J58)</f>
        <v>917.02</v>
      </c>
      <c r="K54" s="130"/>
      <c r="L54" s="130"/>
      <c r="M54" s="130">
        <f>SUM(M55:M57)</f>
        <v>726.63</v>
      </c>
      <c r="N54" s="130">
        <f>SUM(N55:N57)</f>
        <v>924.9</v>
      </c>
      <c r="O54" s="98"/>
      <c r="P54" s="99"/>
    </row>
    <row r="55" spans="1:16" s="100" customFormat="1" ht="45" x14ac:dyDescent="0.2">
      <c r="A55" s="101" t="s">
        <v>111</v>
      </c>
      <c r="B55" s="108" t="s">
        <v>281</v>
      </c>
      <c r="C55" s="139">
        <v>87879</v>
      </c>
      <c r="D55" s="138" t="s">
        <v>95</v>
      </c>
      <c r="E55" s="102" t="s">
        <v>71</v>
      </c>
      <c r="F55" s="289">
        <v>14.6</v>
      </c>
      <c r="G55" s="136">
        <v>4.91</v>
      </c>
      <c r="H55" s="284">
        <f>TRUNC((G55*1.2242),2)</f>
        <v>6.01</v>
      </c>
      <c r="I55" s="133">
        <f>TRUNC((G55*F55),2)</f>
        <v>71.680000000000007</v>
      </c>
      <c r="J55" s="111">
        <f>TRUNC((H55*F55),2)</f>
        <v>87.74</v>
      </c>
      <c r="K55" s="111">
        <v>4.74</v>
      </c>
      <c r="L55" s="285">
        <f t="shared" si="3"/>
        <v>6.03</v>
      </c>
      <c r="M55" s="111">
        <f>TRUNC((K55*F55),2)</f>
        <v>69.2</v>
      </c>
      <c r="N55" s="111">
        <f>TRUNC((L55*F55),2)</f>
        <v>88.03</v>
      </c>
      <c r="O55" s="98"/>
      <c r="P55" s="99"/>
    </row>
    <row r="56" spans="1:16" s="100" customFormat="1" ht="15.75" x14ac:dyDescent="0.2">
      <c r="A56" s="101"/>
      <c r="B56" s="134"/>
      <c r="C56" s="139"/>
      <c r="D56" s="110" t="s">
        <v>304</v>
      </c>
      <c r="E56" s="102"/>
      <c r="F56" s="289"/>
      <c r="G56" s="136"/>
      <c r="H56" s="284"/>
      <c r="I56" s="133"/>
      <c r="J56" s="111"/>
      <c r="K56" s="111"/>
      <c r="L56" s="285"/>
      <c r="M56" s="111"/>
      <c r="N56" s="111"/>
      <c r="O56" s="98"/>
      <c r="P56" s="99"/>
    </row>
    <row r="57" spans="1:16" s="100" customFormat="1" ht="45" x14ac:dyDescent="0.2">
      <c r="A57" s="101" t="s">
        <v>112</v>
      </c>
      <c r="B57" s="108" t="s">
        <v>281</v>
      </c>
      <c r="C57" s="139">
        <v>87792</v>
      </c>
      <c r="D57" s="138" t="s">
        <v>96</v>
      </c>
      <c r="E57" s="102" t="s">
        <v>71</v>
      </c>
      <c r="F57" s="289">
        <v>14.6</v>
      </c>
      <c r="G57" s="136">
        <v>46.4</v>
      </c>
      <c r="H57" s="284">
        <f>TRUNC((G57*1.2242),2)</f>
        <v>56.8</v>
      </c>
      <c r="I57" s="133">
        <f>TRUNC((G57*F57),2)</f>
        <v>677.44</v>
      </c>
      <c r="J57" s="111">
        <f>TRUNC((H57*F57),2)</f>
        <v>829.28</v>
      </c>
      <c r="K57" s="111">
        <v>45.03</v>
      </c>
      <c r="L57" s="285">
        <f t="shared" si="3"/>
        <v>57.32</v>
      </c>
      <c r="M57" s="111">
        <f>TRUNC((K57*F57),2)</f>
        <v>657.43</v>
      </c>
      <c r="N57" s="111">
        <f>TRUNC((L57*F57),2)</f>
        <v>836.87</v>
      </c>
      <c r="O57" s="98"/>
      <c r="P57" s="99"/>
    </row>
    <row r="58" spans="1:16" s="100" customFormat="1" ht="15.75" x14ac:dyDescent="0.2">
      <c r="A58" s="101"/>
      <c r="B58" s="134"/>
      <c r="C58" s="139"/>
      <c r="D58" s="110" t="s">
        <v>304</v>
      </c>
      <c r="E58" s="102"/>
      <c r="F58" s="289"/>
      <c r="G58" s="136"/>
      <c r="H58" s="284"/>
      <c r="I58" s="133"/>
      <c r="J58" s="111"/>
      <c r="K58" s="111"/>
      <c r="L58" s="285"/>
      <c r="M58" s="111"/>
      <c r="N58" s="111"/>
      <c r="O58" s="98"/>
      <c r="P58" s="99"/>
    </row>
    <row r="59" spans="1:16" s="100" customFormat="1" ht="18" x14ac:dyDescent="0.2">
      <c r="A59" s="279">
        <v>9</v>
      </c>
      <c r="B59" s="280"/>
      <c r="C59" s="97"/>
      <c r="D59" s="281" t="s">
        <v>82</v>
      </c>
      <c r="E59" s="279"/>
      <c r="F59" s="287"/>
      <c r="G59" s="287"/>
      <c r="H59" s="288"/>
      <c r="I59" s="130">
        <f>SUM(I60:I77)</f>
        <v>13691.02</v>
      </c>
      <c r="J59" s="130">
        <f>SUM(J60:J77)</f>
        <v>16760.07</v>
      </c>
      <c r="K59" s="130"/>
      <c r="L59" s="130"/>
      <c r="M59" s="130">
        <f>SUM(M60:M76)</f>
        <v>13559.380000000001</v>
      </c>
      <c r="N59" s="130">
        <f>SUM(N60:N76)</f>
        <v>17259.509999999998</v>
      </c>
      <c r="O59" s="98"/>
      <c r="P59" s="99"/>
    </row>
    <row r="60" spans="1:16" s="100" customFormat="1" ht="30" x14ac:dyDescent="0.2">
      <c r="A60" s="101" t="s">
        <v>113</v>
      </c>
      <c r="B60" s="108" t="s">
        <v>281</v>
      </c>
      <c r="C60" s="140" t="s">
        <v>122</v>
      </c>
      <c r="D60" s="138" t="s">
        <v>97</v>
      </c>
      <c r="E60" s="102" t="s">
        <v>73</v>
      </c>
      <c r="F60" s="289">
        <v>1</v>
      </c>
      <c r="G60" s="136">
        <v>97.15</v>
      </c>
      <c r="H60" s="284">
        <f t="shared" ref="H60:H76" si="11">TRUNC((G60*1.2242),2)</f>
        <v>118.93</v>
      </c>
      <c r="I60" s="133">
        <f t="shared" ref="I60:I76" si="12">TRUNC((G60*F60),2)</f>
        <v>97.15</v>
      </c>
      <c r="J60" s="111">
        <f t="shared" ref="J60:J76" si="13">TRUNC((H60*F60),2)</f>
        <v>118.93</v>
      </c>
      <c r="K60" s="111">
        <v>94.86</v>
      </c>
      <c r="L60" s="285">
        <f t="shared" si="3"/>
        <v>120.75</v>
      </c>
      <c r="M60" s="111">
        <f t="shared" ref="M60:M76" si="14">TRUNC((K60*F60),2)</f>
        <v>94.86</v>
      </c>
      <c r="N60" s="111">
        <f t="shared" ref="N60:N76" si="15">TRUNC((L60*F60),2)</f>
        <v>120.75</v>
      </c>
      <c r="O60" s="98"/>
      <c r="P60" s="99"/>
    </row>
    <row r="61" spans="1:16" s="100" customFormat="1" ht="15.75" x14ac:dyDescent="0.2">
      <c r="A61" s="101"/>
      <c r="B61" s="108"/>
      <c r="C61" s="140"/>
      <c r="D61" s="110" t="s">
        <v>175</v>
      </c>
      <c r="E61" s="102"/>
      <c r="F61" s="289"/>
      <c r="G61" s="136"/>
      <c r="H61" s="284"/>
      <c r="I61" s="133"/>
      <c r="J61" s="111"/>
      <c r="K61" s="111"/>
      <c r="L61" s="285"/>
      <c r="M61" s="111"/>
      <c r="N61" s="111"/>
      <c r="O61" s="98"/>
      <c r="P61" s="99"/>
    </row>
    <row r="62" spans="1:16" s="100" customFormat="1" ht="30" x14ac:dyDescent="0.2">
      <c r="A62" s="101" t="s">
        <v>114</v>
      </c>
      <c r="B62" s="108" t="s">
        <v>281</v>
      </c>
      <c r="C62" s="140" t="s">
        <v>123</v>
      </c>
      <c r="D62" s="138" t="s">
        <v>98</v>
      </c>
      <c r="E62" s="102" t="s">
        <v>73</v>
      </c>
      <c r="F62" s="289">
        <v>1</v>
      </c>
      <c r="G62" s="136">
        <v>23.91</v>
      </c>
      <c r="H62" s="284">
        <f t="shared" si="11"/>
        <v>29.27</v>
      </c>
      <c r="I62" s="133">
        <f t="shared" si="12"/>
        <v>23.91</v>
      </c>
      <c r="J62" s="111">
        <f t="shared" si="13"/>
        <v>29.27</v>
      </c>
      <c r="K62" s="111">
        <v>23.52</v>
      </c>
      <c r="L62" s="285">
        <f t="shared" si="3"/>
        <v>29.94</v>
      </c>
      <c r="M62" s="111">
        <f t="shared" si="14"/>
        <v>23.52</v>
      </c>
      <c r="N62" s="111">
        <f t="shared" si="15"/>
        <v>29.94</v>
      </c>
      <c r="O62" s="98"/>
      <c r="P62" s="99"/>
    </row>
    <row r="63" spans="1:16" s="100" customFormat="1" ht="15.75" x14ac:dyDescent="0.2">
      <c r="A63" s="101"/>
      <c r="B63" s="108"/>
      <c r="C63" s="140"/>
      <c r="D63" s="110" t="s">
        <v>175</v>
      </c>
      <c r="E63" s="102"/>
      <c r="F63" s="289"/>
      <c r="G63" s="136"/>
      <c r="H63" s="284"/>
      <c r="I63" s="133"/>
      <c r="J63" s="111"/>
      <c r="K63" s="111"/>
      <c r="L63" s="285"/>
      <c r="M63" s="111"/>
      <c r="N63" s="111"/>
      <c r="O63" s="98"/>
      <c r="P63" s="99"/>
    </row>
    <row r="64" spans="1:16" s="100" customFormat="1" ht="30" x14ac:dyDescent="0.2">
      <c r="A64" s="101" t="s">
        <v>314</v>
      </c>
      <c r="B64" s="108" t="s">
        <v>281</v>
      </c>
      <c r="C64" s="140" t="s">
        <v>124</v>
      </c>
      <c r="D64" s="138" t="s">
        <v>99</v>
      </c>
      <c r="E64" s="102" t="s">
        <v>73</v>
      </c>
      <c r="F64" s="289">
        <v>2</v>
      </c>
      <c r="G64" s="136">
        <v>14.13</v>
      </c>
      <c r="H64" s="284">
        <f t="shared" si="11"/>
        <v>17.29</v>
      </c>
      <c r="I64" s="133">
        <f t="shared" si="12"/>
        <v>28.26</v>
      </c>
      <c r="J64" s="111">
        <f t="shared" si="13"/>
        <v>34.58</v>
      </c>
      <c r="K64" s="111">
        <v>13.98</v>
      </c>
      <c r="L64" s="285">
        <f t="shared" si="3"/>
        <v>17.79</v>
      </c>
      <c r="M64" s="111">
        <f t="shared" si="14"/>
        <v>27.96</v>
      </c>
      <c r="N64" s="111">
        <f t="shared" si="15"/>
        <v>35.58</v>
      </c>
      <c r="O64" s="98"/>
      <c r="P64" s="99"/>
    </row>
    <row r="65" spans="1:16" s="100" customFormat="1" ht="15.75" x14ac:dyDescent="0.2">
      <c r="A65" s="101"/>
      <c r="B65" s="108"/>
      <c r="C65" s="140"/>
      <c r="D65" s="110" t="s">
        <v>296</v>
      </c>
      <c r="E65" s="102"/>
      <c r="F65" s="289"/>
      <c r="G65" s="136"/>
      <c r="H65" s="284"/>
      <c r="I65" s="133"/>
      <c r="J65" s="111"/>
      <c r="K65" s="111"/>
      <c r="L65" s="285"/>
      <c r="M65" s="111"/>
      <c r="N65" s="111"/>
      <c r="O65" s="98"/>
      <c r="P65" s="99"/>
    </row>
    <row r="66" spans="1:16" s="100" customFormat="1" ht="30" x14ac:dyDescent="0.2">
      <c r="A66" s="101" t="s">
        <v>315</v>
      </c>
      <c r="B66" s="108" t="s">
        <v>281</v>
      </c>
      <c r="C66" s="140" t="s">
        <v>125</v>
      </c>
      <c r="D66" s="138" t="s">
        <v>100</v>
      </c>
      <c r="E66" s="102" t="s">
        <v>73</v>
      </c>
      <c r="F66" s="289">
        <v>5</v>
      </c>
      <c r="G66" s="136">
        <v>169.67</v>
      </c>
      <c r="H66" s="284">
        <f t="shared" si="11"/>
        <v>207.71</v>
      </c>
      <c r="I66" s="133">
        <f t="shared" si="12"/>
        <v>848.35</v>
      </c>
      <c r="J66" s="111">
        <f t="shared" si="13"/>
        <v>1038.55</v>
      </c>
      <c r="K66" s="111">
        <v>163.68</v>
      </c>
      <c r="L66" s="285">
        <f t="shared" si="3"/>
        <v>208.36</v>
      </c>
      <c r="M66" s="111">
        <f t="shared" si="14"/>
        <v>818.4</v>
      </c>
      <c r="N66" s="111">
        <f t="shared" si="15"/>
        <v>1041.8</v>
      </c>
      <c r="O66" s="98"/>
      <c r="P66" s="99"/>
    </row>
    <row r="67" spans="1:16" s="100" customFormat="1" ht="15.75" x14ac:dyDescent="0.2">
      <c r="A67" s="101"/>
      <c r="B67" s="108"/>
      <c r="C67" s="140"/>
      <c r="D67" s="110" t="s">
        <v>309</v>
      </c>
      <c r="E67" s="102"/>
      <c r="F67" s="289"/>
      <c r="G67" s="136"/>
      <c r="H67" s="284"/>
      <c r="I67" s="133"/>
      <c r="J67" s="111"/>
      <c r="K67" s="111"/>
      <c r="L67" s="285"/>
      <c r="M67" s="111"/>
      <c r="N67" s="111"/>
      <c r="O67" s="98"/>
      <c r="P67" s="99"/>
    </row>
    <row r="68" spans="1:16" s="100" customFormat="1" ht="30" x14ac:dyDescent="0.2">
      <c r="A68" s="101" t="s">
        <v>316</v>
      </c>
      <c r="B68" s="108" t="s">
        <v>281</v>
      </c>
      <c r="C68" s="140" t="s">
        <v>307</v>
      </c>
      <c r="D68" s="138" t="s">
        <v>306</v>
      </c>
      <c r="E68" s="102" t="s">
        <v>70</v>
      </c>
      <c r="F68" s="289">
        <v>68.91</v>
      </c>
      <c r="G68" s="136">
        <v>15.36</v>
      </c>
      <c r="H68" s="284">
        <f t="shared" si="11"/>
        <v>18.8</v>
      </c>
      <c r="I68" s="133">
        <f t="shared" si="12"/>
        <v>1058.45</v>
      </c>
      <c r="J68" s="111">
        <f t="shared" si="13"/>
        <v>1295.5</v>
      </c>
      <c r="K68" s="111">
        <v>14.81</v>
      </c>
      <c r="L68" s="285">
        <f t="shared" si="3"/>
        <v>18.850000000000001</v>
      </c>
      <c r="M68" s="111">
        <f t="shared" si="14"/>
        <v>1020.55</v>
      </c>
      <c r="N68" s="111">
        <f t="shared" si="15"/>
        <v>1298.95</v>
      </c>
      <c r="O68" s="98"/>
      <c r="P68" s="99"/>
    </row>
    <row r="69" spans="1:16" s="100" customFormat="1" ht="15.75" x14ac:dyDescent="0.2">
      <c r="A69" s="101"/>
      <c r="B69" s="108"/>
      <c r="C69" s="141"/>
      <c r="D69" s="110" t="s">
        <v>308</v>
      </c>
      <c r="E69" s="102"/>
      <c r="F69" s="289"/>
      <c r="G69" s="136"/>
      <c r="H69" s="284"/>
      <c r="I69" s="133"/>
      <c r="J69" s="111"/>
      <c r="K69" s="111"/>
      <c r="L69" s="285"/>
      <c r="M69" s="111"/>
      <c r="N69" s="111"/>
      <c r="O69" s="98"/>
      <c r="P69" s="99"/>
    </row>
    <row r="70" spans="1:16" s="100" customFormat="1" ht="30" x14ac:dyDescent="0.2">
      <c r="A70" s="101" t="s">
        <v>317</v>
      </c>
      <c r="B70" s="108" t="s">
        <v>281</v>
      </c>
      <c r="C70" s="140" t="s">
        <v>126</v>
      </c>
      <c r="D70" s="138" t="s">
        <v>101</v>
      </c>
      <c r="E70" s="102" t="s">
        <v>70</v>
      </c>
      <c r="F70" s="289">
        <v>209.82</v>
      </c>
      <c r="G70" s="136">
        <v>8.2100000000000009</v>
      </c>
      <c r="H70" s="284">
        <f t="shared" si="11"/>
        <v>10.050000000000001</v>
      </c>
      <c r="I70" s="133">
        <f t="shared" si="12"/>
        <v>1722.62</v>
      </c>
      <c r="J70" s="111">
        <f t="shared" si="13"/>
        <v>2108.69</v>
      </c>
      <c r="K70" s="111">
        <v>8.08</v>
      </c>
      <c r="L70" s="285">
        <f t="shared" si="3"/>
        <v>10.28</v>
      </c>
      <c r="M70" s="111">
        <f t="shared" si="14"/>
        <v>1695.34</v>
      </c>
      <c r="N70" s="111">
        <f t="shared" si="15"/>
        <v>2156.94</v>
      </c>
      <c r="O70" s="98"/>
      <c r="P70" s="99"/>
    </row>
    <row r="71" spans="1:16" s="100" customFormat="1" ht="15.75" x14ac:dyDescent="0.2">
      <c r="A71" s="101"/>
      <c r="B71" s="108"/>
      <c r="C71" s="140"/>
      <c r="D71" s="110" t="s">
        <v>313</v>
      </c>
      <c r="E71" s="102"/>
      <c r="F71" s="289"/>
      <c r="G71" s="136"/>
      <c r="H71" s="284"/>
      <c r="I71" s="133"/>
      <c r="J71" s="111"/>
      <c r="K71" s="111"/>
      <c r="L71" s="285"/>
      <c r="M71" s="111"/>
      <c r="N71" s="111"/>
      <c r="O71" s="98"/>
      <c r="P71" s="99"/>
    </row>
    <row r="72" spans="1:16" s="100" customFormat="1" ht="30" x14ac:dyDescent="0.2">
      <c r="A72" s="101" t="s">
        <v>318</v>
      </c>
      <c r="B72" s="108" t="s">
        <v>281</v>
      </c>
      <c r="C72" s="140" t="s">
        <v>127</v>
      </c>
      <c r="D72" s="138" t="s">
        <v>102</v>
      </c>
      <c r="E72" s="102" t="s">
        <v>73</v>
      </c>
      <c r="F72" s="289">
        <v>5</v>
      </c>
      <c r="G72" s="136">
        <v>110.24</v>
      </c>
      <c r="H72" s="284">
        <f t="shared" si="11"/>
        <v>134.94999999999999</v>
      </c>
      <c r="I72" s="133">
        <f t="shared" si="12"/>
        <v>551.20000000000005</v>
      </c>
      <c r="J72" s="111">
        <f t="shared" si="13"/>
        <v>674.75</v>
      </c>
      <c r="K72" s="111">
        <v>109.47</v>
      </c>
      <c r="L72" s="285">
        <f t="shared" si="3"/>
        <v>139.35</v>
      </c>
      <c r="M72" s="111">
        <f t="shared" si="14"/>
        <v>547.35</v>
      </c>
      <c r="N72" s="111">
        <f t="shared" si="15"/>
        <v>696.75</v>
      </c>
      <c r="O72" s="98"/>
      <c r="P72" s="99"/>
    </row>
    <row r="73" spans="1:16" s="100" customFormat="1" ht="15.75" x14ac:dyDescent="0.2">
      <c r="A73" s="101"/>
      <c r="B73" s="108"/>
      <c r="C73" s="140"/>
      <c r="D73" s="110" t="s">
        <v>309</v>
      </c>
      <c r="E73" s="102"/>
      <c r="F73" s="289"/>
      <c r="G73" s="136"/>
      <c r="H73" s="284"/>
      <c r="I73" s="133"/>
      <c r="J73" s="111"/>
      <c r="K73" s="111"/>
      <c r="L73" s="285"/>
      <c r="M73" s="111"/>
      <c r="N73" s="111"/>
      <c r="O73" s="98"/>
      <c r="P73" s="99"/>
    </row>
    <row r="74" spans="1:16" s="100" customFormat="1" ht="30" x14ac:dyDescent="0.2">
      <c r="A74" s="101" t="s">
        <v>319</v>
      </c>
      <c r="B74" s="108" t="s">
        <v>281</v>
      </c>
      <c r="C74" s="140" t="s">
        <v>312</v>
      </c>
      <c r="D74" s="138" t="s">
        <v>311</v>
      </c>
      <c r="E74" s="102" t="s">
        <v>73</v>
      </c>
      <c r="F74" s="289">
        <v>4</v>
      </c>
      <c r="G74" s="136">
        <v>820.99</v>
      </c>
      <c r="H74" s="284">
        <f t="shared" si="11"/>
        <v>1005.05</v>
      </c>
      <c r="I74" s="133">
        <f t="shared" si="12"/>
        <v>3283.96</v>
      </c>
      <c r="J74" s="111">
        <f t="shared" si="13"/>
        <v>4020.2</v>
      </c>
      <c r="K74" s="111">
        <v>815.79</v>
      </c>
      <c r="L74" s="285">
        <f t="shared" si="3"/>
        <v>1038.5</v>
      </c>
      <c r="M74" s="111">
        <f t="shared" si="14"/>
        <v>3263.16</v>
      </c>
      <c r="N74" s="111">
        <f t="shared" si="15"/>
        <v>4154</v>
      </c>
      <c r="O74" s="98"/>
      <c r="P74" s="99"/>
    </row>
    <row r="75" spans="1:16" s="100" customFormat="1" ht="15.75" x14ac:dyDescent="0.2">
      <c r="A75" s="101"/>
      <c r="B75" s="108"/>
      <c r="C75" s="141"/>
      <c r="D75" s="110" t="s">
        <v>174</v>
      </c>
      <c r="E75" s="102"/>
      <c r="F75" s="289"/>
      <c r="G75" s="136"/>
      <c r="H75" s="284"/>
      <c r="I75" s="133"/>
      <c r="J75" s="111"/>
      <c r="K75" s="111"/>
      <c r="L75" s="285"/>
      <c r="M75" s="111"/>
      <c r="N75" s="111"/>
      <c r="O75" s="98"/>
      <c r="P75" s="99"/>
    </row>
    <row r="76" spans="1:16" s="100" customFormat="1" ht="30" x14ac:dyDescent="0.2">
      <c r="A76" s="101" t="s">
        <v>320</v>
      </c>
      <c r="B76" s="108" t="s">
        <v>281</v>
      </c>
      <c r="C76" s="140" t="s">
        <v>128</v>
      </c>
      <c r="D76" s="138" t="s">
        <v>321</v>
      </c>
      <c r="E76" s="102" t="s">
        <v>73</v>
      </c>
      <c r="F76" s="289">
        <v>8</v>
      </c>
      <c r="G76" s="136">
        <v>759.64</v>
      </c>
      <c r="H76" s="284">
        <f t="shared" si="11"/>
        <v>929.95</v>
      </c>
      <c r="I76" s="133">
        <f t="shared" si="12"/>
        <v>6077.12</v>
      </c>
      <c r="J76" s="111">
        <f t="shared" si="13"/>
        <v>7439.6</v>
      </c>
      <c r="K76" s="111">
        <v>758.53</v>
      </c>
      <c r="L76" s="285">
        <f t="shared" si="3"/>
        <v>965.6</v>
      </c>
      <c r="M76" s="111">
        <f t="shared" si="14"/>
        <v>6068.24</v>
      </c>
      <c r="N76" s="111">
        <f t="shared" si="15"/>
        <v>7724.8</v>
      </c>
      <c r="O76" s="98"/>
      <c r="P76" s="99"/>
    </row>
    <row r="77" spans="1:16" s="100" customFormat="1" ht="15.75" x14ac:dyDescent="0.2">
      <c r="A77" s="101"/>
      <c r="B77" s="108"/>
      <c r="C77" s="140"/>
      <c r="D77" s="110" t="s">
        <v>310</v>
      </c>
      <c r="E77" s="102"/>
      <c r="F77" s="289"/>
      <c r="G77" s="136"/>
      <c r="H77" s="284"/>
      <c r="I77" s="133"/>
      <c r="J77" s="111"/>
      <c r="K77" s="111"/>
      <c r="L77" s="285"/>
      <c r="M77" s="111"/>
      <c r="N77" s="111"/>
      <c r="O77" s="98"/>
      <c r="P77" s="99"/>
    </row>
    <row r="78" spans="1:16" s="100" customFormat="1" ht="18" x14ac:dyDescent="0.2">
      <c r="A78" s="279">
        <v>10</v>
      </c>
      <c r="B78" s="280"/>
      <c r="C78" s="97"/>
      <c r="D78" s="281" t="s">
        <v>83</v>
      </c>
      <c r="E78" s="279"/>
      <c r="F78" s="287"/>
      <c r="G78" s="287"/>
      <c r="H78" s="288"/>
      <c r="I78" s="130">
        <f>SUM(I79:I83)</f>
        <v>5645.4</v>
      </c>
      <c r="J78" s="130">
        <f>SUM(J79:J83)</f>
        <v>6910.03</v>
      </c>
      <c r="K78" s="130"/>
      <c r="L78" s="130"/>
      <c r="M78" s="130">
        <f>SUM(M79:M83)</f>
        <v>5449.38</v>
      </c>
      <c r="N78" s="130">
        <f>SUM(N79:N83)</f>
        <v>6934.83</v>
      </c>
      <c r="O78" s="98"/>
      <c r="P78" s="99"/>
    </row>
    <row r="79" spans="1:16" s="100" customFormat="1" ht="15.75" x14ac:dyDescent="0.2">
      <c r="A79" s="101" t="s">
        <v>115</v>
      </c>
      <c r="B79" s="108" t="s">
        <v>281</v>
      </c>
      <c r="C79" s="140" t="s">
        <v>129</v>
      </c>
      <c r="D79" s="138" t="s">
        <v>103</v>
      </c>
      <c r="E79" s="102" t="s">
        <v>71</v>
      </c>
      <c r="F79" s="289">
        <v>118.08</v>
      </c>
      <c r="G79" s="136">
        <v>4.6500000000000004</v>
      </c>
      <c r="H79" s="284">
        <f>TRUNC((G79*1.2242),2)</f>
        <v>5.69</v>
      </c>
      <c r="I79" s="133">
        <f>TRUNC((G79*F79),2)</f>
        <v>549.07000000000005</v>
      </c>
      <c r="J79" s="111">
        <f>TRUNC((H79*F79),2)</f>
        <v>671.87</v>
      </c>
      <c r="K79" s="111">
        <v>4.5199999999999996</v>
      </c>
      <c r="L79" s="285">
        <f>TRUNC((K79*1.273),2)</f>
        <v>5.75</v>
      </c>
      <c r="M79" s="111">
        <f>TRUNC((K79*F79),2)</f>
        <v>533.72</v>
      </c>
      <c r="N79" s="111">
        <f>TRUNC((L79*F79),2)</f>
        <v>678.96</v>
      </c>
      <c r="O79" s="98"/>
      <c r="P79" s="99"/>
    </row>
    <row r="80" spans="1:16" s="100" customFormat="1" ht="31.5" x14ac:dyDescent="0.2">
      <c r="A80" s="101"/>
      <c r="B80" s="134"/>
      <c r="C80" s="140"/>
      <c r="D80" s="110" t="s">
        <v>322</v>
      </c>
      <c r="E80" s="102"/>
      <c r="F80" s="289"/>
      <c r="G80" s="136"/>
      <c r="H80" s="284"/>
      <c r="I80" s="133"/>
      <c r="J80" s="111"/>
      <c r="K80" s="111"/>
      <c r="L80" s="285"/>
      <c r="M80" s="111"/>
      <c r="N80" s="111"/>
      <c r="O80" s="98"/>
      <c r="P80" s="99"/>
    </row>
    <row r="81" spans="1:16" s="100" customFormat="1" ht="30" x14ac:dyDescent="0.2">
      <c r="A81" s="101" t="s">
        <v>116</v>
      </c>
      <c r="B81" s="108" t="s">
        <v>281</v>
      </c>
      <c r="C81" s="140" t="s">
        <v>130</v>
      </c>
      <c r="D81" s="138" t="s">
        <v>104</v>
      </c>
      <c r="E81" s="102" t="s">
        <v>71</v>
      </c>
      <c r="F81" s="289">
        <v>118.08</v>
      </c>
      <c r="G81" s="136">
        <v>28.52</v>
      </c>
      <c r="H81" s="284">
        <f>TRUNC((G81*1.2242),2)</f>
        <v>34.909999999999997</v>
      </c>
      <c r="I81" s="133">
        <f>TRUNC((G81*F81),2)</f>
        <v>3367.64</v>
      </c>
      <c r="J81" s="111">
        <f>TRUNC((H81*F81),2)</f>
        <v>4122.17</v>
      </c>
      <c r="K81" s="111">
        <v>27.32</v>
      </c>
      <c r="L81" s="285">
        <f>TRUNC((K81*1.273),2)</f>
        <v>34.770000000000003</v>
      </c>
      <c r="M81" s="111">
        <f>TRUNC((K81*F81),2)</f>
        <v>3225.94</v>
      </c>
      <c r="N81" s="111">
        <f>TRUNC((L81*F81),2)</f>
        <v>4105.6400000000003</v>
      </c>
      <c r="O81" s="98"/>
      <c r="P81" s="99"/>
    </row>
    <row r="82" spans="1:16" s="100" customFormat="1" ht="31.5" x14ac:dyDescent="0.2">
      <c r="A82" s="101"/>
      <c r="B82" s="134"/>
      <c r="C82" s="140"/>
      <c r="D82" s="110" t="s">
        <v>322</v>
      </c>
      <c r="E82" s="102"/>
      <c r="F82" s="289"/>
      <c r="G82" s="136"/>
      <c r="H82" s="284"/>
      <c r="I82" s="133"/>
      <c r="J82" s="111"/>
      <c r="K82" s="111"/>
      <c r="L82" s="285"/>
      <c r="M82" s="111"/>
      <c r="N82" s="111"/>
      <c r="O82" s="98"/>
      <c r="P82" s="99"/>
    </row>
    <row r="83" spans="1:16" s="100" customFormat="1" ht="30" x14ac:dyDescent="0.2">
      <c r="A83" s="101" t="s">
        <v>117</v>
      </c>
      <c r="B83" s="108" t="s">
        <v>281</v>
      </c>
      <c r="C83" s="140" t="s">
        <v>131</v>
      </c>
      <c r="D83" s="138" t="s">
        <v>105</v>
      </c>
      <c r="E83" s="102" t="s">
        <v>71</v>
      </c>
      <c r="F83" s="289">
        <v>118.08</v>
      </c>
      <c r="G83" s="136">
        <v>14.64</v>
      </c>
      <c r="H83" s="284">
        <f>TRUNC((G83*1.2242),2)</f>
        <v>17.920000000000002</v>
      </c>
      <c r="I83" s="133">
        <f>TRUNC((G83*F83),2)</f>
        <v>1728.69</v>
      </c>
      <c r="J83" s="111">
        <f>TRUNC((H83*F83),2)</f>
        <v>2115.9899999999998</v>
      </c>
      <c r="K83" s="111">
        <v>14.31</v>
      </c>
      <c r="L83" s="285">
        <f>TRUNC((K83*1.273),2)</f>
        <v>18.21</v>
      </c>
      <c r="M83" s="111">
        <f>TRUNC((K83*F83),2)</f>
        <v>1689.72</v>
      </c>
      <c r="N83" s="111">
        <f>TRUNC((L83*F83),2)</f>
        <v>2150.23</v>
      </c>
      <c r="O83" s="98"/>
      <c r="P83" s="99"/>
    </row>
    <row r="84" spans="1:16" s="100" customFormat="1" ht="31.5" x14ac:dyDescent="0.2">
      <c r="A84" s="101"/>
      <c r="B84" s="134"/>
      <c r="C84" s="140"/>
      <c r="D84" s="110" t="s">
        <v>322</v>
      </c>
      <c r="E84" s="102"/>
      <c r="F84" s="289"/>
      <c r="G84" s="136"/>
      <c r="H84" s="284"/>
      <c r="I84" s="133"/>
      <c r="J84" s="111"/>
      <c r="K84" s="111"/>
      <c r="L84" s="285"/>
      <c r="M84" s="111"/>
      <c r="N84" s="111"/>
      <c r="O84" s="98"/>
      <c r="P84" s="99"/>
    </row>
    <row r="85" spans="1:16" s="100" customFormat="1" ht="18" x14ac:dyDescent="0.2">
      <c r="A85" s="279">
        <v>11</v>
      </c>
      <c r="B85" s="280"/>
      <c r="C85" s="97"/>
      <c r="D85" s="281" t="s">
        <v>84</v>
      </c>
      <c r="E85" s="279"/>
      <c r="F85" s="287"/>
      <c r="G85" s="287"/>
      <c r="H85" s="288"/>
      <c r="I85" s="130">
        <f>SUM(I86:I86)</f>
        <v>42447.35</v>
      </c>
      <c r="J85" s="130">
        <f>SUM(J86:J86)</f>
        <v>51963.56</v>
      </c>
      <c r="K85" s="130"/>
      <c r="L85" s="130"/>
      <c r="M85" s="130">
        <f>SUM(M86:M86)</f>
        <v>41936.879999999997</v>
      </c>
      <c r="N85" s="130">
        <f>SUM(N86:N86)</f>
        <v>53384.76</v>
      </c>
      <c r="O85" s="98"/>
      <c r="P85" s="99"/>
    </row>
    <row r="86" spans="1:16" s="100" customFormat="1" ht="60" x14ac:dyDescent="0.2">
      <c r="A86" s="101" t="s">
        <v>118</v>
      </c>
      <c r="B86" s="108" t="s">
        <v>281</v>
      </c>
      <c r="C86" s="140" t="s">
        <v>132</v>
      </c>
      <c r="D86" s="138" t="s">
        <v>324</v>
      </c>
      <c r="E86" s="102" t="s">
        <v>71</v>
      </c>
      <c r="F86" s="289">
        <v>290.04000000000002</v>
      </c>
      <c r="G86" s="136">
        <v>146.35</v>
      </c>
      <c r="H86" s="284">
        <f>TRUNC((G86*1.2242),2)</f>
        <v>179.16</v>
      </c>
      <c r="I86" s="133">
        <f>TRUNC((G86*F86),2)</f>
        <v>42447.35</v>
      </c>
      <c r="J86" s="111">
        <f>TRUNC((H86*F86),2)</f>
        <v>51963.56</v>
      </c>
      <c r="K86" s="111">
        <v>144.59</v>
      </c>
      <c r="L86" s="285">
        <f>TRUNC((K86*1.273),2)</f>
        <v>184.06</v>
      </c>
      <c r="M86" s="111">
        <f>TRUNC((K86*F86),2)</f>
        <v>41936.879999999997</v>
      </c>
      <c r="N86" s="111">
        <f>TRUNC((L86*F86),2)</f>
        <v>53384.76</v>
      </c>
      <c r="O86" s="98"/>
      <c r="P86" s="99"/>
    </row>
    <row r="87" spans="1:16" s="100" customFormat="1" ht="15.75" x14ac:dyDescent="0.2">
      <c r="A87" s="105"/>
      <c r="B87" s="105"/>
      <c r="C87" s="106"/>
      <c r="D87" s="291" t="s">
        <v>323</v>
      </c>
      <c r="E87" s="107"/>
      <c r="F87" s="289"/>
      <c r="G87" s="136"/>
      <c r="H87" s="136"/>
      <c r="I87" s="111"/>
      <c r="J87" s="293"/>
      <c r="K87" s="293"/>
      <c r="L87" s="293"/>
      <c r="M87" s="293"/>
      <c r="N87" s="293"/>
      <c r="O87" s="98"/>
      <c r="P87" s="99"/>
    </row>
    <row r="88" spans="1:16" s="100" customFormat="1" ht="18" x14ac:dyDescent="0.2">
      <c r="A88" s="142"/>
      <c r="B88" s="142"/>
      <c r="C88" s="143"/>
      <c r="D88" s="144"/>
      <c r="E88" s="145"/>
      <c r="F88" s="371" t="s">
        <v>171</v>
      </c>
      <c r="G88" s="372"/>
      <c r="H88" s="373"/>
      <c r="I88" s="146">
        <f>I17+I20+I27+I32+I37+I40+I47+I54+I59+I78+I85</f>
        <v>149526.57999999999</v>
      </c>
      <c r="J88" s="146">
        <f>J17+J20+J27+J32+J37+J40+J47+J54+J59+J78+J85</f>
        <v>183046.38</v>
      </c>
      <c r="K88" s="147"/>
      <c r="L88" s="147"/>
      <c r="M88" s="146">
        <f>M17+M20+M27+M32+M37+M40+M47+M54+M59+M78+M85</f>
        <v>148156.08000000002</v>
      </c>
      <c r="N88" s="146">
        <f>N17+N20+N27+N32+N37+N40+N47+N54+N59+N78+N85</f>
        <v>188598.72999999998</v>
      </c>
      <c r="O88" s="98"/>
      <c r="P88" s="99"/>
    </row>
    <row r="89" spans="1:16" ht="15" x14ac:dyDescent="0.2">
      <c r="A89" s="113"/>
      <c r="B89" s="113"/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P89" s="114"/>
    </row>
    <row r="90" spans="1:16" ht="20.25" x14ac:dyDescent="0.2">
      <c r="A90" s="374" t="s">
        <v>172</v>
      </c>
      <c r="B90" s="375"/>
      <c r="C90" s="375"/>
      <c r="D90" s="375"/>
      <c r="E90" s="375"/>
      <c r="F90" s="375"/>
      <c r="G90" s="375"/>
      <c r="H90" s="375"/>
      <c r="I90" s="375"/>
      <c r="J90" s="375"/>
      <c r="K90" s="375"/>
      <c r="L90" s="375"/>
      <c r="M90" s="375"/>
      <c r="N90" s="376"/>
      <c r="O90" s="120"/>
      <c r="P90" s="114"/>
    </row>
    <row r="91" spans="1:16" x14ac:dyDescent="0.2">
      <c r="A91" s="115"/>
      <c r="B91" s="115"/>
      <c r="C91" s="116"/>
      <c r="D91" s="117"/>
      <c r="E91" s="118"/>
      <c r="F91" s="119"/>
      <c r="G91" s="118"/>
      <c r="H91" s="118"/>
      <c r="I91" s="118"/>
      <c r="J91" s="118"/>
      <c r="K91" s="118"/>
      <c r="L91" s="118"/>
      <c r="M91" s="118"/>
      <c r="N91" s="118"/>
      <c r="O91" s="120"/>
      <c r="P91" s="114"/>
    </row>
    <row r="92" spans="1:16" x14ac:dyDescent="0.2">
      <c r="A92" s="115"/>
      <c r="B92" s="115"/>
      <c r="C92" s="116"/>
      <c r="D92" s="117"/>
      <c r="E92" s="118"/>
      <c r="F92" s="119"/>
      <c r="G92" s="118"/>
      <c r="H92" s="118"/>
      <c r="I92" s="118"/>
      <c r="J92" s="118"/>
      <c r="K92" s="118"/>
      <c r="L92" s="118"/>
      <c r="M92" s="118"/>
      <c r="N92" s="118"/>
      <c r="O92" s="120"/>
      <c r="P92" s="114"/>
    </row>
    <row r="93" spans="1:16" x14ac:dyDescent="0.2">
      <c r="A93" s="115"/>
      <c r="B93" s="115"/>
      <c r="C93" s="116"/>
      <c r="D93" s="117"/>
      <c r="E93" s="118"/>
      <c r="F93" s="119"/>
      <c r="G93" s="118"/>
      <c r="H93" s="118"/>
      <c r="I93" s="118"/>
      <c r="J93" s="118"/>
      <c r="K93" s="118"/>
      <c r="L93" s="118"/>
      <c r="M93" s="118"/>
      <c r="N93" s="118"/>
      <c r="O93" s="120"/>
      <c r="P93" s="114"/>
    </row>
    <row r="94" spans="1:16" x14ac:dyDescent="0.2">
      <c r="A94" s="115"/>
      <c r="B94" s="115"/>
      <c r="C94" s="116"/>
      <c r="D94" s="117"/>
      <c r="E94" s="118"/>
      <c r="F94" s="119"/>
      <c r="G94" s="118"/>
      <c r="H94" s="118"/>
      <c r="I94" s="118"/>
      <c r="J94" s="118"/>
      <c r="K94" s="118"/>
      <c r="L94" s="118"/>
      <c r="M94" s="118"/>
      <c r="N94" s="118"/>
      <c r="O94" s="120"/>
      <c r="P94" s="114"/>
    </row>
    <row r="95" spans="1:16" ht="15.75" x14ac:dyDescent="0.2">
      <c r="A95" s="377" t="s">
        <v>67</v>
      </c>
      <c r="B95" s="377"/>
      <c r="C95" s="377"/>
      <c r="D95" s="377"/>
      <c r="E95" s="377"/>
      <c r="F95" s="377"/>
      <c r="G95" s="377"/>
      <c r="H95" s="377"/>
      <c r="I95" s="377"/>
      <c r="J95" s="377"/>
      <c r="K95" s="377"/>
      <c r="L95" s="377"/>
      <c r="M95" s="377"/>
      <c r="N95" s="377"/>
      <c r="O95" s="122"/>
      <c r="P95" s="114"/>
    </row>
    <row r="96" spans="1:16" ht="15.75" x14ac:dyDescent="0.2">
      <c r="A96" s="377" t="s">
        <v>157</v>
      </c>
      <c r="B96" s="377"/>
      <c r="C96" s="377"/>
      <c r="D96" s="377"/>
      <c r="E96" s="377"/>
      <c r="F96" s="377"/>
      <c r="G96" s="377"/>
      <c r="H96" s="377"/>
      <c r="I96" s="377"/>
      <c r="J96" s="377"/>
      <c r="K96" s="377"/>
      <c r="L96" s="377"/>
      <c r="M96" s="377"/>
      <c r="N96" s="377"/>
      <c r="O96" s="122"/>
      <c r="P96" s="114"/>
    </row>
    <row r="97" spans="1:16" ht="15.75" x14ac:dyDescent="0.2">
      <c r="A97" s="116"/>
      <c r="B97" s="116"/>
      <c r="C97" s="116"/>
      <c r="D97" s="121"/>
      <c r="E97" s="363"/>
      <c r="F97" s="363"/>
      <c r="G97" s="364"/>
      <c r="H97" s="364"/>
      <c r="I97" s="123"/>
      <c r="J97" s="124"/>
      <c r="K97" s="124"/>
      <c r="L97" s="124"/>
      <c r="M97" s="124"/>
      <c r="N97" s="124"/>
      <c r="O97" s="122"/>
      <c r="P97" s="114"/>
    </row>
    <row r="98" spans="1:16" x14ac:dyDescent="0.2">
      <c r="A98" s="120"/>
      <c r="B98" s="120"/>
      <c r="C98" s="120"/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</row>
    <row r="99" spans="1:16" x14ac:dyDescent="0.2">
      <c r="A99" s="120"/>
      <c r="B99" s="120"/>
      <c r="C99" s="120"/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</row>
    <row r="100" spans="1:16" x14ac:dyDescent="0.2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</row>
    <row r="101" spans="1:16" x14ac:dyDescent="0.2">
      <c r="A101" s="120"/>
      <c r="B101" s="120"/>
      <c r="C101" s="120"/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</row>
    <row r="102" spans="1:16" x14ac:dyDescent="0.2">
      <c r="A102" s="120"/>
      <c r="B102" s="120"/>
      <c r="C102" s="120"/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</row>
    <row r="103" spans="1:16" x14ac:dyDescent="0.2">
      <c r="A103" s="114"/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</row>
    <row r="104" spans="1:16" x14ac:dyDescent="0.2"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</row>
    <row r="113" s="66" customFormat="1" x14ac:dyDescent="0.2"/>
    <row r="114" s="66" customFormat="1" x14ac:dyDescent="0.2"/>
    <row r="115" s="66" customFormat="1" x14ac:dyDescent="0.2"/>
    <row r="116" s="66" customFormat="1" x14ac:dyDescent="0.2"/>
    <row r="117" s="66" customFormat="1" x14ac:dyDescent="0.2"/>
    <row r="118" s="66" customFormat="1" x14ac:dyDescent="0.2"/>
    <row r="119" s="66" customFormat="1" x14ac:dyDescent="0.2"/>
    <row r="120" s="66" customFormat="1" x14ac:dyDescent="0.2"/>
    <row r="121" s="66" customFormat="1" x14ac:dyDescent="0.2"/>
    <row r="122" s="66" customFormat="1" x14ac:dyDescent="0.2"/>
    <row r="123" s="66" customFormat="1" x14ac:dyDescent="0.2"/>
    <row r="124" s="66" customFormat="1" x14ac:dyDescent="0.2"/>
    <row r="125" s="66" customFormat="1" x14ac:dyDescent="0.2"/>
    <row r="126" s="66" customFormat="1" x14ac:dyDescent="0.2"/>
    <row r="127" s="66" customFormat="1" x14ac:dyDescent="0.2"/>
    <row r="128" s="66" customFormat="1" x14ac:dyDescent="0.2"/>
    <row r="129" s="66" customFormat="1" x14ac:dyDescent="0.2"/>
    <row r="130" s="66" customFormat="1" x14ac:dyDescent="0.2"/>
    <row r="131" s="66" customFormat="1" x14ac:dyDescent="0.2"/>
    <row r="132" s="66" customFormat="1" x14ac:dyDescent="0.2"/>
    <row r="133" s="66" customFormat="1" x14ac:dyDescent="0.2"/>
    <row r="134" s="66" customFormat="1" x14ac:dyDescent="0.2"/>
    <row r="135" s="66" customFormat="1" x14ac:dyDescent="0.2"/>
    <row r="136" s="66" customFormat="1" x14ac:dyDescent="0.2"/>
    <row r="137" s="66" customFormat="1" x14ac:dyDescent="0.2"/>
    <row r="138" s="66" customFormat="1" x14ac:dyDescent="0.2"/>
    <row r="139" s="66" customFormat="1" x14ac:dyDescent="0.2"/>
    <row r="140" s="66" customFormat="1" x14ac:dyDescent="0.2"/>
    <row r="141" s="66" customFormat="1" x14ac:dyDescent="0.2"/>
    <row r="142" s="66" customFormat="1" x14ac:dyDescent="0.2"/>
    <row r="143" s="66" customFormat="1" x14ac:dyDescent="0.2"/>
    <row r="144" s="66" customFormat="1" x14ac:dyDescent="0.2"/>
    <row r="145" s="66" customFormat="1" x14ac:dyDescent="0.2"/>
    <row r="146" s="66" customFormat="1" x14ac:dyDescent="0.2"/>
    <row r="147" s="66" customFormat="1" x14ac:dyDescent="0.2"/>
    <row r="148" s="66" customFormat="1" x14ac:dyDescent="0.2"/>
    <row r="149" s="66" customFormat="1" x14ac:dyDescent="0.2"/>
    <row r="150" s="66" customFormat="1" x14ac:dyDescent="0.2"/>
    <row r="151" s="66" customFormat="1" x14ac:dyDescent="0.2"/>
    <row r="152" s="66" customFormat="1" x14ac:dyDescent="0.2"/>
    <row r="153" s="66" customFormat="1" x14ac:dyDescent="0.2"/>
    <row r="154" s="66" customFormat="1" x14ac:dyDescent="0.2"/>
    <row r="155" s="66" customFormat="1" x14ac:dyDescent="0.2"/>
    <row r="156" s="66" customFormat="1" x14ac:dyDescent="0.2"/>
    <row r="157" s="66" customFormat="1" x14ac:dyDescent="0.2"/>
    <row r="158" s="66" customFormat="1" x14ac:dyDescent="0.2"/>
    <row r="159" s="66" customFormat="1" x14ac:dyDescent="0.2"/>
    <row r="160" s="66" customFormat="1" x14ac:dyDescent="0.2"/>
    <row r="161" s="66" customFormat="1" x14ac:dyDescent="0.2"/>
    <row r="162" s="66" customFormat="1" x14ac:dyDescent="0.2"/>
    <row r="163" s="66" customFormat="1" x14ac:dyDescent="0.2"/>
    <row r="164" s="66" customFormat="1" x14ac:dyDescent="0.2"/>
    <row r="165" s="66" customFormat="1" x14ac:dyDescent="0.2"/>
    <row r="166" s="66" customFormat="1" x14ac:dyDescent="0.2"/>
    <row r="167" s="66" customFormat="1" x14ac:dyDescent="0.2"/>
    <row r="168" s="66" customFormat="1" x14ac:dyDescent="0.2"/>
    <row r="169" s="66" customFormat="1" x14ac:dyDescent="0.2"/>
    <row r="170" s="66" customFormat="1" x14ac:dyDescent="0.2"/>
    <row r="171" s="66" customFormat="1" x14ac:dyDescent="0.2"/>
    <row r="172" s="66" customFormat="1" x14ac:dyDescent="0.2"/>
    <row r="173" s="66" customFormat="1" x14ac:dyDescent="0.2"/>
    <row r="174" s="66" customFormat="1" x14ac:dyDescent="0.2"/>
    <row r="175" s="66" customFormat="1" x14ac:dyDescent="0.2"/>
    <row r="176" s="66" customFormat="1" x14ac:dyDescent="0.2"/>
    <row r="177" s="66" customFormat="1" x14ac:dyDescent="0.2"/>
    <row r="178" s="66" customFormat="1" x14ac:dyDescent="0.2"/>
    <row r="179" s="66" customFormat="1" x14ac:dyDescent="0.2"/>
    <row r="180" s="66" customFormat="1" x14ac:dyDescent="0.2"/>
    <row r="181" s="66" customFormat="1" x14ac:dyDescent="0.2"/>
    <row r="182" s="66" customFormat="1" x14ac:dyDescent="0.2"/>
    <row r="183" s="66" customFormat="1" x14ac:dyDescent="0.2"/>
    <row r="184" s="66" customFormat="1" x14ac:dyDescent="0.2"/>
    <row r="185" s="66" customFormat="1" x14ac:dyDescent="0.2"/>
    <row r="186" s="66" customFormat="1" x14ac:dyDescent="0.2"/>
    <row r="187" s="66" customFormat="1" x14ac:dyDescent="0.2"/>
    <row r="188" s="66" customFormat="1" x14ac:dyDescent="0.2"/>
    <row r="189" s="66" customFormat="1" x14ac:dyDescent="0.2"/>
    <row r="190" s="66" customFormat="1" x14ac:dyDescent="0.2"/>
    <row r="191" s="66" customFormat="1" x14ac:dyDescent="0.2"/>
    <row r="192" s="66" customFormat="1" x14ac:dyDescent="0.2"/>
    <row r="193" s="66" customFormat="1" x14ac:dyDescent="0.2"/>
    <row r="194" s="66" customFormat="1" x14ac:dyDescent="0.2"/>
    <row r="195" s="66" customFormat="1" x14ac:dyDescent="0.2"/>
    <row r="196" s="66" customFormat="1" x14ac:dyDescent="0.2"/>
    <row r="197" s="66" customFormat="1" x14ac:dyDescent="0.2"/>
    <row r="198" s="66" customFormat="1" x14ac:dyDescent="0.2"/>
    <row r="199" s="66" customFormat="1" x14ac:dyDescent="0.2"/>
    <row r="200" s="66" customFormat="1" x14ac:dyDescent="0.2"/>
    <row r="201" s="66" customFormat="1" x14ac:dyDescent="0.2"/>
    <row r="202" s="66" customFormat="1" x14ac:dyDescent="0.2"/>
    <row r="203" s="66" customFormat="1" x14ac:dyDescent="0.2"/>
    <row r="204" s="66" customFormat="1" x14ac:dyDescent="0.2"/>
    <row r="205" s="66" customFormat="1" x14ac:dyDescent="0.2"/>
    <row r="206" s="66" customFormat="1" x14ac:dyDescent="0.2"/>
    <row r="207" s="66" customFormat="1" x14ac:dyDescent="0.2"/>
    <row r="208" s="66" customFormat="1" x14ac:dyDescent="0.2"/>
    <row r="209" s="66" customFormat="1" x14ac:dyDescent="0.2"/>
    <row r="210" s="66" customFormat="1" x14ac:dyDescent="0.2"/>
    <row r="211" s="66" customFormat="1" x14ac:dyDescent="0.2"/>
    <row r="212" s="66" customFormat="1" x14ac:dyDescent="0.2"/>
    <row r="213" s="66" customFormat="1" x14ac:dyDescent="0.2"/>
    <row r="214" s="66" customFormat="1" x14ac:dyDescent="0.2"/>
    <row r="215" s="66" customFormat="1" x14ac:dyDescent="0.2"/>
    <row r="216" s="66" customFormat="1" x14ac:dyDescent="0.2"/>
    <row r="217" s="66" customFormat="1" x14ac:dyDescent="0.2"/>
    <row r="218" s="66" customFormat="1" x14ac:dyDescent="0.2"/>
    <row r="219" s="66" customFormat="1" x14ac:dyDescent="0.2"/>
    <row r="220" s="66" customFormat="1" x14ac:dyDescent="0.2"/>
    <row r="221" s="66" customFormat="1" x14ac:dyDescent="0.2"/>
    <row r="222" s="66" customFormat="1" x14ac:dyDescent="0.2"/>
    <row r="223" s="66" customFormat="1" x14ac:dyDescent="0.2"/>
    <row r="224" s="66" customFormat="1" x14ac:dyDescent="0.2"/>
    <row r="225" s="66" customFormat="1" x14ac:dyDescent="0.2"/>
    <row r="226" s="66" customFormat="1" x14ac:dyDescent="0.2"/>
    <row r="227" s="66" customFormat="1" x14ac:dyDescent="0.2"/>
    <row r="228" s="66" customFormat="1" x14ac:dyDescent="0.2"/>
    <row r="229" s="66" customFormat="1" x14ac:dyDescent="0.2"/>
    <row r="230" s="66" customFormat="1" x14ac:dyDescent="0.2"/>
    <row r="231" s="66" customFormat="1" x14ac:dyDescent="0.2"/>
    <row r="232" s="66" customFormat="1" x14ac:dyDescent="0.2"/>
    <row r="233" s="66" customFormat="1" x14ac:dyDescent="0.2"/>
    <row r="234" s="66" customFormat="1" x14ac:dyDescent="0.2"/>
    <row r="235" s="66" customFormat="1" x14ac:dyDescent="0.2"/>
    <row r="236" s="66" customFormat="1" x14ac:dyDescent="0.2"/>
    <row r="237" s="66" customFormat="1" x14ac:dyDescent="0.2"/>
    <row r="238" s="66" customFormat="1" x14ac:dyDescent="0.2"/>
    <row r="239" s="66" customFormat="1" x14ac:dyDescent="0.2"/>
    <row r="240" s="66" customFormat="1" x14ac:dyDescent="0.2"/>
    <row r="241" s="66" customFormat="1" x14ac:dyDescent="0.2"/>
    <row r="242" s="66" customFormat="1" x14ac:dyDescent="0.2"/>
    <row r="243" s="66" customFormat="1" x14ac:dyDescent="0.2"/>
    <row r="244" s="66" customFormat="1" x14ac:dyDescent="0.2"/>
    <row r="245" s="66" customFormat="1" x14ac:dyDescent="0.2"/>
    <row r="246" s="66" customFormat="1" x14ac:dyDescent="0.2"/>
    <row r="247" s="66" customFormat="1" x14ac:dyDescent="0.2"/>
    <row r="248" s="66" customFormat="1" x14ac:dyDescent="0.2"/>
    <row r="249" s="66" customFormat="1" x14ac:dyDescent="0.2"/>
    <row r="250" s="66" customFormat="1" x14ac:dyDescent="0.2"/>
    <row r="251" s="66" customFormat="1" x14ac:dyDescent="0.2"/>
    <row r="252" s="66" customFormat="1" x14ac:dyDescent="0.2"/>
    <row r="253" s="66" customFormat="1" x14ac:dyDescent="0.2"/>
    <row r="254" s="66" customFormat="1" x14ac:dyDescent="0.2"/>
    <row r="255" s="66" customFormat="1" x14ac:dyDescent="0.2"/>
    <row r="256" s="66" customFormat="1" x14ac:dyDescent="0.2"/>
    <row r="257" s="66" customFormat="1" x14ac:dyDescent="0.2"/>
    <row r="258" s="66" customFormat="1" x14ac:dyDescent="0.2"/>
    <row r="259" s="66" customFormat="1" x14ac:dyDescent="0.2"/>
    <row r="260" s="66" customFormat="1" x14ac:dyDescent="0.2"/>
    <row r="261" s="66" customFormat="1" x14ac:dyDescent="0.2"/>
    <row r="262" s="66" customFormat="1" x14ac:dyDescent="0.2"/>
    <row r="263" s="66" customFormat="1" x14ac:dyDescent="0.2"/>
    <row r="264" s="66" customFormat="1" x14ac:dyDescent="0.2"/>
    <row r="265" s="66" customFormat="1" x14ac:dyDescent="0.2"/>
    <row r="266" s="66" customFormat="1" x14ac:dyDescent="0.2"/>
    <row r="267" s="66" customFormat="1" x14ac:dyDescent="0.2"/>
    <row r="268" s="66" customFormat="1" x14ac:dyDescent="0.2"/>
    <row r="269" s="66" customFormat="1" x14ac:dyDescent="0.2"/>
    <row r="270" s="66" customFormat="1" x14ac:dyDescent="0.2"/>
    <row r="271" s="66" customFormat="1" x14ac:dyDescent="0.2"/>
    <row r="272" s="66" customFormat="1" x14ac:dyDescent="0.2"/>
    <row r="273" s="66" customFormat="1" x14ac:dyDescent="0.2"/>
    <row r="274" s="66" customFormat="1" x14ac:dyDescent="0.2"/>
    <row r="275" s="66" customFormat="1" x14ac:dyDescent="0.2"/>
    <row r="276" s="66" customFormat="1" x14ac:dyDescent="0.2"/>
    <row r="277" s="66" customFormat="1" x14ac:dyDescent="0.2"/>
    <row r="278" s="66" customFormat="1" x14ac:dyDescent="0.2"/>
    <row r="279" s="66" customFormat="1" x14ac:dyDescent="0.2"/>
    <row r="280" s="66" customFormat="1" x14ac:dyDescent="0.2"/>
    <row r="281" s="66" customFormat="1" x14ac:dyDescent="0.2"/>
    <row r="282" s="66" customFormat="1" x14ac:dyDescent="0.2"/>
    <row r="283" s="66" customFormat="1" x14ac:dyDescent="0.2"/>
    <row r="284" s="66" customFormat="1" x14ac:dyDescent="0.2"/>
  </sheetData>
  <mergeCells count="25">
    <mergeCell ref="A1:N4"/>
    <mergeCell ref="A5:N5"/>
    <mergeCell ref="G6:J6"/>
    <mergeCell ref="A7:D7"/>
    <mergeCell ref="A8:G8"/>
    <mergeCell ref="H8:J8"/>
    <mergeCell ref="K8:L8"/>
    <mergeCell ref="A9:G9"/>
    <mergeCell ref="A10:D10"/>
    <mergeCell ref="A11:D11"/>
    <mergeCell ref="A12:G12"/>
    <mergeCell ref="A14:A15"/>
    <mergeCell ref="B14:B15"/>
    <mergeCell ref="C14:C15"/>
    <mergeCell ref="D14:D15"/>
    <mergeCell ref="E14:E15"/>
    <mergeCell ref="F14:F15"/>
    <mergeCell ref="E97:F97"/>
    <mergeCell ref="G97:H97"/>
    <mergeCell ref="G14:J14"/>
    <mergeCell ref="K14:N14"/>
    <mergeCell ref="F88:H88"/>
    <mergeCell ref="A90:N90"/>
    <mergeCell ref="A95:N95"/>
    <mergeCell ref="A96:N96"/>
  </mergeCells>
  <pageMargins left="0.35433070866141736" right="0.31496062992125984" top="0.27" bottom="0.24" header="0.21" footer="0.15"/>
  <pageSetup paperSize="9" scale="43" orientation="landscape" r:id="rId1"/>
  <drawing r:id="rId2"/>
  <legacyDrawing r:id="rId3"/>
  <oleObjects>
    <mc:AlternateContent xmlns:mc="http://schemas.openxmlformats.org/markup-compatibility/2006">
      <mc:Choice Requires="x14">
        <oleObject progId="Unknown" shapeId="24577" r:id="rId4">
          <objectPr defaultSize="0" autoPict="0" r:id="rId5">
            <anchor moveWithCells="1" sizeWithCells="1">
              <from>
                <xdr:col>0</xdr:col>
                <xdr:colOff>57150</xdr:colOff>
                <xdr:row>0</xdr:row>
                <xdr:rowOff>57150</xdr:rowOff>
              </from>
              <to>
                <xdr:col>1</xdr:col>
                <xdr:colOff>952500</xdr:colOff>
                <xdr:row>3</xdr:row>
                <xdr:rowOff>171450</xdr:rowOff>
              </to>
            </anchor>
          </objectPr>
        </oleObject>
      </mc:Choice>
      <mc:Fallback>
        <oleObject progId="Unknown" shapeId="24577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B12A4-6631-42D9-92AE-B79733F80A5F}">
  <dimension ref="A1:M100"/>
  <sheetViews>
    <sheetView zoomScale="70" zoomScaleNormal="70" workbookViewId="0">
      <selection activeCell="D30" sqref="D30"/>
    </sheetView>
  </sheetViews>
  <sheetFormatPr defaultColWidth="9.28515625" defaultRowHeight="12.75" x14ac:dyDescent="0.2"/>
  <cols>
    <col min="1" max="1" width="8.7109375" style="66" customWidth="1"/>
    <col min="2" max="2" width="19.5703125" style="66" customWidth="1"/>
    <col min="3" max="3" width="22.140625" style="66" customWidth="1"/>
    <col min="4" max="4" width="105.7109375" style="66" bestFit="1" customWidth="1"/>
    <col min="5" max="5" width="11" style="66" customWidth="1"/>
    <col min="6" max="6" width="15.42578125" style="66" customWidth="1"/>
    <col min="7" max="7" width="13.7109375" style="66" customWidth="1"/>
    <col min="8" max="8" width="12.28515625" style="66" bestFit="1" customWidth="1"/>
    <col min="9" max="248" width="9.28515625" style="66"/>
    <col min="249" max="249" width="8.7109375" style="66" customWidth="1"/>
    <col min="250" max="250" width="15.7109375" style="66" customWidth="1"/>
    <col min="251" max="251" width="22.140625" style="66" customWidth="1"/>
    <col min="252" max="252" width="105.7109375" style="66" bestFit="1" customWidth="1"/>
    <col min="253" max="253" width="11" style="66" customWidth="1"/>
    <col min="254" max="254" width="15.42578125" style="66" customWidth="1"/>
    <col min="255" max="255" width="15.7109375" style="66" customWidth="1"/>
    <col min="256" max="256" width="15.42578125" style="66" customWidth="1"/>
    <col min="257" max="262" width="18.42578125" style="66" customWidth="1"/>
    <col min="263" max="263" width="13.7109375" style="66" customWidth="1"/>
    <col min="264" max="264" width="12.28515625" style="66" bestFit="1" customWidth="1"/>
    <col min="265" max="504" width="9.28515625" style="66"/>
    <col min="505" max="505" width="8.7109375" style="66" customWidth="1"/>
    <col min="506" max="506" width="15.7109375" style="66" customWidth="1"/>
    <col min="507" max="507" width="22.140625" style="66" customWidth="1"/>
    <col min="508" max="508" width="105.7109375" style="66" bestFit="1" customWidth="1"/>
    <col min="509" max="509" width="11" style="66" customWidth="1"/>
    <col min="510" max="510" width="15.42578125" style="66" customWidth="1"/>
    <col min="511" max="511" width="15.7109375" style="66" customWidth="1"/>
    <col min="512" max="512" width="15.42578125" style="66" customWidth="1"/>
    <col min="513" max="518" width="18.42578125" style="66" customWidth="1"/>
    <col min="519" max="519" width="13.7109375" style="66" customWidth="1"/>
    <col min="520" max="520" width="12.28515625" style="66" bestFit="1" customWidth="1"/>
    <col min="521" max="760" width="9.28515625" style="66"/>
    <col min="761" max="761" width="8.7109375" style="66" customWidth="1"/>
    <col min="762" max="762" width="15.7109375" style="66" customWidth="1"/>
    <col min="763" max="763" width="22.140625" style="66" customWidth="1"/>
    <col min="764" max="764" width="105.7109375" style="66" bestFit="1" customWidth="1"/>
    <col min="765" max="765" width="11" style="66" customWidth="1"/>
    <col min="766" max="766" width="15.42578125" style="66" customWidth="1"/>
    <col min="767" max="767" width="15.7109375" style="66" customWidth="1"/>
    <col min="768" max="768" width="15.42578125" style="66" customWidth="1"/>
    <col min="769" max="774" width="18.42578125" style="66" customWidth="1"/>
    <col min="775" max="775" width="13.7109375" style="66" customWidth="1"/>
    <col min="776" max="776" width="12.28515625" style="66" bestFit="1" customWidth="1"/>
    <col min="777" max="1016" width="9.28515625" style="66"/>
    <col min="1017" max="1017" width="8.7109375" style="66" customWidth="1"/>
    <col min="1018" max="1018" width="15.7109375" style="66" customWidth="1"/>
    <col min="1019" max="1019" width="22.140625" style="66" customWidth="1"/>
    <col min="1020" max="1020" width="105.7109375" style="66" bestFit="1" customWidth="1"/>
    <col min="1021" max="1021" width="11" style="66" customWidth="1"/>
    <col min="1022" max="1022" width="15.42578125" style="66" customWidth="1"/>
    <col min="1023" max="1023" width="15.7109375" style="66" customWidth="1"/>
    <col min="1024" max="1024" width="15.42578125" style="66" customWidth="1"/>
    <col min="1025" max="1030" width="18.42578125" style="66" customWidth="1"/>
    <col min="1031" max="1031" width="13.7109375" style="66" customWidth="1"/>
    <col min="1032" max="1032" width="12.28515625" style="66" bestFit="1" customWidth="1"/>
    <col min="1033" max="1272" width="9.28515625" style="66"/>
    <col min="1273" max="1273" width="8.7109375" style="66" customWidth="1"/>
    <col min="1274" max="1274" width="15.7109375" style="66" customWidth="1"/>
    <col min="1275" max="1275" width="22.140625" style="66" customWidth="1"/>
    <col min="1276" max="1276" width="105.7109375" style="66" bestFit="1" customWidth="1"/>
    <col min="1277" max="1277" width="11" style="66" customWidth="1"/>
    <col min="1278" max="1278" width="15.42578125" style="66" customWidth="1"/>
    <col min="1279" max="1279" width="15.7109375" style="66" customWidth="1"/>
    <col min="1280" max="1280" width="15.42578125" style="66" customWidth="1"/>
    <col min="1281" max="1286" width="18.42578125" style="66" customWidth="1"/>
    <col min="1287" max="1287" width="13.7109375" style="66" customWidth="1"/>
    <col min="1288" max="1288" width="12.28515625" style="66" bestFit="1" customWidth="1"/>
    <col min="1289" max="1528" width="9.28515625" style="66"/>
    <col min="1529" max="1529" width="8.7109375" style="66" customWidth="1"/>
    <col min="1530" max="1530" width="15.7109375" style="66" customWidth="1"/>
    <col min="1531" max="1531" width="22.140625" style="66" customWidth="1"/>
    <col min="1532" max="1532" width="105.7109375" style="66" bestFit="1" customWidth="1"/>
    <col min="1533" max="1533" width="11" style="66" customWidth="1"/>
    <col min="1534" max="1534" width="15.42578125" style="66" customWidth="1"/>
    <col min="1535" max="1535" width="15.7109375" style="66" customWidth="1"/>
    <col min="1536" max="1536" width="15.42578125" style="66" customWidth="1"/>
    <col min="1537" max="1542" width="18.42578125" style="66" customWidth="1"/>
    <col min="1543" max="1543" width="13.7109375" style="66" customWidth="1"/>
    <col min="1544" max="1544" width="12.28515625" style="66" bestFit="1" customWidth="1"/>
    <col min="1545" max="1784" width="9.28515625" style="66"/>
    <col min="1785" max="1785" width="8.7109375" style="66" customWidth="1"/>
    <col min="1786" max="1786" width="15.7109375" style="66" customWidth="1"/>
    <col min="1787" max="1787" width="22.140625" style="66" customWidth="1"/>
    <col min="1788" max="1788" width="105.7109375" style="66" bestFit="1" customWidth="1"/>
    <col min="1789" max="1789" width="11" style="66" customWidth="1"/>
    <col min="1790" max="1790" width="15.42578125" style="66" customWidth="1"/>
    <col min="1791" max="1791" width="15.7109375" style="66" customWidth="1"/>
    <col min="1792" max="1792" width="15.42578125" style="66" customWidth="1"/>
    <col min="1793" max="1798" width="18.42578125" style="66" customWidth="1"/>
    <col min="1799" max="1799" width="13.7109375" style="66" customWidth="1"/>
    <col min="1800" max="1800" width="12.28515625" style="66" bestFit="1" customWidth="1"/>
    <col min="1801" max="2040" width="9.28515625" style="66"/>
    <col min="2041" max="2041" width="8.7109375" style="66" customWidth="1"/>
    <col min="2042" max="2042" width="15.7109375" style="66" customWidth="1"/>
    <col min="2043" max="2043" width="22.140625" style="66" customWidth="1"/>
    <col min="2044" max="2044" width="105.7109375" style="66" bestFit="1" customWidth="1"/>
    <col min="2045" max="2045" width="11" style="66" customWidth="1"/>
    <col min="2046" max="2046" width="15.42578125" style="66" customWidth="1"/>
    <col min="2047" max="2047" width="15.7109375" style="66" customWidth="1"/>
    <col min="2048" max="2048" width="15.42578125" style="66" customWidth="1"/>
    <col min="2049" max="2054" width="18.42578125" style="66" customWidth="1"/>
    <col min="2055" max="2055" width="13.7109375" style="66" customWidth="1"/>
    <col min="2056" max="2056" width="12.28515625" style="66" bestFit="1" customWidth="1"/>
    <col min="2057" max="2296" width="9.28515625" style="66"/>
    <col min="2297" max="2297" width="8.7109375" style="66" customWidth="1"/>
    <col min="2298" max="2298" width="15.7109375" style="66" customWidth="1"/>
    <col min="2299" max="2299" width="22.140625" style="66" customWidth="1"/>
    <col min="2300" max="2300" width="105.7109375" style="66" bestFit="1" customWidth="1"/>
    <col min="2301" max="2301" width="11" style="66" customWidth="1"/>
    <col min="2302" max="2302" width="15.42578125" style="66" customWidth="1"/>
    <col min="2303" max="2303" width="15.7109375" style="66" customWidth="1"/>
    <col min="2304" max="2304" width="15.42578125" style="66" customWidth="1"/>
    <col min="2305" max="2310" width="18.42578125" style="66" customWidth="1"/>
    <col min="2311" max="2311" width="13.7109375" style="66" customWidth="1"/>
    <col min="2312" max="2312" width="12.28515625" style="66" bestFit="1" customWidth="1"/>
    <col min="2313" max="2552" width="9.28515625" style="66"/>
    <col min="2553" max="2553" width="8.7109375" style="66" customWidth="1"/>
    <col min="2554" max="2554" width="15.7109375" style="66" customWidth="1"/>
    <col min="2555" max="2555" width="22.140625" style="66" customWidth="1"/>
    <col min="2556" max="2556" width="105.7109375" style="66" bestFit="1" customWidth="1"/>
    <col min="2557" max="2557" width="11" style="66" customWidth="1"/>
    <col min="2558" max="2558" width="15.42578125" style="66" customWidth="1"/>
    <col min="2559" max="2559" width="15.7109375" style="66" customWidth="1"/>
    <col min="2560" max="2560" width="15.42578125" style="66" customWidth="1"/>
    <col min="2561" max="2566" width="18.42578125" style="66" customWidth="1"/>
    <col min="2567" max="2567" width="13.7109375" style="66" customWidth="1"/>
    <col min="2568" max="2568" width="12.28515625" style="66" bestFit="1" customWidth="1"/>
    <col min="2569" max="2808" width="9.28515625" style="66"/>
    <col min="2809" max="2809" width="8.7109375" style="66" customWidth="1"/>
    <col min="2810" max="2810" width="15.7109375" style="66" customWidth="1"/>
    <col min="2811" max="2811" width="22.140625" style="66" customWidth="1"/>
    <col min="2812" max="2812" width="105.7109375" style="66" bestFit="1" customWidth="1"/>
    <col min="2813" max="2813" width="11" style="66" customWidth="1"/>
    <col min="2814" max="2814" width="15.42578125" style="66" customWidth="1"/>
    <col min="2815" max="2815" width="15.7109375" style="66" customWidth="1"/>
    <col min="2816" max="2816" width="15.42578125" style="66" customWidth="1"/>
    <col min="2817" max="2822" width="18.42578125" style="66" customWidth="1"/>
    <col min="2823" max="2823" width="13.7109375" style="66" customWidth="1"/>
    <col min="2824" max="2824" width="12.28515625" style="66" bestFit="1" customWidth="1"/>
    <col min="2825" max="3064" width="9.28515625" style="66"/>
    <col min="3065" max="3065" width="8.7109375" style="66" customWidth="1"/>
    <col min="3066" max="3066" width="15.7109375" style="66" customWidth="1"/>
    <col min="3067" max="3067" width="22.140625" style="66" customWidth="1"/>
    <col min="3068" max="3068" width="105.7109375" style="66" bestFit="1" customWidth="1"/>
    <col min="3069" max="3069" width="11" style="66" customWidth="1"/>
    <col min="3070" max="3070" width="15.42578125" style="66" customWidth="1"/>
    <col min="3071" max="3071" width="15.7109375" style="66" customWidth="1"/>
    <col min="3072" max="3072" width="15.42578125" style="66" customWidth="1"/>
    <col min="3073" max="3078" width="18.42578125" style="66" customWidth="1"/>
    <col min="3079" max="3079" width="13.7109375" style="66" customWidth="1"/>
    <col min="3080" max="3080" width="12.28515625" style="66" bestFit="1" customWidth="1"/>
    <col min="3081" max="3320" width="9.28515625" style="66"/>
    <col min="3321" max="3321" width="8.7109375" style="66" customWidth="1"/>
    <col min="3322" max="3322" width="15.7109375" style="66" customWidth="1"/>
    <col min="3323" max="3323" width="22.140625" style="66" customWidth="1"/>
    <col min="3324" max="3324" width="105.7109375" style="66" bestFit="1" customWidth="1"/>
    <col min="3325" max="3325" width="11" style="66" customWidth="1"/>
    <col min="3326" max="3326" width="15.42578125" style="66" customWidth="1"/>
    <col min="3327" max="3327" width="15.7109375" style="66" customWidth="1"/>
    <col min="3328" max="3328" width="15.42578125" style="66" customWidth="1"/>
    <col min="3329" max="3334" width="18.42578125" style="66" customWidth="1"/>
    <col min="3335" max="3335" width="13.7109375" style="66" customWidth="1"/>
    <col min="3336" max="3336" width="12.28515625" style="66" bestFit="1" customWidth="1"/>
    <col min="3337" max="3576" width="9.28515625" style="66"/>
    <col min="3577" max="3577" width="8.7109375" style="66" customWidth="1"/>
    <col min="3578" max="3578" width="15.7109375" style="66" customWidth="1"/>
    <col min="3579" max="3579" width="22.140625" style="66" customWidth="1"/>
    <col min="3580" max="3580" width="105.7109375" style="66" bestFit="1" customWidth="1"/>
    <col min="3581" max="3581" width="11" style="66" customWidth="1"/>
    <col min="3582" max="3582" width="15.42578125" style="66" customWidth="1"/>
    <col min="3583" max="3583" width="15.7109375" style="66" customWidth="1"/>
    <col min="3584" max="3584" width="15.42578125" style="66" customWidth="1"/>
    <col min="3585" max="3590" width="18.42578125" style="66" customWidth="1"/>
    <col min="3591" max="3591" width="13.7109375" style="66" customWidth="1"/>
    <col min="3592" max="3592" width="12.28515625" style="66" bestFit="1" customWidth="1"/>
    <col min="3593" max="3832" width="9.28515625" style="66"/>
    <col min="3833" max="3833" width="8.7109375" style="66" customWidth="1"/>
    <col min="3834" max="3834" width="15.7109375" style="66" customWidth="1"/>
    <col min="3835" max="3835" width="22.140625" style="66" customWidth="1"/>
    <col min="3836" max="3836" width="105.7109375" style="66" bestFit="1" customWidth="1"/>
    <col min="3837" max="3837" width="11" style="66" customWidth="1"/>
    <col min="3838" max="3838" width="15.42578125" style="66" customWidth="1"/>
    <col min="3839" max="3839" width="15.7109375" style="66" customWidth="1"/>
    <col min="3840" max="3840" width="15.42578125" style="66" customWidth="1"/>
    <col min="3841" max="3846" width="18.42578125" style="66" customWidth="1"/>
    <col min="3847" max="3847" width="13.7109375" style="66" customWidth="1"/>
    <col min="3848" max="3848" width="12.28515625" style="66" bestFit="1" customWidth="1"/>
    <col min="3849" max="4088" width="9.28515625" style="66"/>
    <col min="4089" max="4089" width="8.7109375" style="66" customWidth="1"/>
    <col min="4090" max="4090" width="15.7109375" style="66" customWidth="1"/>
    <col min="4091" max="4091" width="22.140625" style="66" customWidth="1"/>
    <col min="4092" max="4092" width="105.7109375" style="66" bestFit="1" customWidth="1"/>
    <col min="4093" max="4093" width="11" style="66" customWidth="1"/>
    <col min="4094" max="4094" width="15.42578125" style="66" customWidth="1"/>
    <col min="4095" max="4095" width="15.7109375" style="66" customWidth="1"/>
    <col min="4096" max="4096" width="15.42578125" style="66" customWidth="1"/>
    <col min="4097" max="4102" width="18.42578125" style="66" customWidth="1"/>
    <col min="4103" max="4103" width="13.7109375" style="66" customWidth="1"/>
    <col min="4104" max="4104" width="12.28515625" style="66" bestFit="1" customWidth="1"/>
    <col min="4105" max="4344" width="9.28515625" style="66"/>
    <col min="4345" max="4345" width="8.7109375" style="66" customWidth="1"/>
    <col min="4346" max="4346" width="15.7109375" style="66" customWidth="1"/>
    <col min="4347" max="4347" width="22.140625" style="66" customWidth="1"/>
    <col min="4348" max="4348" width="105.7109375" style="66" bestFit="1" customWidth="1"/>
    <col min="4349" max="4349" width="11" style="66" customWidth="1"/>
    <col min="4350" max="4350" width="15.42578125" style="66" customWidth="1"/>
    <col min="4351" max="4351" width="15.7109375" style="66" customWidth="1"/>
    <col min="4352" max="4352" width="15.42578125" style="66" customWidth="1"/>
    <col min="4353" max="4358" width="18.42578125" style="66" customWidth="1"/>
    <col min="4359" max="4359" width="13.7109375" style="66" customWidth="1"/>
    <col min="4360" max="4360" width="12.28515625" style="66" bestFit="1" customWidth="1"/>
    <col min="4361" max="4600" width="9.28515625" style="66"/>
    <col min="4601" max="4601" width="8.7109375" style="66" customWidth="1"/>
    <col min="4602" max="4602" width="15.7109375" style="66" customWidth="1"/>
    <col min="4603" max="4603" width="22.140625" style="66" customWidth="1"/>
    <col min="4604" max="4604" width="105.7109375" style="66" bestFit="1" customWidth="1"/>
    <col min="4605" max="4605" width="11" style="66" customWidth="1"/>
    <col min="4606" max="4606" width="15.42578125" style="66" customWidth="1"/>
    <col min="4607" max="4607" width="15.7109375" style="66" customWidth="1"/>
    <col min="4608" max="4608" width="15.42578125" style="66" customWidth="1"/>
    <col min="4609" max="4614" width="18.42578125" style="66" customWidth="1"/>
    <col min="4615" max="4615" width="13.7109375" style="66" customWidth="1"/>
    <col min="4616" max="4616" width="12.28515625" style="66" bestFit="1" customWidth="1"/>
    <col min="4617" max="4856" width="9.28515625" style="66"/>
    <col min="4857" max="4857" width="8.7109375" style="66" customWidth="1"/>
    <col min="4858" max="4858" width="15.7109375" style="66" customWidth="1"/>
    <col min="4859" max="4859" width="22.140625" style="66" customWidth="1"/>
    <col min="4860" max="4860" width="105.7109375" style="66" bestFit="1" customWidth="1"/>
    <col min="4861" max="4861" width="11" style="66" customWidth="1"/>
    <col min="4862" max="4862" width="15.42578125" style="66" customWidth="1"/>
    <col min="4863" max="4863" width="15.7109375" style="66" customWidth="1"/>
    <col min="4864" max="4864" width="15.42578125" style="66" customWidth="1"/>
    <col min="4865" max="4870" width="18.42578125" style="66" customWidth="1"/>
    <col min="4871" max="4871" width="13.7109375" style="66" customWidth="1"/>
    <col min="4872" max="4872" width="12.28515625" style="66" bestFit="1" customWidth="1"/>
    <col min="4873" max="5112" width="9.28515625" style="66"/>
    <col min="5113" max="5113" width="8.7109375" style="66" customWidth="1"/>
    <col min="5114" max="5114" width="15.7109375" style="66" customWidth="1"/>
    <col min="5115" max="5115" width="22.140625" style="66" customWidth="1"/>
    <col min="5116" max="5116" width="105.7109375" style="66" bestFit="1" customWidth="1"/>
    <col min="5117" max="5117" width="11" style="66" customWidth="1"/>
    <col min="5118" max="5118" width="15.42578125" style="66" customWidth="1"/>
    <col min="5119" max="5119" width="15.7109375" style="66" customWidth="1"/>
    <col min="5120" max="5120" width="15.42578125" style="66" customWidth="1"/>
    <col min="5121" max="5126" width="18.42578125" style="66" customWidth="1"/>
    <col min="5127" max="5127" width="13.7109375" style="66" customWidth="1"/>
    <col min="5128" max="5128" width="12.28515625" style="66" bestFit="1" customWidth="1"/>
    <col min="5129" max="5368" width="9.28515625" style="66"/>
    <col min="5369" max="5369" width="8.7109375" style="66" customWidth="1"/>
    <col min="5370" max="5370" width="15.7109375" style="66" customWidth="1"/>
    <col min="5371" max="5371" width="22.140625" style="66" customWidth="1"/>
    <col min="5372" max="5372" width="105.7109375" style="66" bestFit="1" customWidth="1"/>
    <col min="5373" max="5373" width="11" style="66" customWidth="1"/>
    <col min="5374" max="5374" width="15.42578125" style="66" customWidth="1"/>
    <col min="5375" max="5375" width="15.7109375" style="66" customWidth="1"/>
    <col min="5376" max="5376" width="15.42578125" style="66" customWidth="1"/>
    <col min="5377" max="5382" width="18.42578125" style="66" customWidth="1"/>
    <col min="5383" max="5383" width="13.7109375" style="66" customWidth="1"/>
    <col min="5384" max="5384" width="12.28515625" style="66" bestFit="1" customWidth="1"/>
    <col min="5385" max="5624" width="9.28515625" style="66"/>
    <col min="5625" max="5625" width="8.7109375" style="66" customWidth="1"/>
    <col min="5626" max="5626" width="15.7109375" style="66" customWidth="1"/>
    <col min="5627" max="5627" width="22.140625" style="66" customWidth="1"/>
    <col min="5628" max="5628" width="105.7109375" style="66" bestFit="1" customWidth="1"/>
    <col min="5629" max="5629" width="11" style="66" customWidth="1"/>
    <col min="5630" max="5630" width="15.42578125" style="66" customWidth="1"/>
    <col min="5631" max="5631" width="15.7109375" style="66" customWidth="1"/>
    <col min="5632" max="5632" width="15.42578125" style="66" customWidth="1"/>
    <col min="5633" max="5638" width="18.42578125" style="66" customWidth="1"/>
    <col min="5639" max="5639" width="13.7109375" style="66" customWidth="1"/>
    <col min="5640" max="5640" width="12.28515625" style="66" bestFit="1" customWidth="1"/>
    <col min="5641" max="5880" width="9.28515625" style="66"/>
    <col min="5881" max="5881" width="8.7109375" style="66" customWidth="1"/>
    <col min="5882" max="5882" width="15.7109375" style="66" customWidth="1"/>
    <col min="5883" max="5883" width="22.140625" style="66" customWidth="1"/>
    <col min="5884" max="5884" width="105.7109375" style="66" bestFit="1" customWidth="1"/>
    <col min="5885" max="5885" width="11" style="66" customWidth="1"/>
    <col min="5886" max="5886" width="15.42578125" style="66" customWidth="1"/>
    <col min="5887" max="5887" width="15.7109375" style="66" customWidth="1"/>
    <col min="5888" max="5888" width="15.42578125" style="66" customWidth="1"/>
    <col min="5889" max="5894" width="18.42578125" style="66" customWidth="1"/>
    <col min="5895" max="5895" width="13.7109375" style="66" customWidth="1"/>
    <col min="5896" max="5896" width="12.28515625" style="66" bestFit="1" customWidth="1"/>
    <col min="5897" max="6136" width="9.28515625" style="66"/>
    <col min="6137" max="6137" width="8.7109375" style="66" customWidth="1"/>
    <col min="6138" max="6138" width="15.7109375" style="66" customWidth="1"/>
    <col min="6139" max="6139" width="22.140625" style="66" customWidth="1"/>
    <col min="6140" max="6140" width="105.7109375" style="66" bestFit="1" customWidth="1"/>
    <col min="6141" max="6141" width="11" style="66" customWidth="1"/>
    <col min="6142" max="6142" width="15.42578125" style="66" customWidth="1"/>
    <col min="6143" max="6143" width="15.7109375" style="66" customWidth="1"/>
    <col min="6144" max="6144" width="15.42578125" style="66" customWidth="1"/>
    <col min="6145" max="6150" width="18.42578125" style="66" customWidth="1"/>
    <col min="6151" max="6151" width="13.7109375" style="66" customWidth="1"/>
    <col min="6152" max="6152" width="12.28515625" style="66" bestFit="1" customWidth="1"/>
    <col min="6153" max="6392" width="9.28515625" style="66"/>
    <col min="6393" max="6393" width="8.7109375" style="66" customWidth="1"/>
    <col min="6394" max="6394" width="15.7109375" style="66" customWidth="1"/>
    <col min="6395" max="6395" width="22.140625" style="66" customWidth="1"/>
    <col min="6396" max="6396" width="105.7109375" style="66" bestFit="1" customWidth="1"/>
    <col min="6397" max="6397" width="11" style="66" customWidth="1"/>
    <col min="6398" max="6398" width="15.42578125" style="66" customWidth="1"/>
    <col min="6399" max="6399" width="15.7109375" style="66" customWidth="1"/>
    <col min="6400" max="6400" width="15.42578125" style="66" customWidth="1"/>
    <col min="6401" max="6406" width="18.42578125" style="66" customWidth="1"/>
    <col min="6407" max="6407" width="13.7109375" style="66" customWidth="1"/>
    <col min="6408" max="6408" width="12.28515625" style="66" bestFit="1" customWidth="1"/>
    <col min="6409" max="6648" width="9.28515625" style="66"/>
    <col min="6649" max="6649" width="8.7109375" style="66" customWidth="1"/>
    <col min="6650" max="6650" width="15.7109375" style="66" customWidth="1"/>
    <col min="6651" max="6651" width="22.140625" style="66" customWidth="1"/>
    <col min="6652" max="6652" width="105.7109375" style="66" bestFit="1" customWidth="1"/>
    <col min="6653" max="6653" width="11" style="66" customWidth="1"/>
    <col min="6654" max="6654" width="15.42578125" style="66" customWidth="1"/>
    <col min="6655" max="6655" width="15.7109375" style="66" customWidth="1"/>
    <col min="6656" max="6656" width="15.42578125" style="66" customWidth="1"/>
    <col min="6657" max="6662" width="18.42578125" style="66" customWidth="1"/>
    <col min="6663" max="6663" width="13.7109375" style="66" customWidth="1"/>
    <col min="6664" max="6664" width="12.28515625" style="66" bestFit="1" customWidth="1"/>
    <col min="6665" max="6904" width="9.28515625" style="66"/>
    <col min="6905" max="6905" width="8.7109375" style="66" customWidth="1"/>
    <col min="6906" max="6906" width="15.7109375" style="66" customWidth="1"/>
    <col min="6907" max="6907" width="22.140625" style="66" customWidth="1"/>
    <col min="6908" max="6908" width="105.7109375" style="66" bestFit="1" customWidth="1"/>
    <col min="6909" max="6909" width="11" style="66" customWidth="1"/>
    <col min="6910" max="6910" width="15.42578125" style="66" customWidth="1"/>
    <col min="6911" max="6911" width="15.7109375" style="66" customWidth="1"/>
    <col min="6912" max="6912" width="15.42578125" style="66" customWidth="1"/>
    <col min="6913" max="6918" width="18.42578125" style="66" customWidth="1"/>
    <col min="6919" max="6919" width="13.7109375" style="66" customWidth="1"/>
    <col min="6920" max="6920" width="12.28515625" style="66" bestFit="1" customWidth="1"/>
    <col min="6921" max="7160" width="9.28515625" style="66"/>
    <col min="7161" max="7161" width="8.7109375" style="66" customWidth="1"/>
    <col min="7162" max="7162" width="15.7109375" style="66" customWidth="1"/>
    <col min="7163" max="7163" width="22.140625" style="66" customWidth="1"/>
    <col min="7164" max="7164" width="105.7109375" style="66" bestFit="1" customWidth="1"/>
    <col min="7165" max="7165" width="11" style="66" customWidth="1"/>
    <col min="7166" max="7166" width="15.42578125" style="66" customWidth="1"/>
    <col min="7167" max="7167" width="15.7109375" style="66" customWidth="1"/>
    <col min="7168" max="7168" width="15.42578125" style="66" customWidth="1"/>
    <col min="7169" max="7174" width="18.42578125" style="66" customWidth="1"/>
    <col min="7175" max="7175" width="13.7109375" style="66" customWidth="1"/>
    <col min="7176" max="7176" width="12.28515625" style="66" bestFit="1" customWidth="1"/>
    <col min="7177" max="7416" width="9.28515625" style="66"/>
    <col min="7417" max="7417" width="8.7109375" style="66" customWidth="1"/>
    <col min="7418" max="7418" width="15.7109375" style="66" customWidth="1"/>
    <col min="7419" max="7419" width="22.140625" style="66" customWidth="1"/>
    <col min="7420" max="7420" width="105.7109375" style="66" bestFit="1" customWidth="1"/>
    <col min="7421" max="7421" width="11" style="66" customWidth="1"/>
    <col min="7422" max="7422" width="15.42578125" style="66" customWidth="1"/>
    <col min="7423" max="7423" width="15.7109375" style="66" customWidth="1"/>
    <col min="7424" max="7424" width="15.42578125" style="66" customWidth="1"/>
    <col min="7425" max="7430" width="18.42578125" style="66" customWidth="1"/>
    <col min="7431" max="7431" width="13.7109375" style="66" customWidth="1"/>
    <col min="7432" max="7432" width="12.28515625" style="66" bestFit="1" customWidth="1"/>
    <col min="7433" max="7672" width="9.28515625" style="66"/>
    <col min="7673" max="7673" width="8.7109375" style="66" customWidth="1"/>
    <col min="7674" max="7674" width="15.7109375" style="66" customWidth="1"/>
    <col min="7675" max="7675" width="22.140625" style="66" customWidth="1"/>
    <col min="7676" max="7676" width="105.7109375" style="66" bestFit="1" customWidth="1"/>
    <col min="7677" max="7677" width="11" style="66" customWidth="1"/>
    <col min="7678" max="7678" width="15.42578125" style="66" customWidth="1"/>
    <col min="7679" max="7679" width="15.7109375" style="66" customWidth="1"/>
    <col min="7680" max="7680" width="15.42578125" style="66" customWidth="1"/>
    <col min="7681" max="7686" width="18.42578125" style="66" customWidth="1"/>
    <col min="7687" max="7687" width="13.7109375" style="66" customWidth="1"/>
    <col min="7688" max="7688" width="12.28515625" style="66" bestFit="1" customWidth="1"/>
    <col min="7689" max="7928" width="9.28515625" style="66"/>
    <col min="7929" max="7929" width="8.7109375" style="66" customWidth="1"/>
    <col min="7930" max="7930" width="15.7109375" style="66" customWidth="1"/>
    <col min="7931" max="7931" width="22.140625" style="66" customWidth="1"/>
    <col min="7932" max="7932" width="105.7109375" style="66" bestFit="1" customWidth="1"/>
    <col min="7933" max="7933" width="11" style="66" customWidth="1"/>
    <col min="7934" max="7934" width="15.42578125" style="66" customWidth="1"/>
    <col min="7935" max="7935" width="15.7109375" style="66" customWidth="1"/>
    <col min="7936" max="7936" width="15.42578125" style="66" customWidth="1"/>
    <col min="7937" max="7942" width="18.42578125" style="66" customWidth="1"/>
    <col min="7943" max="7943" width="13.7109375" style="66" customWidth="1"/>
    <col min="7944" max="7944" width="12.28515625" style="66" bestFit="1" customWidth="1"/>
    <col min="7945" max="8184" width="9.28515625" style="66"/>
    <col min="8185" max="8185" width="8.7109375" style="66" customWidth="1"/>
    <col min="8186" max="8186" width="15.7109375" style="66" customWidth="1"/>
    <col min="8187" max="8187" width="22.140625" style="66" customWidth="1"/>
    <col min="8188" max="8188" width="105.7109375" style="66" bestFit="1" customWidth="1"/>
    <col min="8189" max="8189" width="11" style="66" customWidth="1"/>
    <col min="8190" max="8190" width="15.42578125" style="66" customWidth="1"/>
    <col min="8191" max="8191" width="15.7109375" style="66" customWidth="1"/>
    <col min="8192" max="8192" width="15.42578125" style="66" customWidth="1"/>
    <col min="8193" max="8198" width="18.42578125" style="66" customWidth="1"/>
    <col min="8199" max="8199" width="13.7109375" style="66" customWidth="1"/>
    <col min="8200" max="8200" width="12.28515625" style="66" bestFit="1" customWidth="1"/>
    <col min="8201" max="8440" width="9.28515625" style="66"/>
    <col min="8441" max="8441" width="8.7109375" style="66" customWidth="1"/>
    <col min="8442" max="8442" width="15.7109375" style="66" customWidth="1"/>
    <col min="8443" max="8443" width="22.140625" style="66" customWidth="1"/>
    <col min="8444" max="8444" width="105.7109375" style="66" bestFit="1" customWidth="1"/>
    <col min="8445" max="8445" width="11" style="66" customWidth="1"/>
    <col min="8446" max="8446" width="15.42578125" style="66" customWidth="1"/>
    <col min="8447" max="8447" width="15.7109375" style="66" customWidth="1"/>
    <col min="8448" max="8448" width="15.42578125" style="66" customWidth="1"/>
    <col min="8449" max="8454" width="18.42578125" style="66" customWidth="1"/>
    <col min="8455" max="8455" width="13.7109375" style="66" customWidth="1"/>
    <col min="8456" max="8456" width="12.28515625" style="66" bestFit="1" customWidth="1"/>
    <col min="8457" max="8696" width="9.28515625" style="66"/>
    <col min="8697" max="8697" width="8.7109375" style="66" customWidth="1"/>
    <col min="8698" max="8698" width="15.7109375" style="66" customWidth="1"/>
    <col min="8699" max="8699" width="22.140625" style="66" customWidth="1"/>
    <col min="8700" max="8700" width="105.7109375" style="66" bestFit="1" customWidth="1"/>
    <col min="8701" max="8701" width="11" style="66" customWidth="1"/>
    <col min="8702" max="8702" width="15.42578125" style="66" customWidth="1"/>
    <col min="8703" max="8703" width="15.7109375" style="66" customWidth="1"/>
    <col min="8704" max="8704" width="15.42578125" style="66" customWidth="1"/>
    <col min="8705" max="8710" width="18.42578125" style="66" customWidth="1"/>
    <col min="8711" max="8711" width="13.7109375" style="66" customWidth="1"/>
    <col min="8712" max="8712" width="12.28515625" style="66" bestFit="1" customWidth="1"/>
    <col min="8713" max="8952" width="9.28515625" style="66"/>
    <col min="8953" max="8953" width="8.7109375" style="66" customWidth="1"/>
    <col min="8954" max="8954" width="15.7109375" style="66" customWidth="1"/>
    <col min="8955" max="8955" width="22.140625" style="66" customWidth="1"/>
    <col min="8956" max="8956" width="105.7109375" style="66" bestFit="1" customWidth="1"/>
    <col min="8957" max="8957" width="11" style="66" customWidth="1"/>
    <col min="8958" max="8958" width="15.42578125" style="66" customWidth="1"/>
    <col min="8959" max="8959" width="15.7109375" style="66" customWidth="1"/>
    <col min="8960" max="8960" width="15.42578125" style="66" customWidth="1"/>
    <col min="8961" max="8966" width="18.42578125" style="66" customWidth="1"/>
    <col min="8967" max="8967" width="13.7109375" style="66" customWidth="1"/>
    <col min="8968" max="8968" width="12.28515625" style="66" bestFit="1" customWidth="1"/>
    <col min="8969" max="9208" width="9.28515625" style="66"/>
    <col min="9209" max="9209" width="8.7109375" style="66" customWidth="1"/>
    <col min="9210" max="9210" width="15.7109375" style="66" customWidth="1"/>
    <col min="9211" max="9211" width="22.140625" style="66" customWidth="1"/>
    <col min="9212" max="9212" width="105.7109375" style="66" bestFit="1" customWidth="1"/>
    <col min="9213" max="9213" width="11" style="66" customWidth="1"/>
    <col min="9214" max="9214" width="15.42578125" style="66" customWidth="1"/>
    <col min="9215" max="9215" width="15.7109375" style="66" customWidth="1"/>
    <col min="9216" max="9216" width="15.42578125" style="66" customWidth="1"/>
    <col min="9217" max="9222" width="18.42578125" style="66" customWidth="1"/>
    <col min="9223" max="9223" width="13.7109375" style="66" customWidth="1"/>
    <col min="9224" max="9224" width="12.28515625" style="66" bestFit="1" customWidth="1"/>
    <col min="9225" max="9464" width="9.28515625" style="66"/>
    <col min="9465" max="9465" width="8.7109375" style="66" customWidth="1"/>
    <col min="9466" max="9466" width="15.7109375" style="66" customWidth="1"/>
    <col min="9467" max="9467" width="22.140625" style="66" customWidth="1"/>
    <col min="9468" max="9468" width="105.7109375" style="66" bestFit="1" customWidth="1"/>
    <col min="9469" max="9469" width="11" style="66" customWidth="1"/>
    <col min="9470" max="9470" width="15.42578125" style="66" customWidth="1"/>
    <col min="9471" max="9471" width="15.7109375" style="66" customWidth="1"/>
    <col min="9472" max="9472" width="15.42578125" style="66" customWidth="1"/>
    <col min="9473" max="9478" width="18.42578125" style="66" customWidth="1"/>
    <col min="9479" max="9479" width="13.7109375" style="66" customWidth="1"/>
    <col min="9480" max="9480" width="12.28515625" style="66" bestFit="1" customWidth="1"/>
    <col min="9481" max="9720" width="9.28515625" style="66"/>
    <col min="9721" max="9721" width="8.7109375" style="66" customWidth="1"/>
    <col min="9722" max="9722" width="15.7109375" style="66" customWidth="1"/>
    <col min="9723" max="9723" width="22.140625" style="66" customWidth="1"/>
    <col min="9724" max="9724" width="105.7109375" style="66" bestFit="1" customWidth="1"/>
    <col min="9725" max="9725" width="11" style="66" customWidth="1"/>
    <col min="9726" max="9726" width="15.42578125" style="66" customWidth="1"/>
    <col min="9727" max="9727" width="15.7109375" style="66" customWidth="1"/>
    <col min="9728" max="9728" width="15.42578125" style="66" customWidth="1"/>
    <col min="9729" max="9734" width="18.42578125" style="66" customWidth="1"/>
    <col min="9735" max="9735" width="13.7109375" style="66" customWidth="1"/>
    <col min="9736" max="9736" width="12.28515625" style="66" bestFit="1" customWidth="1"/>
    <col min="9737" max="9976" width="9.28515625" style="66"/>
    <col min="9977" max="9977" width="8.7109375" style="66" customWidth="1"/>
    <col min="9978" max="9978" width="15.7109375" style="66" customWidth="1"/>
    <col min="9979" max="9979" width="22.140625" style="66" customWidth="1"/>
    <col min="9980" max="9980" width="105.7109375" style="66" bestFit="1" customWidth="1"/>
    <col min="9981" max="9981" width="11" style="66" customWidth="1"/>
    <col min="9982" max="9982" width="15.42578125" style="66" customWidth="1"/>
    <col min="9983" max="9983" width="15.7109375" style="66" customWidth="1"/>
    <col min="9984" max="9984" width="15.42578125" style="66" customWidth="1"/>
    <col min="9985" max="9990" width="18.42578125" style="66" customWidth="1"/>
    <col min="9991" max="9991" width="13.7109375" style="66" customWidth="1"/>
    <col min="9992" max="9992" width="12.28515625" style="66" bestFit="1" customWidth="1"/>
    <col min="9993" max="10232" width="9.28515625" style="66"/>
    <col min="10233" max="10233" width="8.7109375" style="66" customWidth="1"/>
    <col min="10234" max="10234" width="15.7109375" style="66" customWidth="1"/>
    <col min="10235" max="10235" width="22.140625" style="66" customWidth="1"/>
    <col min="10236" max="10236" width="105.7109375" style="66" bestFit="1" customWidth="1"/>
    <col min="10237" max="10237" width="11" style="66" customWidth="1"/>
    <col min="10238" max="10238" width="15.42578125" style="66" customWidth="1"/>
    <col min="10239" max="10239" width="15.7109375" style="66" customWidth="1"/>
    <col min="10240" max="10240" width="15.42578125" style="66" customWidth="1"/>
    <col min="10241" max="10246" width="18.42578125" style="66" customWidth="1"/>
    <col min="10247" max="10247" width="13.7109375" style="66" customWidth="1"/>
    <col min="10248" max="10248" width="12.28515625" style="66" bestFit="1" customWidth="1"/>
    <col min="10249" max="10488" width="9.28515625" style="66"/>
    <col min="10489" max="10489" width="8.7109375" style="66" customWidth="1"/>
    <col min="10490" max="10490" width="15.7109375" style="66" customWidth="1"/>
    <col min="10491" max="10491" width="22.140625" style="66" customWidth="1"/>
    <col min="10492" max="10492" width="105.7109375" style="66" bestFit="1" customWidth="1"/>
    <col min="10493" max="10493" width="11" style="66" customWidth="1"/>
    <col min="10494" max="10494" width="15.42578125" style="66" customWidth="1"/>
    <col min="10495" max="10495" width="15.7109375" style="66" customWidth="1"/>
    <col min="10496" max="10496" width="15.42578125" style="66" customWidth="1"/>
    <col min="10497" max="10502" width="18.42578125" style="66" customWidth="1"/>
    <col min="10503" max="10503" width="13.7109375" style="66" customWidth="1"/>
    <col min="10504" max="10504" width="12.28515625" style="66" bestFit="1" customWidth="1"/>
    <col min="10505" max="10744" width="9.28515625" style="66"/>
    <col min="10745" max="10745" width="8.7109375" style="66" customWidth="1"/>
    <col min="10746" max="10746" width="15.7109375" style="66" customWidth="1"/>
    <col min="10747" max="10747" width="22.140625" style="66" customWidth="1"/>
    <col min="10748" max="10748" width="105.7109375" style="66" bestFit="1" customWidth="1"/>
    <col min="10749" max="10749" width="11" style="66" customWidth="1"/>
    <col min="10750" max="10750" width="15.42578125" style="66" customWidth="1"/>
    <col min="10751" max="10751" width="15.7109375" style="66" customWidth="1"/>
    <col min="10752" max="10752" width="15.42578125" style="66" customWidth="1"/>
    <col min="10753" max="10758" width="18.42578125" style="66" customWidth="1"/>
    <col min="10759" max="10759" width="13.7109375" style="66" customWidth="1"/>
    <col min="10760" max="10760" width="12.28515625" style="66" bestFit="1" customWidth="1"/>
    <col min="10761" max="11000" width="9.28515625" style="66"/>
    <col min="11001" max="11001" width="8.7109375" style="66" customWidth="1"/>
    <col min="11002" max="11002" width="15.7109375" style="66" customWidth="1"/>
    <col min="11003" max="11003" width="22.140625" style="66" customWidth="1"/>
    <col min="11004" max="11004" width="105.7109375" style="66" bestFit="1" customWidth="1"/>
    <col min="11005" max="11005" width="11" style="66" customWidth="1"/>
    <col min="11006" max="11006" width="15.42578125" style="66" customWidth="1"/>
    <col min="11007" max="11007" width="15.7109375" style="66" customWidth="1"/>
    <col min="11008" max="11008" width="15.42578125" style="66" customWidth="1"/>
    <col min="11009" max="11014" width="18.42578125" style="66" customWidth="1"/>
    <col min="11015" max="11015" width="13.7109375" style="66" customWidth="1"/>
    <col min="11016" max="11016" width="12.28515625" style="66" bestFit="1" customWidth="1"/>
    <col min="11017" max="11256" width="9.28515625" style="66"/>
    <col min="11257" max="11257" width="8.7109375" style="66" customWidth="1"/>
    <col min="11258" max="11258" width="15.7109375" style="66" customWidth="1"/>
    <col min="11259" max="11259" width="22.140625" style="66" customWidth="1"/>
    <col min="11260" max="11260" width="105.7109375" style="66" bestFit="1" customWidth="1"/>
    <col min="11261" max="11261" width="11" style="66" customWidth="1"/>
    <col min="11262" max="11262" width="15.42578125" style="66" customWidth="1"/>
    <col min="11263" max="11263" width="15.7109375" style="66" customWidth="1"/>
    <col min="11264" max="11264" width="15.42578125" style="66" customWidth="1"/>
    <col min="11265" max="11270" width="18.42578125" style="66" customWidth="1"/>
    <col min="11271" max="11271" width="13.7109375" style="66" customWidth="1"/>
    <col min="11272" max="11272" width="12.28515625" style="66" bestFit="1" customWidth="1"/>
    <col min="11273" max="11512" width="9.28515625" style="66"/>
    <col min="11513" max="11513" width="8.7109375" style="66" customWidth="1"/>
    <col min="11514" max="11514" width="15.7109375" style="66" customWidth="1"/>
    <col min="11515" max="11515" width="22.140625" style="66" customWidth="1"/>
    <col min="11516" max="11516" width="105.7109375" style="66" bestFit="1" customWidth="1"/>
    <col min="11517" max="11517" width="11" style="66" customWidth="1"/>
    <col min="11518" max="11518" width="15.42578125" style="66" customWidth="1"/>
    <col min="11519" max="11519" width="15.7109375" style="66" customWidth="1"/>
    <col min="11520" max="11520" width="15.42578125" style="66" customWidth="1"/>
    <col min="11521" max="11526" width="18.42578125" style="66" customWidth="1"/>
    <col min="11527" max="11527" width="13.7109375" style="66" customWidth="1"/>
    <col min="11528" max="11528" width="12.28515625" style="66" bestFit="1" customWidth="1"/>
    <col min="11529" max="11768" width="9.28515625" style="66"/>
    <col min="11769" max="11769" width="8.7109375" style="66" customWidth="1"/>
    <col min="11770" max="11770" width="15.7109375" style="66" customWidth="1"/>
    <col min="11771" max="11771" width="22.140625" style="66" customWidth="1"/>
    <col min="11772" max="11772" width="105.7109375" style="66" bestFit="1" customWidth="1"/>
    <col min="11773" max="11773" width="11" style="66" customWidth="1"/>
    <col min="11774" max="11774" width="15.42578125" style="66" customWidth="1"/>
    <col min="11775" max="11775" width="15.7109375" style="66" customWidth="1"/>
    <col min="11776" max="11776" width="15.42578125" style="66" customWidth="1"/>
    <col min="11777" max="11782" width="18.42578125" style="66" customWidth="1"/>
    <col min="11783" max="11783" width="13.7109375" style="66" customWidth="1"/>
    <col min="11784" max="11784" width="12.28515625" style="66" bestFit="1" customWidth="1"/>
    <col min="11785" max="12024" width="9.28515625" style="66"/>
    <col min="12025" max="12025" width="8.7109375" style="66" customWidth="1"/>
    <col min="12026" max="12026" width="15.7109375" style="66" customWidth="1"/>
    <col min="12027" max="12027" width="22.140625" style="66" customWidth="1"/>
    <col min="12028" max="12028" width="105.7109375" style="66" bestFit="1" customWidth="1"/>
    <col min="12029" max="12029" width="11" style="66" customWidth="1"/>
    <col min="12030" max="12030" width="15.42578125" style="66" customWidth="1"/>
    <col min="12031" max="12031" width="15.7109375" style="66" customWidth="1"/>
    <col min="12032" max="12032" width="15.42578125" style="66" customWidth="1"/>
    <col min="12033" max="12038" width="18.42578125" style="66" customWidth="1"/>
    <col min="12039" max="12039" width="13.7109375" style="66" customWidth="1"/>
    <col min="12040" max="12040" width="12.28515625" style="66" bestFit="1" customWidth="1"/>
    <col min="12041" max="12280" width="9.28515625" style="66"/>
    <col min="12281" max="12281" width="8.7109375" style="66" customWidth="1"/>
    <col min="12282" max="12282" width="15.7109375" style="66" customWidth="1"/>
    <col min="12283" max="12283" width="22.140625" style="66" customWidth="1"/>
    <col min="12284" max="12284" width="105.7109375" style="66" bestFit="1" customWidth="1"/>
    <col min="12285" max="12285" width="11" style="66" customWidth="1"/>
    <col min="12286" max="12286" width="15.42578125" style="66" customWidth="1"/>
    <col min="12287" max="12287" width="15.7109375" style="66" customWidth="1"/>
    <col min="12288" max="12288" width="15.42578125" style="66" customWidth="1"/>
    <col min="12289" max="12294" width="18.42578125" style="66" customWidth="1"/>
    <col min="12295" max="12295" width="13.7109375" style="66" customWidth="1"/>
    <col min="12296" max="12296" width="12.28515625" style="66" bestFit="1" customWidth="1"/>
    <col min="12297" max="12536" width="9.28515625" style="66"/>
    <col min="12537" max="12537" width="8.7109375" style="66" customWidth="1"/>
    <col min="12538" max="12538" width="15.7109375" style="66" customWidth="1"/>
    <col min="12539" max="12539" width="22.140625" style="66" customWidth="1"/>
    <col min="12540" max="12540" width="105.7109375" style="66" bestFit="1" customWidth="1"/>
    <col min="12541" max="12541" width="11" style="66" customWidth="1"/>
    <col min="12542" max="12542" width="15.42578125" style="66" customWidth="1"/>
    <col min="12543" max="12543" width="15.7109375" style="66" customWidth="1"/>
    <col min="12544" max="12544" width="15.42578125" style="66" customWidth="1"/>
    <col min="12545" max="12550" width="18.42578125" style="66" customWidth="1"/>
    <col min="12551" max="12551" width="13.7109375" style="66" customWidth="1"/>
    <col min="12552" max="12552" width="12.28515625" style="66" bestFit="1" customWidth="1"/>
    <col min="12553" max="12792" width="9.28515625" style="66"/>
    <col min="12793" max="12793" width="8.7109375" style="66" customWidth="1"/>
    <col min="12794" max="12794" width="15.7109375" style="66" customWidth="1"/>
    <col min="12795" max="12795" width="22.140625" style="66" customWidth="1"/>
    <col min="12796" max="12796" width="105.7109375" style="66" bestFit="1" customWidth="1"/>
    <col min="12797" max="12797" width="11" style="66" customWidth="1"/>
    <col min="12798" max="12798" width="15.42578125" style="66" customWidth="1"/>
    <col min="12799" max="12799" width="15.7109375" style="66" customWidth="1"/>
    <col min="12800" max="12800" width="15.42578125" style="66" customWidth="1"/>
    <col min="12801" max="12806" width="18.42578125" style="66" customWidth="1"/>
    <col min="12807" max="12807" width="13.7109375" style="66" customWidth="1"/>
    <col min="12808" max="12808" width="12.28515625" style="66" bestFit="1" customWidth="1"/>
    <col min="12809" max="13048" width="9.28515625" style="66"/>
    <col min="13049" max="13049" width="8.7109375" style="66" customWidth="1"/>
    <col min="13050" max="13050" width="15.7109375" style="66" customWidth="1"/>
    <col min="13051" max="13051" width="22.140625" style="66" customWidth="1"/>
    <col min="13052" max="13052" width="105.7109375" style="66" bestFit="1" customWidth="1"/>
    <col min="13053" max="13053" width="11" style="66" customWidth="1"/>
    <col min="13054" max="13054" width="15.42578125" style="66" customWidth="1"/>
    <col min="13055" max="13055" width="15.7109375" style="66" customWidth="1"/>
    <col min="13056" max="13056" width="15.42578125" style="66" customWidth="1"/>
    <col min="13057" max="13062" width="18.42578125" style="66" customWidth="1"/>
    <col min="13063" max="13063" width="13.7109375" style="66" customWidth="1"/>
    <col min="13064" max="13064" width="12.28515625" style="66" bestFit="1" customWidth="1"/>
    <col min="13065" max="13304" width="9.28515625" style="66"/>
    <col min="13305" max="13305" width="8.7109375" style="66" customWidth="1"/>
    <col min="13306" max="13306" width="15.7109375" style="66" customWidth="1"/>
    <col min="13307" max="13307" width="22.140625" style="66" customWidth="1"/>
    <col min="13308" max="13308" width="105.7109375" style="66" bestFit="1" customWidth="1"/>
    <col min="13309" max="13309" width="11" style="66" customWidth="1"/>
    <col min="13310" max="13310" width="15.42578125" style="66" customWidth="1"/>
    <col min="13311" max="13311" width="15.7109375" style="66" customWidth="1"/>
    <col min="13312" max="13312" width="15.42578125" style="66" customWidth="1"/>
    <col min="13313" max="13318" width="18.42578125" style="66" customWidth="1"/>
    <col min="13319" max="13319" width="13.7109375" style="66" customWidth="1"/>
    <col min="13320" max="13320" width="12.28515625" style="66" bestFit="1" customWidth="1"/>
    <col min="13321" max="13560" width="9.28515625" style="66"/>
    <col min="13561" max="13561" width="8.7109375" style="66" customWidth="1"/>
    <col min="13562" max="13562" width="15.7109375" style="66" customWidth="1"/>
    <col min="13563" max="13563" width="22.140625" style="66" customWidth="1"/>
    <col min="13564" max="13564" width="105.7109375" style="66" bestFit="1" customWidth="1"/>
    <col min="13565" max="13565" width="11" style="66" customWidth="1"/>
    <col min="13566" max="13566" width="15.42578125" style="66" customWidth="1"/>
    <col min="13567" max="13567" width="15.7109375" style="66" customWidth="1"/>
    <col min="13568" max="13568" width="15.42578125" style="66" customWidth="1"/>
    <col min="13569" max="13574" width="18.42578125" style="66" customWidth="1"/>
    <col min="13575" max="13575" width="13.7109375" style="66" customWidth="1"/>
    <col min="13576" max="13576" width="12.28515625" style="66" bestFit="1" customWidth="1"/>
    <col min="13577" max="13816" width="9.28515625" style="66"/>
    <col min="13817" max="13817" width="8.7109375" style="66" customWidth="1"/>
    <col min="13818" max="13818" width="15.7109375" style="66" customWidth="1"/>
    <col min="13819" max="13819" width="22.140625" style="66" customWidth="1"/>
    <col min="13820" max="13820" width="105.7109375" style="66" bestFit="1" customWidth="1"/>
    <col min="13821" max="13821" width="11" style="66" customWidth="1"/>
    <col min="13822" max="13822" width="15.42578125" style="66" customWidth="1"/>
    <col min="13823" max="13823" width="15.7109375" style="66" customWidth="1"/>
    <col min="13824" max="13824" width="15.42578125" style="66" customWidth="1"/>
    <col min="13825" max="13830" width="18.42578125" style="66" customWidth="1"/>
    <col min="13831" max="13831" width="13.7109375" style="66" customWidth="1"/>
    <col min="13832" max="13832" width="12.28515625" style="66" bestFit="1" customWidth="1"/>
    <col min="13833" max="14072" width="9.28515625" style="66"/>
    <col min="14073" max="14073" width="8.7109375" style="66" customWidth="1"/>
    <col min="14074" max="14074" width="15.7109375" style="66" customWidth="1"/>
    <col min="14075" max="14075" width="22.140625" style="66" customWidth="1"/>
    <col min="14076" max="14076" width="105.7109375" style="66" bestFit="1" customWidth="1"/>
    <col min="14077" max="14077" width="11" style="66" customWidth="1"/>
    <col min="14078" max="14078" width="15.42578125" style="66" customWidth="1"/>
    <col min="14079" max="14079" width="15.7109375" style="66" customWidth="1"/>
    <col min="14080" max="14080" width="15.42578125" style="66" customWidth="1"/>
    <col min="14081" max="14086" width="18.42578125" style="66" customWidth="1"/>
    <col min="14087" max="14087" width="13.7109375" style="66" customWidth="1"/>
    <col min="14088" max="14088" width="12.28515625" style="66" bestFit="1" customWidth="1"/>
    <col min="14089" max="14328" width="9.28515625" style="66"/>
    <col min="14329" max="14329" width="8.7109375" style="66" customWidth="1"/>
    <col min="14330" max="14330" width="15.7109375" style="66" customWidth="1"/>
    <col min="14331" max="14331" width="22.140625" style="66" customWidth="1"/>
    <col min="14332" max="14332" width="105.7109375" style="66" bestFit="1" customWidth="1"/>
    <col min="14333" max="14333" width="11" style="66" customWidth="1"/>
    <col min="14334" max="14334" width="15.42578125" style="66" customWidth="1"/>
    <col min="14335" max="14335" width="15.7109375" style="66" customWidth="1"/>
    <col min="14336" max="14336" width="15.42578125" style="66" customWidth="1"/>
    <col min="14337" max="14342" width="18.42578125" style="66" customWidth="1"/>
    <col min="14343" max="14343" width="13.7109375" style="66" customWidth="1"/>
    <col min="14344" max="14344" width="12.28515625" style="66" bestFit="1" customWidth="1"/>
    <col min="14345" max="14584" width="9.28515625" style="66"/>
    <col min="14585" max="14585" width="8.7109375" style="66" customWidth="1"/>
    <col min="14586" max="14586" width="15.7109375" style="66" customWidth="1"/>
    <col min="14587" max="14587" width="22.140625" style="66" customWidth="1"/>
    <col min="14588" max="14588" width="105.7109375" style="66" bestFit="1" customWidth="1"/>
    <col min="14589" max="14589" width="11" style="66" customWidth="1"/>
    <col min="14590" max="14590" width="15.42578125" style="66" customWidth="1"/>
    <col min="14591" max="14591" width="15.7109375" style="66" customWidth="1"/>
    <col min="14592" max="14592" width="15.42578125" style="66" customWidth="1"/>
    <col min="14593" max="14598" width="18.42578125" style="66" customWidth="1"/>
    <col min="14599" max="14599" width="13.7109375" style="66" customWidth="1"/>
    <col min="14600" max="14600" width="12.28515625" style="66" bestFit="1" customWidth="1"/>
    <col min="14601" max="14840" width="9.28515625" style="66"/>
    <col min="14841" max="14841" width="8.7109375" style="66" customWidth="1"/>
    <col min="14842" max="14842" width="15.7109375" style="66" customWidth="1"/>
    <col min="14843" max="14843" width="22.140625" style="66" customWidth="1"/>
    <col min="14844" max="14844" width="105.7109375" style="66" bestFit="1" customWidth="1"/>
    <col min="14845" max="14845" width="11" style="66" customWidth="1"/>
    <col min="14846" max="14846" width="15.42578125" style="66" customWidth="1"/>
    <col min="14847" max="14847" width="15.7109375" style="66" customWidth="1"/>
    <col min="14848" max="14848" width="15.42578125" style="66" customWidth="1"/>
    <col min="14849" max="14854" width="18.42578125" style="66" customWidth="1"/>
    <col min="14855" max="14855" width="13.7109375" style="66" customWidth="1"/>
    <col min="14856" max="14856" width="12.28515625" style="66" bestFit="1" customWidth="1"/>
    <col min="14857" max="15096" width="9.28515625" style="66"/>
    <col min="15097" max="15097" width="8.7109375" style="66" customWidth="1"/>
    <col min="15098" max="15098" width="15.7109375" style="66" customWidth="1"/>
    <col min="15099" max="15099" width="22.140625" style="66" customWidth="1"/>
    <col min="15100" max="15100" width="105.7109375" style="66" bestFit="1" customWidth="1"/>
    <col min="15101" max="15101" width="11" style="66" customWidth="1"/>
    <col min="15102" max="15102" width="15.42578125" style="66" customWidth="1"/>
    <col min="15103" max="15103" width="15.7109375" style="66" customWidth="1"/>
    <col min="15104" max="15104" width="15.42578125" style="66" customWidth="1"/>
    <col min="15105" max="15110" width="18.42578125" style="66" customWidth="1"/>
    <col min="15111" max="15111" width="13.7109375" style="66" customWidth="1"/>
    <col min="15112" max="15112" width="12.28515625" style="66" bestFit="1" customWidth="1"/>
    <col min="15113" max="15352" width="9.28515625" style="66"/>
    <col min="15353" max="15353" width="8.7109375" style="66" customWidth="1"/>
    <col min="15354" max="15354" width="15.7109375" style="66" customWidth="1"/>
    <col min="15355" max="15355" width="22.140625" style="66" customWidth="1"/>
    <col min="15356" max="15356" width="105.7109375" style="66" bestFit="1" customWidth="1"/>
    <col min="15357" max="15357" width="11" style="66" customWidth="1"/>
    <col min="15358" max="15358" width="15.42578125" style="66" customWidth="1"/>
    <col min="15359" max="15359" width="15.7109375" style="66" customWidth="1"/>
    <col min="15360" max="15360" width="15.42578125" style="66" customWidth="1"/>
    <col min="15361" max="15366" width="18.42578125" style="66" customWidth="1"/>
    <col min="15367" max="15367" width="13.7109375" style="66" customWidth="1"/>
    <col min="15368" max="15368" width="12.28515625" style="66" bestFit="1" customWidth="1"/>
    <col min="15369" max="15608" width="9.28515625" style="66"/>
    <col min="15609" max="15609" width="8.7109375" style="66" customWidth="1"/>
    <col min="15610" max="15610" width="15.7109375" style="66" customWidth="1"/>
    <col min="15611" max="15611" width="22.140625" style="66" customWidth="1"/>
    <col min="15612" max="15612" width="105.7109375" style="66" bestFit="1" customWidth="1"/>
    <col min="15613" max="15613" width="11" style="66" customWidth="1"/>
    <col min="15614" max="15614" width="15.42578125" style="66" customWidth="1"/>
    <col min="15615" max="15615" width="15.7109375" style="66" customWidth="1"/>
    <col min="15616" max="15616" width="15.42578125" style="66" customWidth="1"/>
    <col min="15617" max="15622" width="18.42578125" style="66" customWidth="1"/>
    <col min="15623" max="15623" width="13.7109375" style="66" customWidth="1"/>
    <col min="15624" max="15624" width="12.28515625" style="66" bestFit="1" customWidth="1"/>
    <col min="15625" max="15864" width="9.28515625" style="66"/>
    <col min="15865" max="15865" width="8.7109375" style="66" customWidth="1"/>
    <col min="15866" max="15866" width="15.7109375" style="66" customWidth="1"/>
    <col min="15867" max="15867" width="22.140625" style="66" customWidth="1"/>
    <col min="15868" max="15868" width="105.7109375" style="66" bestFit="1" customWidth="1"/>
    <col min="15869" max="15869" width="11" style="66" customWidth="1"/>
    <col min="15870" max="15870" width="15.42578125" style="66" customWidth="1"/>
    <col min="15871" max="15871" width="15.7109375" style="66" customWidth="1"/>
    <col min="15872" max="15872" width="15.42578125" style="66" customWidth="1"/>
    <col min="15873" max="15878" width="18.42578125" style="66" customWidth="1"/>
    <col min="15879" max="15879" width="13.7109375" style="66" customWidth="1"/>
    <col min="15880" max="15880" width="12.28515625" style="66" bestFit="1" customWidth="1"/>
    <col min="15881" max="16120" width="9.28515625" style="66"/>
    <col min="16121" max="16121" width="8.7109375" style="66" customWidth="1"/>
    <col min="16122" max="16122" width="15.7109375" style="66" customWidth="1"/>
    <col min="16123" max="16123" width="22.140625" style="66" customWidth="1"/>
    <col min="16124" max="16124" width="105.7109375" style="66" bestFit="1" customWidth="1"/>
    <col min="16125" max="16125" width="11" style="66" customWidth="1"/>
    <col min="16126" max="16126" width="15.42578125" style="66" customWidth="1"/>
    <col min="16127" max="16127" width="15.7109375" style="66" customWidth="1"/>
    <col min="16128" max="16128" width="15.42578125" style="66" customWidth="1"/>
    <col min="16129" max="16134" width="18.42578125" style="66" customWidth="1"/>
    <col min="16135" max="16135" width="13.7109375" style="66" customWidth="1"/>
    <col min="16136" max="16136" width="12.28515625" style="66" bestFit="1" customWidth="1"/>
    <col min="16137" max="16384" width="9.28515625" style="66"/>
  </cols>
  <sheetData>
    <row r="1" spans="1:13" ht="12.75" customHeight="1" x14ac:dyDescent="0.2">
      <c r="A1" s="398" t="s">
        <v>64</v>
      </c>
      <c r="B1" s="399"/>
      <c r="C1" s="399"/>
      <c r="D1" s="399"/>
      <c r="E1" s="399"/>
      <c r="F1" s="400"/>
    </row>
    <row r="2" spans="1:13" ht="30.75" customHeight="1" x14ac:dyDescent="0.2">
      <c r="A2" s="387"/>
      <c r="B2" s="388"/>
      <c r="C2" s="388"/>
      <c r="D2" s="388"/>
      <c r="E2" s="388"/>
      <c r="F2" s="401"/>
      <c r="G2"/>
    </row>
    <row r="3" spans="1:13" s="5" customFormat="1" ht="22.9" customHeight="1" x14ac:dyDescent="0.2">
      <c r="A3" s="387"/>
      <c r="B3" s="388"/>
      <c r="C3" s="388"/>
      <c r="D3" s="388"/>
      <c r="E3" s="388"/>
      <c r="F3" s="401"/>
      <c r="G3" s="74"/>
    </row>
    <row r="4" spans="1:13" s="5" customFormat="1" ht="23.45" customHeight="1" thickBot="1" x14ac:dyDescent="0.25">
      <c r="A4" s="389"/>
      <c r="B4" s="390"/>
      <c r="C4" s="390"/>
      <c r="D4" s="390"/>
      <c r="E4" s="390"/>
      <c r="F4" s="402"/>
      <c r="G4" s="74"/>
    </row>
    <row r="5" spans="1:13" s="5" customFormat="1" ht="24.75" customHeight="1" thickBot="1" x14ac:dyDescent="0.25">
      <c r="A5" s="391" t="s">
        <v>161</v>
      </c>
      <c r="B5" s="392"/>
      <c r="C5" s="392"/>
      <c r="D5" s="392"/>
      <c r="E5" s="392"/>
      <c r="F5" s="393"/>
      <c r="G5" s="75"/>
    </row>
    <row r="6" spans="1:13" s="5" customFormat="1" ht="15" customHeight="1" thickBot="1" x14ac:dyDescent="0.25">
      <c r="A6" s="76"/>
      <c r="B6" s="76"/>
      <c r="C6" s="76"/>
      <c r="D6" s="76"/>
      <c r="E6" s="76"/>
      <c r="F6" s="76"/>
      <c r="G6" s="77"/>
    </row>
    <row r="7" spans="1:13" s="5" customFormat="1" ht="15" customHeight="1" x14ac:dyDescent="0.2">
      <c r="A7" s="395" t="s">
        <v>331</v>
      </c>
      <c r="B7" s="396"/>
      <c r="C7" s="396"/>
      <c r="D7" s="396"/>
      <c r="E7" s="78"/>
      <c r="F7" s="79"/>
      <c r="G7" s="80"/>
      <c r="H7" s="80"/>
      <c r="I7" s="80"/>
      <c r="J7" s="80"/>
      <c r="K7" s="80"/>
      <c r="L7" s="80"/>
      <c r="M7" s="80"/>
    </row>
    <row r="8" spans="1:13" s="5" customFormat="1" ht="15" customHeight="1" x14ac:dyDescent="0.2">
      <c r="A8" s="378" t="s">
        <v>277</v>
      </c>
      <c r="B8" s="334"/>
      <c r="C8" s="334"/>
      <c r="D8" s="334"/>
      <c r="E8" s="334"/>
      <c r="F8" s="403"/>
      <c r="G8" s="6"/>
      <c r="H8" s="1"/>
    </row>
    <row r="9" spans="1:13" s="5" customFormat="1" ht="15" customHeight="1" x14ac:dyDescent="0.2">
      <c r="A9" s="378"/>
      <c r="B9" s="334"/>
      <c r="C9" s="334"/>
      <c r="D9" s="334"/>
      <c r="E9" s="334"/>
      <c r="F9" s="403"/>
      <c r="G9" s="6"/>
      <c r="H9" s="1"/>
    </row>
    <row r="10" spans="1:13" s="5" customFormat="1" ht="15" customHeight="1" x14ac:dyDescent="0.2">
      <c r="A10" s="379"/>
      <c r="B10" s="380"/>
      <c r="C10" s="380"/>
      <c r="D10" s="380"/>
      <c r="E10" s="84"/>
      <c r="F10" s="294"/>
      <c r="G10" s="6"/>
      <c r="H10" s="1"/>
    </row>
    <row r="11" spans="1:13" s="5" customFormat="1" ht="15" customHeight="1" thickBot="1" x14ac:dyDescent="0.25">
      <c r="A11" s="381"/>
      <c r="B11" s="382"/>
      <c r="C11" s="382"/>
      <c r="D11" s="382"/>
      <c r="E11" s="87"/>
      <c r="F11" s="295"/>
      <c r="G11" s="6"/>
      <c r="H11" s="1"/>
    </row>
    <row r="12" spans="1:13" s="5" customFormat="1" ht="19.5" customHeight="1" thickBot="1" x14ac:dyDescent="0.25">
      <c r="A12" s="381"/>
      <c r="B12" s="382"/>
      <c r="C12" s="382"/>
      <c r="D12" s="382"/>
      <c r="E12" s="382"/>
      <c r="F12" s="382"/>
      <c r="G12" s="6"/>
      <c r="H12" s="1"/>
    </row>
    <row r="13" spans="1:13" s="94" customFormat="1" ht="19.149999999999999" customHeight="1" x14ac:dyDescent="0.2">
      <c r="A13" s="404" t="s">
        <v>0</v>
      </c>
      <c r="B13" s="406" t="s">
        <v>162</v>
      </c>
      <c r="C13" s="406" t="s">
        <v>74</v>
      </c>
      <c r="D13" s="406" t="s">
        <v>163</v>
      </c>
      <c r="E13" s="406" t="s">
        <v>164</v>
      </c>
      <c r="F13" s="407" t="s">
        <v>1</v>
      </c>
      <c r="G13" s="92"/>
      <c r="H13" s="93"/>
    </row>
    <row r="14" spans="1:13" s="94" customFormat="1" ht="12" x14ac:dyDescent="0.2">
      <c r="A14" s="405"/>
      <c r="B14" s="384"/>
      <c r="C14" s="384"/>
      <c r="D14" s="384"/>
      <c r="E14" s="384"/>
      <c r="F14" s="408"/>
      <c r="G14" s="92"/>
      <c r="H14" s="93"/>
    </row>
    <row r="15" spans="1:13" s="94" customFormat="1" ht="18" x14ac:dyDescent="0.2">
      <c r="A15" s="296" t="s">
        <v>166</v>
      </c>
      <c r="B15" s="276"/>
      <c r="C15" s="276"/>
      <c r="D15" s="277" t="s">
        <v>332</v>
      </c>
      <c r="E15" s="276"/>
      <c r="F15" s="297"/>
      <c r="G15" s="95"/>
      <c r="H15" s="96"/>
    </row>
    <row r="16" spans="1:13" s="94" customFormat="1" ht="18" x14ac:dyDescent="0.2">
      <c r="A16" s="298">
        <v>1</v>
      </c>
      <c r="B16" s="280"/>
      <c r="C16" s="97"/>
      <c r="D16" s="281" t="s">
        <v>278</v>
      </c>
      <c r="E16" s="279"/>
      <c r="F16" s="299"/>
      <c r="G16" s="95"/>
      <c r="H16" s="96"/>
    </row>
    <row r="17" spans="1:8" s="94" customFormat="1" ht="30" x14ac:dyDescent="0.2">
      <c r="A17" s="103" t="s">
        <v>2</v>
      </c>
      <c r="B17" s="108" t="s">
        <v>281</v>
      </c>
      <c r="C17" s="101">
        <v>103689</v>
      </c>
      <c r="D17" s="132" t="s">
        <v>85</v>
      </c>
      <c r="E17" s="101" t="s">
        <v>75</v>
      </c>
      <c r="F17" s="300">
        <v>6</v>
      </c>
      <c r="G17" s="95"/>
      <c r="H17" s="96"/>
    </row>
    <row r="18" spans="1:8" s="94" customFormat="1" ht="15.75" x14ac:dyDescent="0.2">
      <c r="A18" s="103"/>
      <c r="B18" s="108"/>
      <c r="C18" s="101"/>
      <c r="D18" s="109" t="s">
        <v>279</v>
      </c>
      <c r="E18" s="101"/>
      <c r="F18" s="300"/>
      <c r="G18" s="95"/>
      <c r="H18" s="96"/>
    </row>
    <row r="19" spans="1:8" s="100" customFormat="1" ht="18" x14ac:dyDescent="0.2">
      <c r="A19" s="298">
        <v>2</v>
      </c>
      <c r="B19" s="280"/>
      <c r="C19" s="131"/>
      <c r="D19" s="281" t="s">
        <v>68</v>
      </c>
      <c r="E19" s="286"/>
      <c r="F19" s="299"/>
      <c r="G19" s="98"/>
      <c r="H19" s="99"/>
    </row>
    <row r="20" spans="1:8" s="100" customFormat="1" ht="30" x14ac:dyDescent="0.2">
      <c r="A20" s="103" t="s">
        <v>3</v>
      </c>
      <c r="B20" s="108" t="s">
        <v>281</v>
      </c>
      <c r="C20" s="101">
        <v>97622</v>
      </c>
      <c r="D20" s="132" t="s">
        <v>280</v>
      </c>
      <c r="E20" s="101" t="s">
        <v>76</v>
      </c>
      <c r="F20" s="300">
        <v>1.8</v>
      </c>
      <c r="G20" s="98"/>
      <c r="H20" s="99"/>
    </row>
    <row r="21" spans="1:8" s="100" customFormat="1" ht="15.75" x14ac:dyDescent="0.2">
      <c r="A21" s="103"/>
      <c r="B21" s="108"/>
      <c r="C21" s="101"/>
      <c r="D21" s="109" t="s">
        <v>282</v>
      </c>
      <c r="E21" s="101"/>
      <c r="F21" s="300"/>
      <c r="G21" s="98"/>
      <c r="H21" s="99"/>
    </row>
    <row r="22" spans="1:8" s="100" customFormat="1" ht="15.75" x14ac:dyDescent="0.2">
      <c r="A22" s="103"/>
      <c r="B22" s="108"/>
      <c r="C22" s="101"/>
      <c r="D22" s="109" t="s">
        <v>288</v>
      </c>
      <c r="E22" s="101"/>
      <c r="F22" s="300"/>
      <c r="G22" s="98"/>
      <c r="H22" s="99"/>
    </row>
    <row r="23" spans="1:8" s="100" customFormat="1" ht="15.75" x14ac:dyDescent="0.2">
      <c r="A23" s="103"/>
      <c r="B23" s="108"/>
      <c r="C23" s="101"/>
      <c r="D23" s="109" t="s">
        <v>289</v>
      </c>
      <c r="E23" s="101"/>
      <c r="F23" s="300"/>
      <c r="G23" s="98"/>
      <c r="H23" s="99"/>
    </row>
    <row r="24" spans="1:8" s="100" customFormat="1" ht="30" x14ac:dyDescent="0.2">
      <c r="A24" s="103" t="s">
        <v>35</v>
      </c>
      <c r="B24" s="108" t="s">
        <v>281</v>
      </c>
      <c r="C24" s="101">
        <v>104790</v>
      </c>
      <c r="D24" s="132" t="s">
        <v>284</v>
      </c>
      <c r="E24" s="101" t="s">
        <v>76</v>
      </c>
      <c r="F24" s="300">
        <v>1.64</v>
      </c>
      <c r="G24" s="98"/>
      <c r="H24" s="99"/>
    </row>
    <row r="25" spans="1:8" s="100" customFormat="1" ht="15.75" x14ac:dyDescent="0.2">
      <c r="A25" s="103"/>
      <c r="B25" s="108"/>
      <c r="C25" s="101"/>
      <c r="D25" s="109" t="s">
        <v>285</v>
      </c>
      <c r="E25" s="101"/>
      <c r="F25" s="300"/>
      <c r="G25" s="98"/>
      <c r="H25" s="99"/>
    </row>
    <row r="26" spans="1:8" s="100" customFormat="1" ht="18" x14ac:dyDescent="0.2">
      <c r="A26" s="298">
        <v>3</v>
      </c>
      <c r="B26" s="280"/>
      <c r="C26" s="131"/>
      <c r="D26" s="281" t="s">
        <v>69</v>
      </c>
      <c r="E26" s="286"/>
      <c r="F26" s="299"/>
      <c r="G26" s="98"/>
      <c r="H26" s="99"/>
    </row>
    <row r="27" spans="1:8" s="100" customFormat="1" ht="15.75" x14ac:dyDescent="0.2">
      <c r="A27" s="103" t="s">
        <v>6</v>
      </c>
      <c r="B27" s="108" t="s">
        <v>281</v>
      </c>
      <c r="C27" s="134">
        <v>93358</v>
      </c>
      <c r="D27" s="135" t="s">
        <v>86</v>
      </c>
      <c r="E27" s="105" t="s">
        <v>72</v>
      </c>
      <c r="F27" s="301">
        <v>9.31</v>
      </c>
      <c r="G27" s="98"/>
      <c r="H27" s="99"/>
    </row>
    <row r="28" spans="1:8" s="100" customFormat="1" ht="15.75" x14ac:dyDescent="0.2">
      <c r="A28" s="103"/>
      <c r="B28" s="108"/>
      <c r="C28" s="134"/>
      <c r="D28" s="290" t="s">
        <v>286</v>
      </c>
      <c r="E28" s="105"/>
      <c r="F28" s="301"/>
      <c r="G28" s="98"/>
      <c r="H28" s="99"/>
    </row>
    <row r="29" spans="1:8" s="100" customFormat="1" ht="31.5" x14ac:dyDescent="0.2">
      <c r="A29" s="103"/>
      <c r="B29" s="108"/>
      <c r="C29" s="134"/>
      <c r="D29" s="291" t="s">
        <v>287</v>
      </c>
      <c r="E29" s="105"/>
      <c r="F29" s="301"/>
      <c r="G29" s="98"/>
      <c r="H29" s="99"/>
    </row>
    <row r="30" spans="1:8" s="100" customFormat="1" ht="15.75" x14ac:dyDescent="0.2">
      <c r="A30" s="103"/>
      <c r="B30" s="108"/>
      <c r="C30" s="134"/>
      <c r="D30" s="291" t="s">
        <v>290</v>
      </c>
      <c r="E30" s="105"/>
      <c r="F30" s="301"/>
      <c r="G30" s="98"/>
      <c r="H30" s="99"/>
    </row>
    <row r="31" spans="1:8" s="100" customFormat="1" ht="18" x14ac:dyDescent="0.2">
      <c r="A31" s="298">
        <v>4</v>
      </c>
      <c r="B31" s="280"/>
      <c r="C31" s="97"/>
      <c r="D31" s="281" t="s">
        <v>291</v>
      </c>
      <c r="E31" s="279"/>
      <c r="F31" s="302"/>
      <c r="G31" s="98"/>
      <c r="H31" s="99"/>
    </row>
    <row r="32" spans="1:8" s="100" customFormat="1" ht="15.75" x14ac:dyDescent="0.2">
      <c r="A32" s="103" t="s">
        <v>4</v>
      </c>
      <c r="B32" s="108" t="s">
        <v>281</v>
      </c>
      <c r="C32" s="134">
        <v>96616</v>
      </c>
      <c r="D32" s="137" t="s">
        <v>87</v>
      </c>
      <c r="E32" s="105" t="s">
        <v>72</v>
      </c>
      <c r="F32" s="301">
        <v>2.48</v>
      </c>
      <c r="G32" s="98"/>
      <c r="H32" s="99"/>
    </row>
    <row r="33" spans="1:8" s="100" customFormat="1" ht="15.75" x14ac:dyDescent="0.2">
      <c r="A33" s="103"/>
      <c r="B33" s="108"/>
      <c r="C33" s="134"/>
      <c r="D33" s="291" t="s">
        <v>292</v>
      </c>
      <c r="E33" s="105"/>
      <c r="F33" s="301"/>
      <c r="G33" s="98"/>
      <c r="H33" s="99"/>
    </row>
    <row r="34" spans="1:8" s="100" customFormat="1" ht="30" x14ac:dyDescent="0.2">
      <c r="A34" s="103" t="s">
        <v>77</v>
      </c>
      <c r="B34" s="108" t="s">
        <v>281</v>
      </c>
      <c r="C34" s="101">
        <v>96535</v>
      </c>
      <c r="D34" s="132" t="s">
        <v>88</v>
      </c>
      <c r="E34" s="101" t="s">
        <v>71</v>
      </c>
      <c r="F34" s="300">
        <v>11.5</v>
      </c>
      <c r="G34" s="98"/>
      <c r="H34" s="99"/>
    </row>
    <row r="35" spans="1:8" s="100" customFormat="1" ht="15.75" x14ac:dyDescent="0.2">
      <c r="A35" s="103"/>
      <c r="B35" s="108"/>
      <c r="C35" s="101"/>
      <c r="D35" s="109" t="s">
        <v>293</v>
      </c>
      <c r="E35" s="101"/>
      <c r="F35" s="300"/>
      <c r="G35" s="98"/>
      <c r="H35" s="99"/>
    </row>
    <row r="36" spans="1:8" s="100" customFormat="1" ht="18" x14ac:dyDescent="0.2">
      <c r="A36" s="298">
        <v>5</v>
      </c>
      <c r="B36" s="280"/>
      <c r="C36" s="97"/>
      <c r="D36" s="281" t="s">
        <v>78</v>
      </c>
      <c r="E36" s="279"/>
      <c r="F36" s="302"/>
      <c r="G36" s="98"/>
      <c r="H36" s="99"/>
    </row>
    <row r="37" spans="1:8" s="100" customFormat="1" ht="45" x14ac:dyDescent="0.2">
      <c r="A37" s="103" t="s">
        <v>106</v>
      </c>
      <c r="B37" s="108" t="s">
        <v>281</v>
      </c>
      <c r="C37" s="134">
        <v>103326</v>
      </c>
      <c r="D37" s="137" t="s">
        <v>89</v>
      </c>
      <c r="E37" s="105" t="s">
        <v>71</v>
      </c>
      <c r="F37" s="301">
        <v>0.57999999999999996</v>
      </c>
      <c r="G37" s="98"/>
      <c r="H37" s="99"/>
    </row>
    <row r="38" spans="1:8" s="100" customFormat="1" ht="15.75" x14ac:dyDescent="0.2">
      <c r="A38" s="103"/>
      <c r="B38" s="134"/>
      <c r="C38" s="134"/>
      <c r="D38" s="291" t="s">
        <v>294</v>
      </c>
      <c r="E38" s="105"/>
      <c r="F38" s="301"/>
      <c r="G38" s="98"/>
      <c r="H38" s="99"/>
    </row>
    <row r="39" spans="1:8" s="100" customFormat="1" ht="18" x14ac:dyDescent="0.2">
      <c r="A39" s="298">
        <v>6</v>
      </c>
      <c r="B39" s="280"/>
      <c r="C39" s="97"/>
      <c r="D39" s="281" t="s">
        <v>79</v>
      </c>
      <c r="E39" s="279"/>
      <c r="F39" s="302"/>
      <c r="G39" s="98"/>
      <c r="H39" s="99"/>
    </row>
    <row r="40" spans="1:8" s="100" customFormat="1" ht="45" x14ac:dyDescent="0.2">
      <c r="A40" s="103" t="s">
        <v>107</v>
      </c>
      <c r="B40" s="108" t="s">
        <v>281</v>
      </c>
      <c r="C40" s="292" t="s">
        <v>119</v>
      </c>
      <c r="D40" s="137" t="s">
        <v>90</v>
      </c>
      <c r="E40" s="102" t="s">
        <v>70</v>
      </c>
      <c r="F40" s="301">
        <v>58.8</v>
      </c>
      <c r="G40" s="98"/>
      <c r="H40" s="99"/>
    </row>
    <row r="41" spans="1:8" s="100" customFormat="1" ht="15.75" x14ac:dyDescent="0.2">
      <c r="A41" s="103"/>
      <c r="B41" s="134"/>
      <c r="C41" s="292"/>
      <c r="D41" s="291" t="s">
        <v>295</v>
      </c>
      <c r="E41" s="102"/>
      <c r="F41" s="301"/>
      <c r="G41" s="98"/>
      <c r="H41" s="99"/>
    </row>
    <row r="42" spans="1:8" s="100" customFormat="1" ht="30" x14ac:dyDescent="0.2">
      <c r="A42" s="103" t="s">
        <v>298</v>
      </c>
      <c r="B42" s="108" t="s">
        <v>281</v>
      </c>
      <c r="C42" s="292" t="s">
        <v>120</v>
      </c>
      <c r="D42" s="137" t="s">
        <v>91</v>
      </c>
      <c r="E42" s="102" t="s">
        <v>73</v>
      </c>
      <c r="F42" s="301">
        <v>2</v>
      </c>
      <c r="G42" s="98"/>
      <c r="H42" s="99"/>
    </row>
    <row r="43" spans="1:8" s="100" customFormat="1" ht="15.75" x14ac:dyDescent="0.2">
      <c r="A43" s="103"/>
      <c r="B43" s="134"/>
      <c r="C43" s="292"/>
      <c r="D43" s="291" t="s">
        <v>296</v>
      </c>
      <c r="E43" s="102"/>
      <c r="F43" s="301"/>
      <c r="G43" s="98"/>
      <c r="H43" s="99"/>
    </row>
    <row r="44" spans="1:8" s="100" customFormat="1" ht="30" x14ac:dyDescent="0.2">
      <c r="A44" s="103" t="s">
        <v>299</v>
      </c>
      <c r="B44" s="108" t="s">
        <v>281</v>
      </c>
      <c r="C44" s="292" t="s">
        <v>121</v>
      </c>
      <c r="D44" s="137" t="s">
        <v>92</v>
      </c>
      <c r="E44" s="102" t="s">
        <v>70</v>
      </c>
      <c r="F44" s="301">
        <v>23.7</v>
      </c>
      <c r="G44" s="98"/>
      <c r="H44" s="99"/>
    </row>
    <row r="45" spans="1:8" s="100" customFormat="1" ht="15.75" x14ac:dyDescent="0.2">
      <c r="A45" s="103"/>
      <c r="B45" s="108"/>
      <c r="C45" s="292"/>
      <c r="D45" s="291" t="s">
        <v>297</v>
      </c>
      <c r="E45" s="102"/>
      <c r="F45" s="301"/>
      <c r="G45" s="98"/>
      <c r="H45" s="99"/>
    </row>
    <row r="46" spans="1:8" s="100" customFormat="1" ht="18" x14ac:dyDescent="0.2">
      <c r="A46" s="298">
        <v>7</v>
      </c>
      <c r="B46" s="280"/>
      <c r="C46" s="97"/>
      <c r="D46" s="281" t="s">
        <v>80</v>
      </c>
      <c r="E46" s="279"/>
      <c r="F46" s="302"/>
      <c r="G46" s="98"/>
      <c r="H46" s="99"/>
    </row>
    <row r="47" spans="1:8" s="100" customFormat="1" ht="30" x14ac:dyDescent="0.2">
      <c r="A47" s="103" t="s">
        <v>108</v>
      </c>
      <c r="B47" s="108" t="s">
        <v>258</v>
      </c>
      <c r="C47" s="139">
        <v>1</v>
      </c>
      <c r="D47" s="138" t="s">
        <v>93</v>
      </c>
      <c r="E47" s="102" t="s">
        <v>71</v>
      </c>
      <c r="F47" s="301">
        <v>540.96</v>
      </c>
      <c r="G47" s="98"/>
      <c r="H47" s="99"/>
    </row>
    <row r="48" spans="1:8" s="100" customFormat="1" ht="15.75" x14ac:dyDescent="0.2">
      <c r="A48" s="103"/>
      <c r="B48" s="134"/>
      <c r="C48" s="139"/>
      <c r="D48" s="110" t="s">
        <v>300</v>
      </c>
      <c r="E48" s="102"/>
      <c r="F48" s="301"/>
      <c r="G48" s="98"/>
      <c r="H48" s="99"/>
    </row>
    <row r="49" spans="1:8" s="100" customFormat="1" ht="45" x14ac:dyDescent="0.2">
      <c r="A49" s="103" t="s">
        <v>109</v>
      </c>
      <c r="B49" s="108" t="s">
        <v>281</v>
      </c>
      <c r="C49" s="139">
        <v>94273</v>
      </c>
      <c r="D49" s="138" t="s">
        <v>94</v>
      </c>
      <c r="E49" s="102" t="s">
        <v>70</v>
      </c>
      <c r="F49" s="301">
        <v>13.8</v>
      </c>
      <c r="G49" s="98"/>
      <c r="H49" s="99"/>
    </row>
    <row r="50" spans="1:8" s="100" customFormat="1" ht="15.75" x14ac:dyDescent="0.2">
      <c r="A50" s="103"/>
      <c r="B50" s="134"/>
      <c r="C50" s="139"/>
      <c r="D50" s="110" t="s">
        <v>301</v>
      </c>
      <c r="E50" s="102"/>
      <c r="F50" s="301"/>
      <c r="G50" s="98"/>
      <c r="H50" s="99"/>
    </row>
    <row r="51" spans="1:8" s="100" customFormat="1" ht="30" x14ac:dyDescent="0.2">
      <c r="A51" s="103" t="s">
        <v>110</v>
      </c>
      <c r="B51" s="108" t="s">
        <v>281</v>
      </c>
      <c r="C51" s="139">
        <v>92396</v>
      </c>
      <c r="D51" s="138" t="s">
        <v>303</v>
      </c>
      <c r="E51" s="102" t="s">
        <v>71</v>
      </c>
      <c r="F51" s="301">
        <v>206.58</v>
      </c>
      <c r="G51" s="98"/>
      <c r="H51" s="99"/>
    </row>
    <row r="52" spans="1:8" s="100" customFormat="1" ht="15.75" x14ac:dyDescent="0.2">
      <c r="A52" s="103"/>
      <c r="B52" s="134"/>
      <c r="C52" s="139"/>
      <c r="D52" s="138" t="s">
        <v>302</v>
      </c>
      <c r="E52" s="102"/>
      <c r="F52" s="301"/>
      <c r="G52" s="98"/>
      <c r="H52" s="99"/>
    </row>
    <row r="53" spans="1:8" s="100" customFormat="1" ht="18" x14ac:dyDescent="0.2">
      <c r="A53" s="298">
        <v>8</v>
      </c>
      <c r="B53" s="280"/>
      <c r="C53" s="97"/>
      <c r="D53" s="281" t="s">
        <v>81</v>
      </c>
      <c r="E53" s="279"/>
      <c r="F53" s="302"/>
      <c r="G53" s="98"/>
      <c r="H53" s="99"/>
    </row>
    <row r="54" spans="1:8" s="100" customFormat="1" ht="45" x14ac:dyDescent="0.2">
      <c r="A54" s="103" t="s">
        <v>111</v>
      </c>
      <c r="B54" s="108" t="s">
        <v>281</v>
      </c>
      <c r="C54" s="139">
        <v>87879</v>
      </c>
      <c r="D54" s="138" t="s">
        <v>95</v>
      </c>
      <c r="E54" s="102" t="s">
        <v>71</v>
      </c>
      <c r="F54" s="301">
        <v>14.6</v>
      </c>
      <c r="G54" s="98"/>
      <c r="H54" s="99"/>
    </row>
    <row r="55" spans="1:8" s="100" customFormat="1" ht="15.75" x14ac:dyDescent="0.2">
      <c r="A55" s="103"/>
      <c r="B55" s="134"/>
      <c r="C55" s="139"/>
      <c r="D55" s="110" t="s">
        <v>304</v>
      </c>
      <c r="E55" s="102"/>
      <c r="F55" s="301"/>
      <c r="G55" s="98"/>
      <c r="H55" s="99"/>
    </row>
    <row r="56" spans="1:8" s="100" customFormat="1" ht="45" x14ac:dyDescent="0.2">
      <c r="A56" s="103" t="s">
        <v>112</v>
      </c>
      <c r="B56" s="108" t="s">
        <v>281</v>
      </c>
      <c r="C56" s="139">
        <v>87792</v>
      </c>
      <c r="D56" s="138" t="s">
        <v>96</v>
      </c>
      <c r="E56" s="102" t="s">
        <v>71</v>
      </c>
      <c r="F56" s="301">
        <v>14.6</v>
      </c>
      <c r="G56" s="98"/>
      <c r="H56" s="99"/>
    </row>
    <row r="57" spans="1:8" s="100" customFormat="1" ht="15.75" x14ac:dyDescent="0.2">
      <c r="A57" s="103"/>
      <c r="B57" s="134"/>
      <c r="C57" s="139"/>
      <c r="D57" s="110" t="s">
        <v>304</v>
      </c>
      <c r="E57" s="102"/>
      <c r="F57" s="301"/>
      <c r="G57" s="98"/>
      <c r="H57" s="99"/>
    </row>
    <row r="58" spans="1:8" s="100" customFormat="1" ht="18" x14ac:dyDescent="0.2">
      <c r="A58" s="298">
        <v>9</v>
      </c>
      <c r="B58" s="280"/>
      <c r="C58" s="97"/>
      <c r="D58" s="281" t="s">
        <v>82</v>
      </c>
      <c r="E58" s="279"/>
      <c r="F58" s="302"/>
      <c r="G58" s="98"/>
      <c r="H58" s="99"/>
    </row>
    <row r="59" spans="1:8" s="100" customFormat="1" ht="30" x14ac:dyDescent="0.2">
      <c r="A59" s="103" t="s">
        <v>113</v>
      </c>
      <c r="B59" s="108" t="s">
        <v>281</v>
      </c>
      <c r="C59" s="140" t="s">
        <v>122</v>
      </c>
      <c r="D59" s="138" t="s">
        <v>97</v>
      </c>
      <c r="E59" s="102" t="s">
        <v>73</v>
      </c>
      <c r="F59" s="301">
        <v>1</v>
      </c>
      <c r="G59" s="98"/>
      <c r="H59" s="99"/>
    </row>
    <row r="60" spans="1:8" s="100" customFormat="1" ht="15.75" x14ac:dyDescent="0.2">
      <c r="A60" s="103"/>
      <c r="B60" s="108"/>
      <c r="C60" s="140"/>
      <c r="D60" s="110" t="s">
        <v>175</v>
      </c>
      <c r="E60" s="102"/>
      <c r="F60" s="301"/>
      <c r="G60" s="98"/>
      <c r="H60" s="99"/>
    </row>
    <row r="61" spans="1:8" s="100" customFormat="1" ht="30" x14ac:dyDescent="0.2">
      <c r="A61" s="103" t="s">
        <v>114</v>
      </c>
      <c r="B61" s="108" t="s">
        <v>281</v>
      </c>
      <c r="C61" s="140" t="s">
        <v>123</v>
      </c>
      <c r="D61" s="138" t="s">
        <v>98</v>
      </c>
      <c r="E61" s="102" t="s">
        <v>73</v>
      </c>
      <c r="F61" s="301">
        <v>1</v>
      </c>
      <c r="G61" s="98"/>
      <c r="H61" s="99"/>
    </row>
    <row r="62" spans="1:8" s="100" customFormat="1" ht="15.75" x14ac:dyDescent="0.2">
      <c r="A62" s="103"/>
      <c r="B62" s="108"/>
      <c r="C62" s="140"/>
      <c r="D62" s="110" t="s">
        <v>175</v>
      </c>
      <c r="E62" s="102"/>
      <c r="F62" s="301"/>
      <c r="G62" s="98"/>
      <c r="H62" s="99"/>
    </row>
    <row r="63" spans="1:8" s="100" customFormat="1" ht="30" x14ac:dyDescent="0.2">
      <c r="A63" s="103" t="s">
        <v>314</v>
      </c>
      <c r="B63" s="108" t="s">
        <v>281</v>
      </c>
      <c r="C63" s="140" t="s">
        <v>124</v>
      </c>
      <c r="D63" s="138" t="s">
        <v>99</v>
      </c>
      <c r="E63" s="102" t="s">
        <v>73</v>
      </c>
      <c r="F63" s="301">
        <v>2</v>
      </c>
      <c r="G63" s="98"/>
      <c r="H63" s="99"/>
    </row>
    <row r="64" spans="1:8" s="100" customFormat="1" ht="15.75" x14ac:dyDescent="0.2">
      <c r="A64" s="103"/>
      <c r="B64" s="108"/>
      <c r="C64" s="140"/>
      <c r="D64" s="110" t="s">
        <v>296</v>
      </c>
      <c r="E64" s="102"/>
      <c r="F64" s="301"/>
      <c r="G64" s="98"/>
      <c r="H64" s="99"/>
    </row>
    <row r="65" spans="1:8" s="100" customFormat="1" ht="30" x14ac:dyDescent="0.2">
      <c r="A65" s="103" t="s">
        <v>315</v>
      </c>
      <c r="B65" s="108" t="s">
        <v>281</v>
      </c>
      <c r="C65" s="140" t="s">
        <v>125</v>
      </c>
      <c r="D65" s="138" t="s">
        <v>100</v>
      </c>
      <c r="E65" s="102" t="s">
        <v>73</v>
      </c>
      <c r="F65" s="301">
        <v>5</v>
      </c>
      <c r="G65" s="98"/>
      <c r="H65" s="99"/>
    </row>
    <row r="66" spans="1:8" s="100" customFormat="1" ht="15.75" x14ac:dyDescent="0.2">
      <c r="A66" s="103"/>
      <c r="B66" s="108"/>
      <c r="C66" s="140"/>
      <c r="D66" s="110" t="s">
        <v>309</v>
      </c>
      <c r="E66" s="102"/>
      <c r="F66" s="301"/>
      <c r="G66" s="98"/>
      <c r="H66" s="99"/>
    </row>
    <row r="67" spans="1:8" s="100" customFormat="1" ht="30" x14ac:dyDescent="0.2">
      <c r="A67" s="103" t="s">
        <v>316</v>
      </c>
      <c r="B67" s="108" t="s">
        <v>281</v>
      </c>
      <c r="C67" s="140" t="s">
        <v>307</v>
      </c>
      <c r="D67" s="138" t="s">
        <v>306</v>
      </c>
      <c r="E67" s="102" t="s">
        <v>70</v>
      </c>
      <c r="F67" s="301">
        <v>68.91</v>
      </c>
      <c r="G67" s="98"/>
      <c r="H67" s="99"/>
    </row>
    <row r="68" spans="1:8" s="100" customFormat="1" ht="15.75" x14ac:dyDescent="0.2">
      <c r="A68" s="103"/>
      <c r="B68" s="108"/>
      <c r="C68" s="141"/>
      <c r="D68" s="110" t="s">
        <v>308</v>
      </c>
      <c r="E68" s="102"/>
      <c r="F68" s="301"/>
      <c r="G68" s="98"/>
      <c r="H68" s="99"/>
    </row>
    <row r="69" spans="1:8" s="100" customFormat="1" ht="30" x14ac:dyDescent="0.2">
      <c r="A69" s="103" t="s">
        <v>317</v>
      </c>
      <c r="B69" s="108" t="s">
        <v>281</v>
      </c>
      <c r="C69" s="140" t="s">
        <v>126</v>
      </c>
      <c r="D69" s="138" t="s">
        <v>101</v>
      </c>
      <c r="E69" s="102" t="s">
        <v>70</v>
      </c>
      <c r="F69" s="301">
        <v>209.82</v>
      </c>
      <c r="G69" s="98"/>
      <c r="H69" s="99"/>
    </row>
    <row r="70" spans="1:8" s="100" customFormat="1" ht="15.75" x14ac:dyDescent="0.2">
      <c r="A70" s="103"/>
      <c r="B70" s="108"/>
      <c r="C70" s="140"/>
      <c r="D70" s="110" t="s">
        <v>313</v>
      </c>
      <c r="E70" s="102"/>
      <c r="F70" s="301"/>
      <c r="G70" s="98"/>
      <c r="H70" s="99"/>
    </row>
    <row r="71" spans="1:8" s="100" customFormat="1" ht="30" x14ac:dyDescent="0.2">
      <c r="A71" s="103" t="s">
        <v>318</v>
      </c>
      <c r="B71" s="108" t="s">
        <v>281</v>
      </c>
      <c r="C71" s="140" t="s">
        <v>127</v>
      </c>
      <c r="D71" s="138" t="s">
        <v>102</v>
      </c>
      <c r="E71" s="102" t="s">
        <v>73</v>
      </c>
      <c r="F71" s="301">
        <v>5</v>
      </c>
      <c r="G71" s="98"/>
      <c r="H71" s="99"/>
    </row>
    <row r="72" spans="1:8" s="100" customFormat="1" ht="15.75" x14ac:dyDescent="0.2">
      <c r="A72" s="103"/>
      <c r="B72" s="108"/>
      <c r="C72" s="140"/>
      <c r="D72" s="110" t="s">
        <v>309</v>
      </c>
      <c r="E72" s="102"/>
      <c r="F72" s="301"/>
      <c r="G72" s="98"/>
      <c r="H72" s="99"/>
    </row>
    <row r="73" spans="1:8" s="100" customFormat="1" ht="30" x14ac:dyDescent="0.2">
      <c r="A73" s="103" t="s">
        <v>319</v>
      </c>
      <c r="B73" s="108" t="s">
        <v>281</v>
      </c>
      <c r="C73" s="140" t="s">
        <v>312</v>
      </c>
      <c r="D73" s="138" t="s">
        <v>311</v>
      </c>
      <c r="E73" s="102" t="s">
        <v>73</v>
      </c>
      <c r="F73" s="301">
        <v>4</v>
      </c>
      <c r="G73" s="98"/>
      <c r="H73" s="99"/>
    </row>
    <row r="74" spans="1:8" s="100" customFormat="1" ht="15.75" x14ac:dyDescent="0.2">
      <c r="A74" s="103"/>
      <c r="B74" s="108"/>
      <c r="C74" s="141"/>
      <c r="D74" s="110" t="s">
        <v>174</v>
      </c>
      <c r="E74" s="102"/>
      <c r="F74" s="301"/>
      <c r="G74" s="98"/>
      <c r="H74" s="99"/>
    </row>
    <row r="75" spans="1:8" s="100" customFormat="1" ht="30" x14ac:dyDescent="0.2">
      <c r="A75" s="103" t="s">
        <v>320</v>
      </c>
      <c r="B75" s="108" t="s">
        <v>281</v>
      </c>
      <c r="C75" s="140" t="s">
        <v>128</v>
      </c>
      <c r="D75" s="138" t="s">
        <v>321</v>
      </c>
      <c r="E75" s="102" t="s">
        <v>73</v>
      </c>
      <c r="F75" s="301">
        <v>8</v>
      </c>
      <c r="G75" s="98"/>
      <c r="H75" s="99"/>
    </row>
    <row r="76" spans="1:8" s="100" customFormat="1" ht="15.75" x14ac:dyDescent="0.2">
      <c r="A76" s="103"/>
      <c r="B76" s="108"/>
      <c r="C76" s="140"/>
      <c r="D76" s="110" t="s">
        <v>310</v>
      </c>
      <c r="E76" s="102"/>
      <c r="F76" s="301"/>
      <c r="G76" s="98"/>
      <c r="H76" s="99"/>
    </row>
    <row r="77" spans="1:8" s="100" customFormat="1" ht="18" x14ac:dyDescent="0.2">
      <c r="A77" s="298">
        <v>10</v>
      </c>
      <c r="B77" s="280"/>
      <c r="C77" s="97"/>
      <c r="D77" s="281" t="s">
        <v>83</v>
      </c>
      <c r="E77" s="279"/>
      <c r="F77" s="302"/>
      <c r="G77" s="98"/>
      <c r="H77" s="99"/>
    </row>
    <row r="78" spans="1:8" s="100" customFormat="1" ht="15.75" x14ac:dyDescent="0.2">
      <c r="A78" s="103" t="s">
        <v>115</v>
      </c>
      <c r="B78" s="108" t="s">
        <v>281</v>
      </c>
      <c r="C78" s="140" t="s">
        <v>129</v>
      </c>
      <c r="D78" s="138" t="s">
        <v>103</v>
      </c>
      <c r="E78" s="102" t="s">
        <v>71</v>
      </c>
      <c r="F78" s="301">
        <v>118.08</v>
      </c>
      <c r="G78" s="98"/>
      <c r="H78" s="99"/>
    </row>
    <row r="79" spans="1:8" s="100" customFormat="1" ht="31.5" x14ac:dyDescent="0.2">
      <c r="A79" s="103"/>
      <c r="B79" s="134"/>
      <c r="C79" s="140"/>
      <c r="D79" s="110" t="s">
        <v>322</v>
      </c>
      <c r="E79" s="102"/>
      <c r="F79" s="301"/>
      <c r="G79" s="98"/>
      <c r="H79" s="99"/>
    </row>
    <row r="80" spans="1:8" s="100" customFormat="1" ht="30" x14ac:dyDescent="0.2">
      <c r="A80" s="103" t="s">
        <v>116</v>
      </c>
      <c r="B80" s="108" t="s">
        <v>281</v>
      </c>
      <c r="C80" s="140" t="s">
        <v>130</v>
      </c>
      <c r="D80" s="138" t="s">
        <v>104</v>
      </c>
      <c r="E80" s="102" t="s">
        <v>71</v>
      </c>
      <c r="F80" s="301">
        <v>118.08</v>
      </c>
      <c r="G80" s="98"/>
      <c r="H80" s="99"/>
    </row>
    <row r="81" spans="1:8" s="100" customFormat="1" ht="31.5" x14ac:dyDescent="0.2">
      <c r="A81" s="103"/>
      <c r="B81" s="134"/>
      <c r="C81" s="140"/>
      <c r="D81" s="110" t="s">
        <v>322</v>
      </c>
      <c r="E81" s="102"/>
      <c r="F81" s="301"/>
      <c r="G81" s="98"/>
      <c r="H81" s="99"/>
    </row>
    <row r="82" spans="1:8" s="100" customFormat="1" ht="30" x14ac:dyDescent="0.2">
      <c r="A82" s="103" t="s">
        <v>117</v>
      </c>
      <c r="B82" s="108" t="s">
        <v>281</v>
      </c>
      <c r="C82" s="140" t="s">
        <v>131</v>
      </c>
      <c r="D82" s="138" t="s">
        <v>105</v>
      </c>
      <c r="E82" s="102" t="s">
        <v>71</v>
      </c>
      <c r="F82" s="301">
        <v>118.08</v>
      </c>
      <c r="G82" s="98"/>
      <c r="H82" s="99"/>
    </row>
    <row r="83" spans="1:8" s="100" customFormat="1" ht="31.5" x14ac:dyDescent="0.2">
      <c r="A83" s="103"/>
      <c r="B83" s="134"/>
      <c r="C83" s="140"/>
      <c r="D83" s="110" t="s">
        <v>322</v>
      </c>
      <c r="E83" s="102"/>
      <c r="F83" s="301"/>
      <c r="G83" s="98"/>
      <c r="H83" s="99"/>
    </row>
    <row r="84" spans="1:8" s="100" customFormat="1" ht="18" x14ac:dyDescent="0.2">
      <c r="A84" s="298">
        <v>11</v>
      </c>
      <c r="B84" s="280"/>
      <c r="C84" s="97"/>
      <c r="D84" s="281" t="s">
        <v>84</v>
      </c>
      <c r="E84" s="279"/>
      <c r="F84" s="302"/>
      <c r="G84" s="98"/>
      <c r="H84" s="99"/>
    </row>
    <row r="85" spans="1:8" s="100" customFormat="1" ht="60" x14ac:dyDescent="0.2">
      <c r="A85" s="103" t="s">
        <v>118</v>
      </c>
      <c r="B85" s="108" t="s">
        <v>281</v>
      </c>
      <c r="C85" s="140" t="s">
        <v>132</v>
      </c>
      <c r="D85" s="138" t="s">
        <v>324</v>
      </c>
      <c r="E85" s="102" t="s">
        <v>71</v>
      </c>
      <c r="F85" s="301">
        <v>290.04000000000002</v>
      </c>
      <c r="G85" s="98"/>
      <c r="H85" s="99"/>
    </row>
    <row r="86" spans="1:8" s="100" customFormat="1" ht="16.5" thickBot="1" x14ac:dyDescent="0.25">
      <c r="A86" s="303"/>
      <c r="B86" s="112"/>
      <c r="C86" s="304"/>
      <c r="D86" s="305" t="s">
        <v>323</v>
      </c>
      <c r="E86" s="306"/>
      <c r="F86" s="307"/>
      <c r="G86" s="98"/>
      <c r="H86" s="99"/>
    </row>
    <row r="87" spans="1:8" x14ac:dyDescent="0.2">
      <c r="A87" s="115"/>
      <c r="B87" s="115"/>
      <c r="C87" s="116"/>
      <c r="D87" s="117"/>
      <c r="E87" s="118"/>
      <c r="F87" s="119"/>
      <c r="G87" s="120"/>
      <c r="H87" s="114"/>
    </row>
    <row r="88" spans="1:8" x14ac:dyDescent="0.2">
      <c r="A88" s="115"/>
      <c r="B88" s="115"/>
      <c r="C88" s="116"/>
      <c r="D88" s="117"/>
      <c r="E88" s="118"/>
      <c r="F88" s="119"/>
      <c r="G88" s="120"/>
      <c r="H88" s="114"/>
    </row>
    <row r="89" spans="1:8" x14ac:dyDescent="0.2">
      <c r="A89" s="115"/>
      <c r="B89" s="115"/>
      <c r="C89" s="116"/>
      <c r="D89" s="117"/>
      <c r="E89" s="118"/>
      <c r="F89" s="119"/>
      <c r="G89" s="120"/>
      <c r="H89" s="114"/>
    </row>
    <row r="90" spans="1:8" x14ac:dyDescent="0.2">
      <c r="A90" s="115"/>
      <c r="B90" s="115"/>
      <c r="C90" s="116"/>
      <c r="D90" s="117"/>
      <c r="E90" s="118"/>
      <c r="F90" s="119"/>
      <c r="G90" s="120"/>
      <c r="H90" s="114"/>
    </row>
    <row r="91" spans="1:8" ht="15.75" x14ac:dyDescent="0.2">
      <c r="A91" s="377" t="s">
        <v>67</v>
      </c>
      <c r="B91" s="377"/>
      <c r="C91" s="377"/>
      <c r="D91" s="377"/>
      <c r="E91" s="377"/>
      <c r="F91" s="377"/>
      <c r="G91" s="122"/>
      <c r="H91" s="114"/>
    </row>
    <row r="92" spans="1:8" ht="15.75" x14ac:dyDescent="0.2">
      <c r="A92" s="377" t="s">
        <v>157</v>
      </c>
      <c r="B92" s="377"/>
      <c r="C92" s="377"/>
      <c r="D92" s="377"/>
      <c r="E92" s="377"/>
      <c r="F92" s="377"/>
      <c r="G92" s="122"/>
      <c r="H92" s="114"/>
    </row>
    <row r="93" spans="1:8" ht="15.75" x14ac:dyDescent="0.2">
      <c r="A93" s="116"/>
      <c r="B93" s="116"/>
      <c r="C93" s="116"/>
      <c r="D93" s="121"/>
      <c r="E93" s="363"/>
      <c r="F93" s="363"/>
      <c r="G93" s="122"/>
      <c r="H93" s="114"/>
    </row>
    <row r="94" spans="1:8" x14ac:dyDescent="0.2">
      <c r="A94" s="120"/>
      <c r="B94" s="120"/>
      <c r="C94" s="120"/>
      <c r="D94" s="120"/>
      <c r="E94" s="120"/>
      <c r="F94" s="120"/>
      <c r="G94" s="120"/>
    </row>
    <row r="95" spans="1:8" x14ac:dyDescent="0.2">
      <c r="A95" s="120"/>
      <c r="B95" s="120"/>
      <c r="C95" s="120"/>
      <c r="D95" s="120"/>
      <c r="E95" s="120"/>
      <c r="F95" s="120"/>
      <c r="G95" s="120"/>
    </row>
    <row r="96" spans="1:8" x14ac:dyDescent="0.2">
      <c r="A96" s="120"/>
      <c r="B96" s="120"/>
      <c r="C96" s="120"/>
      <c r="D96" s="120"/>
      <c r="E96" s="120"/>
      <c r="F96" s="120"/>
      <c r="G96" s="120"/>
    </row>
    <row r="97" spans="1:7" x14ac:dyDescent="0.2">
      <c r="A97" s="120"/>
      <c r="B97" s="120"/>
      <c r="C97" s="120"/>
      <c r="D97" s="120"/>
      <c r="E97" s="120"/>
      <c r="F97" s="120"/>
      <c r="G97" s="120"/>
    </row>
    <row r="98" spans="1:7" x14ac:dyDescent="0.2">
      <c r="A98" s="120"/>
      <c r="B98" s="120"/>
      <c r="C98" s="120"/>
      <c r="D98" s="120"/>
      <c r="E98" s="120"/>
      <c r="F98" s="120"/>
      <c r="G98" s="120"/>
    </row>
    <row r="99" spans="1:7" x14ac:dyDescent="0.2">
      <c r="A99" s="114"/>
      <c r="B99" s="114"/>
      <c r="C99" s="114"/>
      <c r="D99" s="114"/>
      <c r="E99" s="114"/>
      <c r="F99" s="114"/>
    </row>
    <row r="100" spans="1:7" x14ac:dyDescent="0.2">
      <c r="E100" s="125"/>
      <c r="F100" s="125"/>
    </row>
  </sheetData>
  <mergeCells count="17">
    <mergeCell ref="E93:F93"/>
    <mergeCell ref="A91:F91"/>
    <mergeCell ref="A92:F92"/>
    <mergeCell ref="A7:D7"/>
    <mergeCell ref="A8:F8"/>
    <mergeCell ref="A12:F12"/>
    <mergeCell ref="A13:A14"/>
    <mergeCell ref="B13:B14"/>
    <mergeCell ref="C13:C14"/>
    <mergeCell ref="D13:D14"/>
    <mergeCell ref="E13:E14"/>
    <mergeCell ref="F13:F14"/>
    <mergeCell ref="A1:F4"/>
    <mergeCell ref="A5:F5"/>
    <mergeCell ref="A9:F9"/>
    <mergeCell ref="A10:D10"/>
    <mergeCell ref="A11:D11"/>
  </mergeCells>
  <pageMargins left="0.51181102362204722" right="0.19685039370078741" top="0.43307086614173229" bottom="0.39370078740157483" header="0.31496062992125984" footer="0.31496062992125984"/>
  <pageSetup paperSize="9" scale="50" orientation="portrait" r:id="rId1"/>
  <drawing r:id="rId2"/>
  <legacyDrawing r:id="rId3"/>
  <oleObjects>
    <mc:AlternateContent xmlns:mc="http://schemas.openxmlformats.org/markup-compatibility/2006">
      <mc:Choice Requires="x14">
        <oleObject progId="Unknown" shapeId="23554" r:id="rId4">
          <objectPr defaultSize="0" autoPict="0" r:id="rId5">
            <anchor moveWithCells="1" sizeWithCells="1">
              <from>
                <xdr:col>0</xdr:col>
                <xdr:colOff>57150</xdr:colOff>
                <xdr:row>0</xdr:row>
                <xdr:rowOff>57150</xdr:rowOff>
              </from>
              <to>
                <xdr:col>1</xdr:col>
                <xdr:colOff>952500</xdr:colOff>
                <xdr:row>3</xdr:row>
                <xdr:rowOff>171450</xdr:rowOff>
              </to>
            </anchor>
          </objectPr>
        </oleObject>
      </mc:Choice>
      <mc:Fallback>
        <oleObject progId="Unknown" shapeId="23554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40921-1327-491B-B62F-A7D671F1448A}">
  <dimension ref="A1:Q102"/>
  <sheetViews>
    <sheetView zoomScale="70" zoomScaleNormal="70" workbookViewId="0">
      <selection activeCell="H27" sqref="H27"/>
    </sheetView>
  </sheetViews>
  <sheetFormatPr defaultColWidth="9.28515625" defaultRowHeight="12.75" x14ac:dyDescent="0.2"/>
  <cols>
    <col min="1" max="1" width="8.7109375" style="66" customWidth="1"/>
    <col min="2" max="2" width="19.5703125" style="66" customWidth="1"/>
    <col min="3" max="3" width="22.140625" style="66" customWidth="1"/>
    <col min="4" max="4" width="105.7109375" style="66" bestFit="1" customWidth="1"/>
    <col min="5" max="5" width="11" style="66" customWidth="1"/>
    <col min="6" max="6" width="15.42578125" style="66" customWidth="1"/>
    <col min="7" max="7" width="16.42578125" style="66" customWidth="1"/>
    <col min="8" max="8" width="17.28515625" style="66" customWidth="1"/>
    <col min="9" max="9" width="18.42578125" style="66" customWidth="1"/>
    <col min="10" max="10" width="22.28515625" style="66" customWidth="1"/>
    <col min="11" max="11" width="13.7109375" style="66" customWidth="1"/>
    <col min="12" max="12" width="12.28515625" style="66" bestFit="1" customWidth="1"/>
    <col min="13" max="252" width="9.28515625" style="66"/>
    <col min="253" max="253" width="8.7109375" style="66" customWidth="1"/>
    <col min="254" max="254" width="15.7109375" style="66" customWidth="1"/>
    <col min="255" max="255" width="22.140625" style="66" customWidth="1"/>
    <col min="256" max="256" width="105.7109375" style="66" bestFit="1" customWidth="1"/>
    <col min="257" max="257" width="11" style="66" customWidth="1"/>
    <col min="258" max="258" width="15.42578125" style="66" customWidth="1"/>
    <col min="259" max="259" width="15.7109375" style="66" customWidth="1"/>
    <col min="260" max="260" width="15.42578125" style="66" customWidth="1"/>
    <col min="261" max="266" width="18.42578125" style="66" customWidth="1"/>
    <col min="267" max="267" width="13.7109375" style="66" customWidth="1"/>
    <col min="268" max="268" width="12.28515625" style="66" bestFit="1" customWidth="1"/>
    <col min="269" max="508" width="9.28515625" style="66"/>
    <col min="509" max="509" width="8.7109375" style="66" customWidth="1"/>
    <col min="510" max="510" width="15.7109375" style="66" customWidth="1"/>
    <col min="511" max="511" width="22.140625" style="66" customWidth="1"/>
    <col min="512" max="512" width="105.7109375" style="66" bestFit="1" customWidth="1"/>
    <col min="513" max="513" width="11" style="66" customWidth="1"/>
    <col min="514" max="514" width="15.42578125" style="66" customWidth="1"/>
    <col min="515" max="515" width="15.7109375" style="66" customWidth="1"/>
    <col min="516" max="516" width="15.42578125" style="66" customWidth="1"/>
    <col min="517" max="522" width="18.42578125" style="66" customWidth="1"/>
    <col min="523" max="523" width="13.7109375" style="66" customWidth="1"/>
    <col min="524" max="524" width="12.28515625" style="66" bestFit="1" customWidth="1"/>
    <col min="525" max="764" width="9.28515625" style="66"/>
    <col min="765" max="765" width="8.7109375" style="66" customWidth="1"/>
    <col min="766" max="766" width="15.7109375" style="66" customWidth="1"/>
    <col min="767" max="767" width="22.140625" style="66" customWidth="1"/>
    <col min="768" max="768" width="105.7109375" style="66" bestFit="1" customWidth="1"/>
    <col min="769" max="769" width="11" style="66" customWidth="1"/>
    <col min="770" max="770" width="15.42578125" style="66" customWidth="1"/>
    <col min="771" max="771" width="15.7109375" style="66" customWidth="1"/>
    <col min="772" max="772" width="15.42578125" style="66" customWidth="1"/>
    <col min="773" max="778" width="18.42578125" style="66" customWidth="1"/>
    <col min="779" max="779" width="13.7109375" style="66" customWidth="1"/>
    <col min="780" max="780" width="12.28515625" style="66" bestFit="1" customWidth="1"/>
    <col min="781" max="1020" width="9.28515625" style="66"/>
    <col min="1021" max="1021" width="8.7109375" style="66" customWidth="1"/>
    <col min="1022" max="1022" width="15.7109375" style="66" customWidth="1"/>
    <col min="1023" max="1023" width="22.140625" style="66" customWidth="1"/>
    <col min="1024" max="1024" width="105.7109375" style="66" bestFit="1" customWidth="1"/>
    <col min="1025" max="1025" width="11" style="66" customWidth="1"/>
    <col min="1026" max="1026" width="15.42578125" style="66" customWidth="1"/>
    <col min="1027" max="1027" width="15.7109375" style="66" customWidth="1"/>
    <col min="1028" max="1028" width="15.42578125" style="66" customWidth="1"/>
    <col min="1029" max="1034" width="18.42578125" style="66" customWidth="1"/>
    <col min="1035" max="1035" width="13.7109375" style="66" customWidth="1"/>
    <col min="1036" max="1036" width="12.28515625" style="66" bestFit="1" customWidth="1"/>
    <col min="1037" max="1276" width="9.28515625" style="66"/>
    <col min="1277" max="1277" width="8.7109375" style="66" customWidth="1"/>
    <col min="1278" max="1278" width="15.7109375" style="66" customWidth="1"/>
    <col min="1279" max="1279" width="22.140625" style="66" customWidth="1"/>
    <col min="1280" max="1280" width="105.7109375" style="66" bestFit="1" customWidth="1"/>
    <col min="1281" max="1281" width="11" style="66" customWidth="1"/>
    <col min="1282" max="1282" width="15.42578125" style="66" customWidth="1"/>
    <col min="1283" max="1283" width="15.7109375" style="66" customWidth="1"/>
    <col min="1284" max="1284" width="15.42578125" style="66" customWidth="1"/>
    <col min="1285" max="1290" width="18.42578125" style="66" customWidth="1"/>
    <col min="1291" max="1291" width="13.7109375" style="66" customWidth="1"/>
    <col min="1292" max="1292" width="12.28515625" style="66" bestFit="1" customWidth="1"/>
    <col min="1293" max="1532" width="9.28515625" style="66"/>
    <col min="1533" max="1533" width="8.7109375" style="66" customWidth="1"/>
    <col min="1534" max="1534" width="15.7109375" style="66" customWidth="1"/>
    <col min="1535" max="1535" width="22.140625" style="66" customWidth="1"/>
    <col min="1536" max="1536" width="105.7109375" style="66" bestFit="1" customWidth="1"/>
    <col min="1537" max="1537" width="11" style="66" customWidth="1"/>
    <col min="1538" max="1538" width="15.42578125" style="66" customWidth="1"/>
    <col min="1539" max="1539" width="15.7109375" style="66" customWidth="1"/>
    <col min="1540" max="1540" width="15.42578125" style="66" customWidth="1"/>
    <col min="1541" max="1546" width="18.42578125" style="66" customWidth="1"/>
    <col min="1547" max="1547" width="13.7109375" style="66" customWidth="1"/>
    <col min="1548" max="1548" width="12.28515625" style="66" bestFit="1" customWidth="1"/>
    <col min="1549" max="1788" width="9.28515625" style="66"/>
    <col min="1789" max="1789" width="8.7109375" style="66" customWidth="1"/>
    <col min="1790" max="1790" width="15.7109375" style="66" customWidth="1"/>
    <col min="1791" max="1791" width="22.140625" style="66" customWidth="1"/>
    <col min="1792" max="1792" width="105.7109375" style="66" bestFit="1" customWidth="1"/>
    <col min="1793" max="1793" width="11" style="66" customWidth="1"/>
    <col min="1794" max="1794" width="15.42578125" style="66" customWidth="1"/>
    <col min="1795" max="1795" width="15.7109375" style="66" customWidth="1"/>
    <col min="1796" max="1796" width="15.42578125" style="66" customWidth="1"/>
    <col min="1797" max="1802" width="18.42578125" style="66" customWidth="1"/>
    <col min="1803" max="1803" width="13.7109375" style="66" customWidth="1"/>
    <col min="1804" max="1804" width="12.28515625" style="66" bestFit="1" customWidth="1"/>
    <col min="1805" max="2044" width="9.28515625" style="66"/>
    <col min="2045" max="2045" width="8.7109375" style="66" customWidth="1"/>
    <col min="2046" max="2046" width="15.7109375" style="66" customWidth="1"/>
    <col min="2047" max="2047" width="22.140625" style="66" customWidth="1"/>
    <col min="2048" max="2048" width="105.7109375" style="66" bestFit="1" customWidth="1"/>
    <col min="2049" max="2049" width="11" style="66" customWidth="1"/>
    <col min="2050" max="2050" width="15.42578125" style="66" customWidth="1"/>
    <col min="2051" max="2051" width="15.7109375" style="66" customWidth="1"/>
    <col min="2052" max="2052" width="15.42578125" style="66" customWidth="1"/>
    <col min="2053" max="2058" width="18.42578125" style="66" customWidth="1"/>
    <col min="2059" max="2059" width="13.7109375" style="66" customWidth="1"/>
    <col min="2060" max="2060" width="12.28515625" style="66" bestFit="1" customWidth="1"/>
    <col min="2061" max="2300" width="9.28515625" style="66"/>
    <col min="2301" max="2301" width="8.7109375" style="66" customWidth="1"/>
    <col min="2302" max="2302" width="15.7109375" style="66" customWidth="1"/>
    <col min="2303" max="2303" width="22.140625" style="66" customWidth="1"/>
    <col min="2304" max="2304" width="105.7109375" style="66" bestFit="1" customWidth="1"/>
    <col min="2305" max="2305" width="11" style="66" customWidth="1"/>
    <col min="2306" max="2306" width="15.42578125" style="66" customWidth="1"/>
    <col min="2307" max="2307" width="15.7109375" style="66" customWidth="1"/>
    <col min="2308" max="2308" width="15.42578125" style="66" customWidth="1"/>
    <col min="2309" max="2314" width="18.42578125" style="66" customWidth="1"/>
    <col min="2315" max="2315" width="13.7109375" style="66" customWidth="1"/>
    <col min="2316" max="2316" width="12.28515625" style="66" bestFit="1" customWidth="1"/>
    <col min="2317" max="2556" width="9.28515625" style="66"/>
    <col min="2557" max="2557" width="8.7109375" style="66" customWidth="1"/>
    <col min="2558" max="2558" width="15.7109375" style="66" customWidth="1"/>
    <col min="2559" max="2559" width="22.140625" style="66" customWidth="1"/>
    <col min="2560" max="2560" width="105.7109375" style="66" bestFit="1" customWidth="1"/>
    <col min="2561" max="2561" width="11" style="66" customWidth="1"/>
    <col min="2562" max="2562" width="15.42578125" style="66" customWidth="1"/>
    <col min="2563" max="2563" width="15.7109375" style="66" customWidth="1"/>
    <col min="2564" max="2564" width="15.42578125" style="66" customWidth="1"/>
    <col min="2565" max="2570" width="18.42578125" style="66" customWidth="1"/>
    <col min="2571" max="2571" width="13.7109375" style="66" customWidth="1"/>
    <col min="2572" max="2572" width="12.28515625" style="66" bestFit="1" customWidth="1"/>
    <col min="2573" max="2812" width="9.28515625" style="66"/>
    <col min="2813" max="2813" width="8.7109375" style="66" customWidth="1"/>
    <col min="2814" max="2814" width="15.7109375" style="66" customWidth="1"/>
    <col min="2815" max="2815" width="22.140625" style="66" customWidth="1"/>
    <col min="2816" max="2816" width="105.7109375" style="66" bestFit="1" customWidth="1"/>
    <col min="2817" max="2817" width="11" style="66" customWidth="1"/>
    <col min="2818" max="2818" width="15.42578125" style="66" customWidth="1"/>
    <col min="2819" max="2819" width="15.7109375" style="66" customWidth="1"/>
    <col min="2820" max="2820" width="15.42578125" style="66" customWidth="1"/>
    <col min="2821" max="2826" width="18.42578125" style="66" customWidth="1"/>
    <col min="2827" max="2827" width="13.7109375" style="66" customWidth="1"/>
    <col min="2828" max="2828" width="12.28515625" style="66" bestFit="1" customWidth="1"/>
    <col min="2829" max="3068" width="9.28515625" style="66"/>
    <col min="3069" max="3069" width="8.7109375" style="66" customWidth="1"/>
    <col min="3070" max="3070" width="15.7109375" style="66" customWidth="1"/>
    <col min="3071" max="3071" width="22.140625" style="66" customWidth="1"/>
    <col min="3072" max="3072" width="105.7109375" style="66" bestFit="1" customWidth="1"/>
    <col min="3073" max="3073" width="11" style="66" customWidth="1"/>
    <col min="3074" max="3074" width="15.42578125" style="66" customWidth="1"/>
    <col min="3075" max="3075" width="15.7109375" style="66" customWidth="1"/>
    <col min="3076" max="3076" width="15.42578125" style="66" customWidth="1"/>
    <col min="3077" max="3082" width="18.42578125" style="66" customWidth="1"/>
    <col min="3083" max="3083" width="13.7109375" style="66" customWidth="1"/>
    <col min="3084" max="3084" width="12.28515625" style="66" bestFit="1" customWidth="1"/>
    <col min="3085" max="3324" width="9.28515625" style="66"/>
    <col min="3325" max="3325" width="8.7109375" style="66" customWidth="1"/>
    <col min="3326" max="3326" width="15.7109375" style="66" customWidth="1"/>
    <col min="3327" max="3327" width="22.140625" style="66" customWidth="1"/>
    <col min="3328" max="3328" width="105.7109375" style="66" bestFit="1" customWidth="1"/>
    <col min="3329" max="3329" width="11" style="66" customWidth="1"/>
    <col min="3330" max="3330" width="15.42578125" style="66" customWidth="1"/>
    <col min="3331" max="3331" width="15.7109375" style="66" customWidth="1"/>
    <col min="3332" max="3332" width="15.42578125" style="66" customWidth="1"/>
    <col min="3333" max="3338" width="18.42578125" style="66" customWidth="1"/>
    <col min="3339" max="3339" width="13.7109375" style="66" customWidth="1"/>
    <col min="3340" max="3340" width="12.28515625" style="66" bestFit="1" customWidth="1"/>
    <col min="3341" max="3580" width="9.28515625" style="66"/>
    <col min="3581" max="3581" width="8.7109375" style="66" customWidth="1"/>
    <col min="3582" max="3582" width="15.7109375" style="66" customWidth="1"/>
    <col min="3583" max="3583" width="22.140625" style="66" customWidth="1"/>
    <col min="3584" max="3584" width="105.7109375" style="66" bestFit="1" customWidth="1"/>
    <col min="3585" max="3585" width="11" style="66" customWidth="1"/>
    <col min="3586" max="3586" width="15.42578125" style="66" customWidth="1"/>
    <col min="3587" max="3587" width="15.7109375" style="66" customWidth="1"/>
    <col min="3588" max="3588" width="15.42578125" style="66" customWidth="1"/>
    <col min="3589" max="3594" width="18.42578125" style="66" customWidth="1"/>
    <col min="3595" max="3595" width="13.7109375" style="66" customWidth="1"/>
    <col min="3596" max="3596" width="12.28515625" style="66" bestFit="1" customWidth="1"/>
    <col min="3597" max="3836" width="9.28515625" style="66"/>
    <col min="3837" max="3837" width="8.7109375" style="66" customWidth="1"/>
    <col min="3838" max="3838" width="15.7109375" style="66" customWidth="1"/>
    <col min="3839" max="3839" width="22.140625" style="66" customWidth="1"/>
    <col min="3840" max="3840" width="105.7109375" style="66" bestFit="1" customWidth="1"/>
    <col min="3841" max="3841" width="11" style="66" customWidth="1"/>
    <col min="3842" max="3842" width="15.42578125" style="66" customWidth="1"/>
    <col min="3843" max="3843" width="15.7109375" style="66" customWidth="1"/>
    <col min="3844" max="3844" width="15.42578125" style="66" customWidth="1"/>
    <col min="3845" max="3850" width="18.42578125" style="66" customWidth="1"/>
    <col min="3851" max="3851" width="13.7109375" style="66" customWidth="1"/>
    <col min="3852" max="3852" width="12.28515625" style="66" bestFit="1" customWidth="1"/>
    <col min="3853" max="4092" width="9.28515625" style="66"/>
    <col min="4093" max="4093" width="8.7109375" style="66" customWidth="1"/>
    <col min="4094" max="4094" width="15.7109375" style="66" customWidth="1"/>
    <col min="4095" max="4095" width="22.140625" style="66" customWidth="1"/>
    <col min="4096" max="4096" width="105.7109375" style="66" bestFit="1" customWidth="1"/>
    <col min="4097" max="4097" width="11" style="66" customWidth="1"/>
    <col min="4098" max="4098" width="15.42578125" style="66" customWidth="1"/>
    <col min="4099" max="4099" width="15.7109375" style="66" customWidth="1"/>
    <col min="4100" max="4100" width="15.42578125" style="66" customWidth="1"/>
    <col min="4101" max="4106" width="18.42578125" style="66" customWidth="1"/>
    <col min="4107" max="4107" width="13.7109375" style="66" customWidth="1"/>
    <col min="4108" max="4108" width="12.28515625" style="66" bestFit="1" customWidth="1"/>
    <col min="4109" max="4348" width="9.28515625" style="66"/>
    <col min="4349" max="4349" width="8.7109375" style="66" customWidth="1"/>
    <col min="4350" max="4350" width="15.7109375" style="66" customWidth="1"/>
    <col min="4351" max="4351" width="22.140625" style="66" customWidth="1"/>
    <col min="4352" max="4352" width="105.7109375" style="66" bestFit="1" customWidth="1"/>
    <col min="4353" max="4353" width="11" style="66" customWidth="1"/>
    <col min="4354" max="4354" width="15.42578125" style="66" customWidth="1"/>
    <col min="4355" max="4355" width="15.7109375" style="66" customWidth="1"/>
    <col min="4356" max="4356" width="15.42578125" style="66" customWidth="1"/>
    <col min="4357" max="4362" width="18.42578125" style="66" customWidth="1"/>
    <col min="4363" max="4363" width="13.7109375" style="66" customWidth="1"/>
    <col min="4364" max="4364" width="12.28515625" style="66" bestFit="1" customWidth="1"/>
    <col min="4365" max="4604" width="9.28515625" style="66"/>
    <col min="4605" max="4605" width="8.7109375" style="66" customWidth="1"/>
    <col min="4606" max="4606" width="15.7109375" style="66" customWidth="1"/>
    <col min="4607" max="4607" width="22.140625" style="66" customWidth="1"/>
    <col min="4608" max="4608" width="105.7109375" style="66" bestFit="1" customWidth="1"/>
    <col min="4609" max="4609" width="11" style="66" customWidth="1"/>
    <col min="4610" max="4610" width="15.42578125" style="66" customWidth="1"/>
    <col min="4611" max="4611" width="15.7109375" style="66" customWidth="1"/>
    <col min="4612" max="4612" width="15.42578125" style="66" customWidth="1"/>
    <col min="4613" max="4618" width="18.42578125" style="66" customWidth="1"/>
    <col min="4619" max="4619" width="13.7109375" style="66" customWidth="1"/>
    <col min="4620" max="4620" width="12.28515625" style="66" bestFit="1" customWidth="1"/>
    <col min="4621" max="4860" width="9.28515625" style="66"/>
    <col min="4861" max="4861" width="8.7109375" style="66" customWidth="1"/>
    <col min="4862" max="4862" width="15.7109375" style="66" customWidth="1"/>
    <col min="4863" max="4863" width="22.140625" style="66" customWidth="1"/>
    <col min="4864" max="4864" width="105.7109375" style="66" bestFit="1" customWidth="1"/>
    <col min="4865" max="4865" width="11" style="66" customWidth="1"/>
    <col min="4866" max="4866" width="15.42578125" style="66" customWidth="1"/>
    <col min="4867" max="4867" width="15.7109375" style="66" customWidth="1"/>
    <col min="4868" max="4868" width="15.42578125" style="66" customWidth="1"/>
    <col min="4869" max="4874" width="18.42578125" style="66" customWidth="1"/>
    <col min="4875" max="4875" width="13.7109375" style="66" customWidth="1"/>
    <col min="4876" max="4876" width="12.28515625" style="66" bestFit="1" customWidth="1"/>
    <col min="4877" max="5116" width="9.28515625" style="66"/>
    <col min="5117" max="5117" width="8.7109375" style="66" customWidth="1"/>
    <col min="5118" max="5118" width="15.7109375" style="66" customWidth="1"/>
    <col min="5119" max="5119" width="22.140625" style="66" customWidth="1"/>
    <col min="5120" max="5120" width="105.7109375" style="66" bestFit="1" customWidth="1"/>
    <col min="5121" max="5121" width="11" style="66" customWidth="1"/>
    <col min="5122" max="5122" width="15.42578125" style="66" customWidth="1"/>
    <col min="5123" max="5123" width="15.7109375" style="66" customWidth="1"/>
    <col min="5124" max="5124" width="15.42578125" style="66" customWidth="1"/>
    <col min="5125" max="5130" width="18.42578125" style="66" customWidth="1"/>
    <col min="5131" max="5131" width="13.7109375" style="66" customWidth="1"/>
    <col min="5132" max="5132" width="12.28515625" style="66" bestFit="1" customWidth="1"/>
    <col min="5133" max="5372" width="9.28515625" style="66"/>
    <col min="5373" max="5373" width="8.7109375" style="66" customWidth="1"/>
    <col min="5374" max="5374" width="15.7109375" style="66" customWidth="1"/>
    <col min="5375" max="5375" width="22.140625" style="66" customWidth="1"/>
    <col min="5376" max="5376" width="105.7109375" style="66" bestFit="1" customWidth="1"/>
    <col min="5377" max="5377" width="11" style="66" customWidth="1"/>
    <col min="5378" max="5378" width="15.42578125" style="66" customWidth="1"/>
    <col min="5379" max="5379" width="15.7109375" style="66" customWidth="1"/>
    <col min="5380" max="5380" width="15.42578125" style="66" customWidth="1"/>
    <col min="5381" max="5386" width="18.42578125" style="66" customWidth="1"/>
    <col min="5387" max="5387" width="13.7109375" style="66" customWidth="1"/>
    <col min="5388" max="5388" width="12.28515625" style="66" bestFit="1" customWidth="1"/>
    <col min="5389" max="5628" width="9.28515625" style="66"/>
    <col min="5629" max="5629" width="8.7109375" style="66" customWidth="1"/>
    <col min="5630" max="5630" width="15.7109375" style="66" customWidth="1"/>
    <col min="5631" max="5631" width="22.140625" style="66" customWidth="1"/>
    <col min="5632" max="5632" width="105.7109375" style="66" bestFit="1" customWidth="1"/>
    <col min="5633" max="5633" width="11" style="66" customWidth="1"/>
    <col min="5634" max="5634" width="15.42578125" style="66" customWidth="1"/>
    <col min="5635" max="5635" width="15.7109375" style="66" customWidth="1"/>
    <col min="5636" max="5636" width="15.42578125" style="66" customWidth="1"/>
    <col min="5637" max="5642" width="18.42578125" style="66" customWidth="1"/>
    <col min="5643" max="5643" width="13.7109375" style="66" customWidth="1"/>
    <col min="5644" max="5644" width="12.28515625" style="66" bestFit="1" customWidth="1"/>
    <col min="5645" max="5884" width="9.28515625" style="66"/>
    <col min="5885" max="5885" width="8.7109375" style="66" customWidth="1"/>
    <col min="5886" max="5886" width="15.7109375" style="66" customWidth="1"/>
    <col min="5887" max="5887" width="22.140625" style="66" customWidth="1"/>
    <col min="5888" max="5888" width="105.7109375" style="66" bestFit="1" customWidth="1"/>
    <col min="5889" max="5889" width="11" style="66" customWidth="1"/>
    <col min="5890" max="5890" width="15.42578125" style="66" customWidth="1"/>
    <col min="5891" max="5891" width="15.7109375" style="66" customWidth="1"/>
    <col min="5892" max="5892" width="15.42578125" style="66" customWidth="1"/>
    <col min="5893" max="5898" width="18.42578125" style="66" customWidth="1"/>
    <col min="5899" max="5899" width="13.7109375" style="66" customWidth="1"/>
    <col min="5900" max="5900" width="12.28515625" style="66" bestFit="1" customWidth="1"/>
    <col min="5901" max="6140" width="9.28515625" style="66"/>
    <col min="6141" max="6141" width="8.7109375" style="66" customWidth="1"/>
    <col min="6142" max="6142" width="15.7109375" style="66" customWidth="1"/>
    <col min="6143" max="6143" width="22.140625" style="66" customWidth="1"/>
    <col min="6144" max="6144" width="105.7109375" style="66" bestFit="1" customWidth="1"/>
    <col min="6145" max="6145" width="11" style="66" customWidth="1"/>
    <col min="6146" max="6146" width="15.42578125" style="66" customWidth="1"/>
    <col min="6147" max="6147" width="15.7109375" style="66" customWidth="1"/>
    <col min="6148" max="6148" width="15.42578125" style="66" customWidth="1"/>
    <col min="6149" max="6154" width="18.42578125" style="66" customWidth="1"/>
    <col min="6155" max="6155" width="13.7109375" style="66" customWidth="1"/>
    <col min="6156" max="6156" width="12.28515625" style="66" bestFit="1" customWidth="1"/>
    <col min="6157" max="6396" width="9.28515625" style="66"/>
    <col min="6397" max="6397" width="8.7109375" style="66" customWidth="1"/>
    <col min="6398" max="6398" width="15.7109375" style="66" customWidth="1"/>
    <col min="6399" max="6399" width="22.140625" style="66" customWidth="1"/>
    <col min="6400" max="6400" width="105.7109375" style="66" bestFit="1" customWidth="1"/>
    <col min="6401" max="6401" width="11" style="66" customWidth="1"/>
    <col min="6402" max="6402" width="15.42578125" style="66" customWidth="1"/>
    <col min="6403" max="6403" width="15.7109375" style="66" customWidth="1"/>
    <col min="6404" max="6404" width="15.42578125" style="66" customWidth="1"/>
    <col min="6405" max="6410" width="18.42578125" style="66" customWidth="1"/>
    <col min="6411" max="6411" width="13.7109375" style="66" customWidth="1"/>
    <col min="6412" max="6412" width="12.28515625" style="66" bestFit="1" customWidth="1"/>
    <col min="6413" max="6652" width="9.28515625" style="66"/>
    <col min="6653" max="6653" width="8.7109375" style="66" customWidth="1"/>
    <col min="6654" max="6654" width="15.7109375" style="66" customWidth="1"/>
    <col min="6655" max="6655" width="22.140625" style="66" customWidth="1"/>
    <col min="6656" max="6656" width="105.7109375" style="66" bestFit="1" customWidth="1"/>
    <col min="6657" max="6657" width="11" style="66" customWidth="1"/>
    <col min="6658" max="6658" width="15.42578125" style="66" customWidth="1"/>
    <col min="6659" max="6659" width="15.7109375" style="66" customWidth="1"/>
    <col min="6660" max="6660" width="15.42578125" style="66" customWidth="1"/>
    <col min="6661" max="6666" width="18.42578125" style="66" customWidth="1"/>
    <col min="6667" max="6667" width="13.7109375" style="66" customWidth="1"/>
    <col min="6668" max="6668" width="12.28515625" style="66" bestFit="1" customWidth="1"/>
    <col min="6669" max="6908" width="9.28515625" style="66"/>
    <col min="6909" max="6909" width="8.7109375" style="66" customWidth="1"/>
    <col min="6910" max="6910" width="15.7109375" style="66" customWidth="1"/>
    <col min="6911" max="6911" width="22.140625" style="66" customWidth="1"/>
    <col min="6912" max="6912" width="105.7109375" style="66" bestFit="1" customWidth="1"/>
    <col min="6913" max="6913" width="11" style="66" customWidth="1"/>
    <col min="6914" max="6914" width="15.42578125" style="66" customWidth="1"/>
    <col min="6915" max="6915" width="15.7109375" style="66" customWidth="1"/>
    <col min="6916" max="6916" width="15.42578125" style="66" customWidth="1"/>
    <col min="6917" max="6922" width="18.42578125" style="66" customWidth="1"/>
    <col min="6923" max="6923" width="13.7109375" style="66" customWidth="1"/>
    <col min="6924" max="6924" width="12.28515625" style="66" bestFit="1" customWidth="1"/>
    <col min="6925" max="7164" width="9.28515625" style="66"/>
    <col min="7165" max="7165" width="8.7109375" style="66" customWidth="1"/>
    <col min="7166" max="7166" width="15.7109375" style="66" customWidth="1"/>
    <col min="7167" max="7167" width="22.140625" style="66" customWidth="1"/>
    <col min="7168" max="7168" width="105.7109375" style="66" bestFit="1" customWidth="1"/>
    <col min="7169" max="7169" width="11" style="66" customWidth="1"/>
    <col min="7170" max="7170" width="15.42578125" style="66" customWidth="1"/>
    <col min="7171" max="7171" width="15.7109375" style="66" customWidth="1"/>
    <col min="7172" max="7172" width="15.42578125" style="66" customWidth="1"/>
    <col min="7173" max="7178" width="18.42578125" style="66" customWidth="1"/>
    <col min="7179" max="7179" width="13.7109375" style="66" customWidth="1"/>
    <col min="7180" max="7180" width="12.28515625" style="66" bestFit="1" customWidth="1"/>
    <col min="7181" max="7420" width="9.28515625" style="66"/>
    <col min="7421" max="7421" width="8.7109375" style="66" customWidth="1"/>
    <col min="7422" max="7422" width="15.7109375" style="66" customWidth="1"/>
    <col min="7423" max="7423" width="22.140625" style="66" customWidth="1"/>
    <col min="7424" max="7424" width="105.7109375" style="66" bestFit="1" customWidth="1"/>
    <col min="7425" max="7425" width="11" style="66" customWidth="1"/>
    <col min="7426" max="7426" width="15.42578125" style="66" customWidth="1"/>
    <col min="7427" max="7427" width="15.7109375" style="66" customWidth="1"/>
    <col min="7428" max="7428" width="15.42578125" style="66" customWidth="1"/>
    <col min="7429" max="7434" width="18.42578125" style="66" customWidth="1"/>
    <col min="7435" max="7435" width="13.7109375" style="66" customWidth="1"/>
    <col min="7436" max="7436" width="12.28515625" style="66" bestFit="1" customWidth="1"/>
    <col min="7437" max="7676" width="9.28515625" style="66"/>
    <col min="7677" max="7677" width="8.7109375" style="66" customWidth="1"/>
    <col min="7678" max="7678" width="15.7109375" style="66" customWidth="1"/>
    <col min="7679" max="7679" width="22.140625" style="66" customWidth="1"/>
    <col min="7680" max="7680" width="105.7109375" style="66" bestFit="1" customWidth="1"/>
    <col min="7681" max="7681" width="11" style="66" customWidth="1"/>
    <col min="7682" max="7682" width="15.42578125" style="66" customWidth="1"/>
    <col min="7683" max="7683" width="15.7109375" style="66" customWidth="1"/>
    <col min="7684" max="7684" width="15.42578125" style="66" customWidth="1"/>
    <col min="7685" max="7690" width="18.42578125" style="66" customWidth="1"/>
    <col min="7691" max="7691" width="13.7109375" style="66" customWidth="1"/>
    <col min="7692" max="7692" width="12.28515625" style="66" bestFit="1" customWidth="1"/>
    <col min="7693" max="7932" width="9.28515625" style="66"/>
    <col min="7933" max="7933" width="8.7109375" style="66" customWidth="1"/>
    <col min="7934" max="7934" width="15.7109375" style="66" customWidth="1"/>
    <col min="7935" max="7935" width="22.140625" style="66" customWidth="1"/>
    <col min="7936" max="7936" width="105.7109375" style="66" bestFit="1" customWidth="1"/>
    <col min="7937" max="7937" width="11" style="66" customWidth="1"/>
    <col min="7938" max="7938" width="15.42578125" style="66" customWidth="1"/>
    <col min="7939" max="7939" width="15.7109375" style="66" customWidth="1"/>
    <col min="7940" max="7940" width="15.42578125" style="66" customWidth="1"/>
    <col min="7941" max="7946" width="18.42578125" style="66" customWidth="1"/>
    <col min="7947" max="7947" width="13.7109375" style="66" customWidth="1"/>
    <col min="7948" max="7948" width="12.28515625" style="66" bestFit="1" customWidth="1"/>
    <col min="7949" max="8188" width="9.28515625" style="66"/>
    <col min="8189" max="8189" width="8.7109375" style="66" customWidth="1"/>
    <col min="8190" max="8190" width="15.7109375" style="66" customWidth="1"/>
    <col min="8191" max="8191" width="22.140625" style="66" customWidth="1"/>
    <col min="8192" max="8192" width="105.7109375" style="66" bestFit="1" customWidth="1"/>
    <col min="8193" max="8193" width="11" style="66" customWidth="1"/>
    <col min="8194" max="8194" width="15.42578125" style="66" customWidth="1"/>
    <col min="8195" max="8195" width="15.7109375" style="66" customWidth="1"/>
    <col min="8196" max="8196" width="15.42578125" style="66" customWidth="1"/>
    <col min="8197" max="8202" width="18.42578125" style="66" customWidth="1"/>
    <col min="8203" max="8203" width="13.7109375" style="66" customWidth="1"/>
    <col min="8204" max="8204" width="12.28515625" style="66" bestFit="1" customWidth="1"/>
    <col min="8205" max="8444" width="9.28515625" style="66"/>
    <col min="8445" max="8445" width="8.7109375" style="66" customWidth="1"/>
    <col min="8446" max="8446" width="15.7109375" style="66" customWidth="1"/>
    <col min="8447" max="8447" width="22.140625" style="66" customWidth="1"/>
    <col min="8448" max="8448" width="105.7109375" style="66" bestFit="1" customWidth="1"/>
    <col min="8449" max="8449" width="11" style="66" customWidth="1"/>
    <col min="8450" max="8450" width="15.42578125" style="66" customWidth="1"/>
    <col min="8451" max="8451" width="15.7109375" style="66" customWidth="1"/>
    <col min="8452" max="8452" width="15.42578125" style="66" customWidth="1"/>
    <col min="8453" max="8458" width="18.42578125" style="66" customWidth="1"/>
    <col min="8459" max="8459" width="13.7109375" style="66" customWidth="1"/>
    <col min="8460" max="8460" width="12.28515625" style="66" bestFit="1" customWidth="1"/>
    <col min="8461" max="8700" width="9.28515625" style="66"/>
    <col min="8701" max="8701" width="8.7109375" style="66" customWidth="1"/>
    <col min="8702" max="8702" width="15.7109375" style="66" customWidth="1"/>
    <col min="8703" max="8703" width="22.140625" style="66" customWidth="1"/>
    <col min="8704" max="8704" width="105.7109375" style="66" bestFit="1" customWidth="1"/>
    <col min="8705" max="8705" width="11" style="66" customWidth="1"/>
    <col min="8706" max="8706" width="15.42578125" style="66" customWidth="1"/>
    <col min="8707" max="8707" width="15.7109375" style="66" customWidth="1"/>
    <col min="8708" max="8708" width="15.42578125" style="66" customWidth="1"/>
    <col min="8709" max="8714" width="18.42578125" style="66" customWidth="1"/>
    <col min="8715" max="8715" width="13.7109375" style="66" customWidth="1"/>
    <col min="8716" max="8716" width="12.28515625" style="66" bestFit="1" customWidth="1"/>
    <col min="8717" max="8956" width="9.28515625" style="66"/>
    <col min="8957" max="8957" width="8.7109375" style="66" customWidth="1"/>
    <col min="8958" max="8958" width="15.7109375" style="66" customWidth="1"/>
    <col min="8959" max="8959" width="22.140625" style="66" customWidth="1"/>
    <col min="8960" max="8960" width="105.7109375" style="66" bestFit="1" customWidth="1"/>
    <col min="8961" max="8961" width="11" style="66" customWidth="1"/>
    <col min="8962" max="8962" width="15.42578125" style="66" customWidth="1"/>
    <col min="8963" max="8963" width="15.7109375" style="66" customWidth="1"/>
    <col min="8964" max="8964" width="15.42578125" style="66" customWidth="1"/>
    <col min="8965" max="8970" width="18.42578125" style="66" customWidth="1"/>
    <col min="8971" max="8971" width="13.7109375" style="66" customWidth="1"/>
    <col min="8972" max="8972" width="12.28515625" style="66" bestFit="1" customWidth="1"/>
    <col min="8973" max="9212" width="9.28515625" style="66"/>
    <col min="9213" max="9213" width="8.7109375" style="66" customWidth="1"/>
    <col min="9214" max="9214" width="15.7109375" style="66" customWidth="1"/>
    <col min="9215" max="9215" width="22.140625" style="66" customWidth="1"/>
    <col min="9216" max="9216" width="105.7109375" style="66" bestFit="1" customWidth="1"/>
    <col min="9217" max="9217" width="11" style="66" customWidth="1"/>
    <col min="9218" max="9218" width="15.42578125" style="66" customWidth="1"/>
    <col min="9219" max="9219" width="15.7109375" style="66" customWidth="1"/>
    <col min="9220" max="9220" width="15.42578125" style="66" customWidth="1"/>
    <col min="9221" max="9226" width="18.42578125" style="66" customWidth="1"/>
    <col min="9227" max="9227" width="13.7109375" style="66" customWidth="1"/>
    <col min="9228" max="9228" width="12.28515625" style="66" bestFit="1" customWidth="1"/>
    <col min="9229" max="9468" width="9.28515625" style="66"/>
    <col min="9469" max="9469" width="8.7109375" style="66" customWidth="1"/>
    <col min="9470" max="9470" width="15.7109375" style="66" customWidth="1"/>
    <col min="9471" max="9471" width="22.140625" style="66" customWidth="1"/>
    <col min="9472" max="9472" width="105.7109375" style="66" bestFit="1" customWidth="1"/>
    <col min="9473" max="9473" width="11" style="66" customWidth="1"/>
    <col min="9474" max="9474" width="15.42578125" style="66" customWidth="1"/>
    <col min="9475" max="9475" width="15.7109375" style="66" customWidth="1"/>
    <col min="9476" max="9476" width="15.42578125" style="66" customWidth="1"/>
    <col min="9477" max="9482" width="18.42578125" style="66" customWidth="1"/>
    <col min="9483" max="9483" width="13.7109375" style="66" customWidth="1"/>
    <col min="9484" max="9484" width="12.28515625" style="66" bestFit="1" customWidth="1"/>
    <col min="9485" max="9724" width="9.28515625" style="66"/>
    <col min="9725" max="9725" width="8.7109375" style="66" customWidth="1"/>
    <col min="9726" max="9726" width="15.7109375" style="66" customWidth="1"/>
    <col min="9727" max="9727" width="22.140625" style="66" customWidth="1"/>
    <col min="9728" max="9728" width="105.7109375" style="66" bestFit="1" customWidth="1"/>
    <col min="9729" max="9729" width="11" style="66" customWidth="1"/>
    <col min="9730" max="9730" width="15.42578125" style="66" customWidth="1"/>
    <col min="9731" max="9731" width="15.7109375" style="66" customWidth="1"/>
    <col min="9732" max="9732" width="15.42578125" style="66" customWidth="1"/>
    <col min="9733" max="9738" width="18.42578125" style="66" customWidth="1"/>
    <col min="9739" max="9739" width="13.7109375" style="66" customWidth="1"/>
    <col min="9740" max="9740" width="12.28515625" style="66" bestFit="1" customWidth="1"/>
    <col min="9741" max="9980" width="9.28515625" style="66"/>
    <col min="9981" max="9981" width="8.7109375" style="66" customWidth="1"/>
    <col min="9982" max="9982" width="15.7109375" style="66" customWidth="1"/>
    <col min="9983" max="9983" width="22.140625" style="66" customWidth="1"/>
    <col min="9984" max="9984" width="105.7109375" style="66" bestFit="1" customWidth="1"/>
    <col min="9985" max="9985" width="11" style="66" customWidth="1"/>
    <col min="9986" max="9986" width="15.42578125" style="66" customWidth="1"/>
    <col min="9987" max="9987" width="15.7109375" style="66" customWidth="1"/>
    <col min="9988" max="9988" width="15.42578125" style="66" customWidth="1"/>
    <col min="9989" max="9994" width="18.42578125" style="66" customWidth="1"/>
    <col min="9995" max="9995" width="13.7109375" style="66" customWidth="1"/>
    <col min="9996" max="9996" width="12.28515625" style="66" bestFit="1" customWidth="1"/>
    <col min="9997" max="10236" width="9.28515625" style="66"/>
    <col min="10237" max="10237" width="8.7109375" style="66" customWidth="1"/>
    <col min="10238" max="10238" width="15.7109375" style="66" customWidth="1"/>
    <col min="10239" max="10239" width="22.140625" style="66" customWidth="1"/>
    <col min="10240" max="10240" width="105.7109375" style="66" bestFit="1" customWidth="1"/>
    <col min="10241" max="10241" width="11" style="66" customWidth="1"/>
    <col min="10242" max="10242" width="15.42578125" style="66" customWidth="1"/>
    <col min="10243" max="10243" width="15.7109375" style="66" customWidth="1"/>
    <col min="10244" max="10244" width="15.42578125" style="66" customWidth="1"/>
    <col min="10245" max="10250" width="18.42578125" style="66" customWidth="1"/>
    <col min="10251" max="10251" width="13.7109375" style="66" customWidth="1"/>
    <col min="10252" max="10252" width="12.28515625" style="66" bestFit="1" customWidth="1"/>
    <col min="10253" max="10492" width="9.28515625" style="66"/>
    <col min="10493" max="10493" width="8.7109375" style="66" customWidth="1"/>
    <col min="10494" max="10494" width="15.7109375" style="66" customWidth="1"/>
    <col min="10495" max="10495" width="22.140625" style="66" customWidth="1"/>
    <col min="10496" max="10496" width="105.7109375" style="66" bestFit="1" customWidth="1"/>
    <col min="10497" max="10497" width="11" style="66" customWidth="1"/>
    <col min="10498" max="10498" width="15.42578125" style="66" customWidth="1"/>
    <col min="10499" max="10499" width="15.7109375" style="66" customWidth="1"/>
    <col min="10500" max="10500" width="15.42578125" style="66" customWidth="1"/>
    <col min="10501" max="10506" width="18.42578125" style="66" customWidth="1"/>
    <col min="10507" max="10507" width="13.7109375" style="66" customWidth="1"/>
    <col min="10508" max="10508" width="12.28515625" style="66" bestFit="1" customWidth="1"/>
    <col min="10509" max="10748" width="9.28515625" style="66"/>
    <col min="10749" max="10749" width="8.7109375" style="66" customWidth="1"/>
    <col min="10750" max="10750" width="15.7109375" style="66" customWidth="1"/>
    <col min="10751" max="10751" width="22.140625" style="66" customWidth="1"/>
    <col min="10752" max="10752" width="105.7109375" style="66" bestFit="1" customWidth="1"/>
    <col min="10753" max="10753" width="11" style="66" customWidth="1"/>
    <col min="10754" max="10754" width="15.42578125" style="66" customWidth="1"/>
    <col min="10755" max="10755" width="15.7109375" style="66" customWidth="1"/>
    <col min="10756" max="10756" width="15.42578125" style="66" customWidth="1"/>
    <col min="10757" max="10762" width="18.42578125" style="66" customWidth="1"/>
    <col min="10763" max="10763" width="13.7109375" style="66" customWidth="1"/>
    <col min="10764" max="10764" width="12.28515625" style="66" bestFit="1" customWidth="1"/>
    <col min="10765" max="11004" width="9.28515625" style="66"/>
    <col min="11005" max="11005" width="8.7109375" style="66" customWidth="1"/>
    <col min="11006" max="11006" width="15.7109375" style="66" customWidth="1"/>
    <col min="11007" max="11007" width="22.140625" style="66" customWidth="1"/>
    <col min="11008" max="11008" width="105.7109375" style="66" bestFit="1" customWidth="1"/>
    <col min="11009" max="11009" width="11" style="66" customWidth="1"/>
    <col min="11010" max="11010" width="15.42578125" style="66" customWidth="1"/>
    <col min="11011" max="11011" width="15.7109375" style="66" customWidth="1"/>
    <col min="11012" max="11012" width="15.42578125" style="66" customWidth="1"/>
    <col min="11013" max="11018" width="18.42578125" style="66" customWidth="1"/>
    <col min="11019" max="11019" width="13.7109375" style="66" customWidth="1"/>
    <col min="11020" max="11020" width="12.28515625" style="66" bestFit="1" customWidth="1"/>
    <col min="11021" max="11260" width="9.28515625" style="66"/>
    <col min="11261" max="11261" width="8.7109375" style="66" customWidth="1"/>
    <col min="11262" max="11262" width="15.7109375" style="66" customWidth="1"/>
    <col min="11263" max="11263" width="22.140625" style="66" customWidth="1"/>
    <col min="11264" max="11264" width="105.7109375" style="66" bestFit="1" customWidth="1"/>
    <col min="11265" max="11265" width="11" style="66" customWidth="1"/>
    <col min="11266" max="11266" width="15.42578125" style="66" customWidth="1"/>
    <col min="11267" max="11267" width="15.7109375" style="66" customWidth="1"/>
    <col min="11268" max="11268" width="15.42578125" style="66" customWidth="1"/>
    <col min="11269" max="11274" width="18.42578125" style="66" customWidth="1"/>
    <col min="11275" max="11275" width="13.7109375" style="66" customWidth="1"/>
    <col min="11276" max="11276" width="12.28515625" style="66" bestFit="1" customWidth="1"/>
    <col min="11277" max="11516" width="9.28515625" style="66"/>
    <col min="11517" max="11517" width="8.7109375" style="66" customWidth="1"/>
    <col min="11518" max="11518" width="15.7109375" style="66" customWidth="1"/>
    <col min="11519" max="11519" width="22.140625" style="66" customWidth="1"/>
    <col min="11520" max="11520" width="105.7109375" style="66" bestFit="1" customWidth="1"/>
    <col min="11521" max="11521" width="11" style="66" customWidth="1"/>
    <col min="11522" max="11522" width="15.42578125" style="66" customWidth="1"/>
    <col min="11523" max="11523" width="15.7109375" style="66" customWidth="1"/>
    <col min="11524" max="11524" width="15.42578125" style="66" customWidth="1"/>
    <col min="11525" max="11530" width="18.42578125" style="66" customWidth="1"/>
    <col min="11531" max="11531" width="13.7109375" style="66" customWidth="1"/>
    <col min="11532" max="11532" width="12.28515625" style="66" bestFit="1" customWidth="1"/>
    <col min="11533" max="11772" width="9.28515625" style="66"/>
    <col min="11773" max="11773" width="8.7109375" style="66" customWidth="1"/>
    <col min="11774" max="11774" width="15.7109375" style="66" customWidth="1"/>
    <col min="11775" max="11775" width="22.140625" style="66" customWidth="1"/>
    <col min="11776" max="11776" width="105.7109375" style="66" bestFit="1" customWidth="1"/>
    <col min="11777" max="11777" width="11" style="66" customWidth="1"/>
    <col min="11778" max="11778" width="15.42578125" style="66" customWidth="1"/>
    <col min="11779" max="11779" width="15.7109375" style="66" customWidth="1"/>
    <col min="11780" max="11780" width="15.42578125" style="66" customWidth="1"/>
    <col min="11781" max="11786" width="18.42578125" style="66" customWidth="1"/>
    <col min="11787" max="11787" width="13.7109375" style="66" customWidth="1"/>
    <col min="11788" max="11788" width="12.28515625" style="66" bestFit="1" customWidth="1"/>
    <col min="11789" max="12028" width="9.28515625" style="66"/>
    <col min="12029" max="12029" width="8.7109375" style="66" customWidth="1"/>
    <col min="12030" max="12030" width="15.7109375" style="66" customWidth="1"/>
    <col min="12031" max="12031" width="22.140625" style="66" customWidth="1"/>
    <col min="12032" max="12032" width="105.7109375" style="66" bestFit="1" customWidth="1"/>
    <col min="12033" max="12033" width="11" style="66" customWidth="1"/>
    <col min="12034" max="12034" width="15.42578125" style="66" customWidth="1"/>
    <col min="12035" max="12035" width="15.7109375" style="66" customWidth="1"/>
    <col min="12036" max="12036" width="15.42578125" style="66" customWidth="1"/>
    <col min="12037" max="12042" width="18.42578125" style="66" customWidth="1"/>
    <col min="12043" max="12043" width="13.7109375" style="66" customWidth="1"/>
    <col min="12044" max="12044" width="12.28515625" style="66" bestFit="1" customWidth="1"/>
    <col min="12045" max="12284" width="9.28515625" style="66"/>
    <col min="12285" max="12285" width="8.7109375" style="66" customWidth="1"/>
    <col min="12286" max="12286" width="15.7109375" style="66" customWidth="1"/>
    <col min="12287" max="12287" width="22.140625" style="66" customWidth="1"/>
    <col min="12288" max="12288" width="105.7109375" style="66" bestFit="1" customWidth="1"/>
    <col min="12289" max="12289" width="11" style="66" customWidth="1"/>
    <col min="12290" max="12290" width="15.42578125" style="66" customWidth="1"/>
    <col min="12291" max="12291" width="15.7109375" style="66" customWidth="1"/>
    <col min="12292" max="12292" width="15.42578125" style="66" customWidth="1"/>
    <col min="12293" max="12298" width="18.42578125" style="66" customWidth="1"/>
    <col min="12299" max="12299" width="13.7109375" style="66" customWidth="1"/>
    <col min="12300" max="12300" width="12.28515625" style="66" bestFit="1" customWidth="1"/>
    <col min="12301" max="12540" width="9.28515625" style="66"/>
    <col min="12541" max="12541" width="8.7109375" style="66" customWidth="1"/>
    <col min="12542" max="12542" width="15.7109375" style="66" customWidth="1"/>
    <col min="12543" max="12543" width="22.140625" style="66" customWidth="1"/>
    <col min="12544" max="12544" width="105.7109375" style="66" bestFit="1" customWidth="1"/>
    <col min="12545" max="12545" width="11" style="66" customWidth="1"/>
    <col min="12546" max="12546" width="15.42578125" style="66" customWidth="1"/>
    <col min="12547" max="12547" width="15.7109375" style="66" customWidth="1"/>
    <col min="12548" max="12548" width="15.42578125" style="66" customWidth="1"/>
    <col min="12549" max="12554" width="18.42578125" style="66" customWidth="1"/>
    <col min="12555" max="12555" width="13.7109375" style="66" customWidth="1"/>
    <col min="12556" max="12556" width="12.28515625" style="66" bestFit="1" customWidth="1"/>
    <col min="12557" max="12796" width="9.28515625" style="66"/>
    <col min="12797" max="12797" width="8.7109375" style="66" customWidth="1"/>
    <col min="12798" max="12798" width="15.7109375" style="66" customWidth="1"/>
    <col min="12799" max="12799" width="22.140625" style="66" customWidth="1"/>
    <col min="12800" max="12800" width="105.7109375" style="66" bestFit="1" customWidth="1"/>
    <col min="12801" max="12801" width="11" style="66" customWidth="1"/>
    <col min="12802" max="12802" width="15.42578125" style="66" customWidth="1"/>
    <col min="12803" max="12803" width="15.7109375" style="66" customWidth="1"/>
    <col min="12804" max="12804" width="15.42578125" style="66" customWidth="1"/>
    <col min="12805" max="12810" width="18.42578125" style="66" customWidth="1"/>
    <col min="12811" max="12811" width="13.7109375" style="66" customWidth="1"/>
    <col min="12812" max="12812" width="12.28515625" style="66" bestFit="1" customWidth="1"/>
    <col min="12813" max="13052" width="9.28515625" style="66"/>
    <col min="13053" max="13053" width="8.7109375" style="66" customWidth="1"/>
    <col min="13054" max="13054" width="15.7109375" style="66" customWidth="1"/>
    <col min="13055" max="13055" width="22.140625" style="66" customWidth="1"/>
    <col min="13056" max="13056" width="105.7109375" style="66" bestFit="1" customWidth="1"/>
    <col min="13057" max="13057" width="11" style="66" customWidth="1"/>
    <col min="13058" max="13058" width="15.42578125" style="66" customWidth="1"/>
    <col min="13059" max="13059" width="15.7109375" style="66" customWidth="1"/>
    <col min="13060" max="13060" width="15.42578125" style="66" customWidth="1"/>
    <col min="13061" max="13066" width="18.42578125" style="66" customWidth="1"/>
    <col min="13067" max="13067" width="13.7109375" style="66" customWidth="1"/>
    <col min="13068" max="13068" width="12.28515625" style="66" bestFit="1" customWidth="1"/>
    <col min="13069" max="13308" width="9.28515625" style="66"/>
    <col min="13309" max="13309" width="8.7109375" style="66" customWidth="1"/>
    <col min="13310" max="13310" width="15.7109375" style="66" customWidth="1"/>
    <col min="13311" max="13311" width="22.140625" style="66" customWidth="1"/>
    <col min="13312" max="13312" width="105.7109375" style="66" bestFit="1" customWidth="1"/>
    <col min="13313" max="13313" width="11" style="66" customWidth="1"/>
    <col min="13314" max="13314" width="15.42578125" style="66" customWidth="1"/>
    <col min="13315" max="13315" width="15.7109375" style="66" customWidth="1"/>
    <col min="13316" max="13316" width="15.42578125" style="66" customWidth="1"/>
    <col min="13317" max="13322" width="18.42578125" style="66" customWidth="1"/>
    <col min="13323" max="13323" width="13.7109375" style="66" customWidth="1"/>
    <col min="13324" max="13324" width="12.28515625" style="66" bestFit="1" customWidth="1"/>
    <col min="13325" max="13564" width="9.28515625" style="66"/>
    <col min="13565" max="13565" width="8.7109375" style="66" customWidth="1"/>
    <col min="13566" max="13566" width="15.7109375" style="66" customWidth="1"/>
    <col min="13567" max="13567" width="22.140625" style="66" customWidth="1"/>
    <col min="13568" max="13568" width="105.7109375" style="66" bestFit="1" customWidth="1"/>
    <col min="13569" max="13569" width="11" style="66" customWidth="1"/>
    <col min="13570" max="13570" width="15.42578125" style="66" customWidth="1"/>
    <col min="13571" max="13571" width="15.7109375" style="66" customWidth="1"/>
    <col min="13572" max="13572" width="15.42578125" style="66" customWidth="1"/>
    <col min="13573" max="13578" width="18.42578125" style="66" customWidth="1"/>
    <col min="13579" max="13579" width="13.7109375" style="66" customWidth="1"/>
    <col min="13580" max="13580" width="12.28515625" style="66" bestFit="1" customWidth="1"/>
    <col min="13581" max="13820" width="9.28515625" style="66"/>
    <col min="13821" max="13821" width="8.7109375" style="66" customWidth="1"/>
    <col min="13822" max="13822" width="15.7109375" style="66" customWidth="1"/>
    <col min="13823" max="13823" width="22.140625" style="66" customWidth="1"/>
    <col min="13824" max="13824" width="105.7109375" style="66" bestFit="1" customWidth="1"/>
    <col min="13825" max="13825" width="11" style="66" customWidth="1"/>
    <col min="13826" max="13826" width="15.42578125" style="66" customWidth="1"/>
    <col min="13827" max="13827" width="15.7109375" style="66" customWidth="1"/>
    <col min="13828" max="13828" width="15.42578125" style="66" customWidth="1"/>
    <col min="13829" max="13834" width="18.42578125" style="66" customWidth="1"/>
    <col min="13835" max="13835" width="13.7109375" style="66" customWidth="1"/>
    <col min="13836" max="13836" width="12.28515625" style="66" bestFit="1" customWidth="1"/>
    <col min="13837" max="14076" width="9.28515625" style="66"/>
    <col min="14077" max="14077" width="8.7109375" style="66" customWidth="1"/>
    <col min="14078" max="14078" width="15.7109375" style="66" customWidth="1"/>
    <col min="14079" max="14079" width="22.140625" style="66" customWidth="1"/>
    <col min="14080" max="14080" width="105.7109375" style="66" bestFit="1" customWidth="1"/>
    <col min="14081" max="14081" width="11" style="66" customWidth="1"/>
    <col min="14082" max="14082" width="15.42578125" style="66" customWidth="1"/>
    <col min="14083" max="14083" width="15.7109375" style="66" customWidth="1"/>
    <col min="14084" max="14084" width="15.42578125" style="66" customWidth="1"/>
    <col min="14085" max="14090" width="18.42578125" style="66" customWidth="1"/>
    <col min="14091" max="14091" width="13.7109375" style="66" customWidth="1"/>
    <col min="14092" max="14092" width="12.28515625" style="66" bestFit="1" customWidth="1"/>
    <col min="14093" max="14332" width="9.28515625" style="66"/>
    <col min="14333" max="14333" width="8.7109375" style="66" customWidth="1"/>
    <col min="14334" max="14334" width="15.7109375" style="66" customWidth="1"/>
    <col min="14335" max="14335" width="22.140625" style="66" customWidth="1"/>
    <col min="14336" max="14336" width="105.7109375" style="66" bestFit="1" customWidth="1"/>
    <col min="14337" max="14337" width="11" style="66" customWidth="1"/>
    <col min="14338" max="14338" width="15.42578125" style="66" customWidth="1"/>
    <col min="14339" max="14339" width="15.7109375" style="66" customWidth="1"/>
    <col min="14340" max="14340" width="15.42578125" style="66" customWidth="1"/>
    <col min="14341" max="14346" width="18.42578125" style="66" customWidth="1"/>
    <col min="14347" max="14347" width="13.7109375" style="66" customWidth="1"/>
    <col min="14348" max="14348" width="12.28515625" style="66" bestFit="1" customWidth="1"/>
    <col min="14349" max="14588" width="9.28515625" style="66"/>
    <col min="14589" max="14589" width="8.7109375" style="66" customWidth="1"/>
    <col min="14590" max="14590" width="15.7109375" style="66" customWidth="1"/>
    <col min="14591" max="14591" width="22.140625" style="66" customWidth="1"/>
    <col min="14592" max="14592" width="105.7109375" style="66" bestFit="1" customWidth="1"/>
    <col min="14593" max="14593" width="11" style="66" customWidth="1"/>
    <col min="14594" max="14594" width="15.42578125" style="66" customWidth="1"/>
    <col min="14595" max="14595" width="15.7109375" style="66" customWidth="1"/>
    <col min="14596" max="14596" width="15.42578125" style="66" customWidth="1"/>
    <col min="14597" max="14602" width="18.42578125" style="66" customWidth="1"/>
    <col min="14603" max="14603" width="13.7109375" style="66" customWidth="1"/>
    <col min="14604" max="14604" width="12.28515625" style="66" bestFit="1" customWidth="1"/>
    <col min="14605" max="14844" width="9.28515625" style="66"/>
    <col min="14845" max="14845" width="8.7109375" style="66" customWidth="1"/>
    <col min="14846" max="14846" width="15.7109375" style="66" customWidth="1"/>
    <col min="14847" max="14847" width="22.140625" style="66" customWidth="1"/>
    <col min="14848" max="14848" width="105.7109375" style="66" bestFit="1" customWidth="1"/>
    <col min="14849" max="14849" width="11" style="66" customWidth="1"/>
    <col min="14850" max="14850" width="15.42578125" style="66" customWidth="1"/>
    <col min="14851" max="14851" width="15.7109375" style="66" customWidth="1"/>
    <col min="14852" max="14852" width="15.42578125" style="66" customWidth="1"/>
    <col min="14853" max="14858" width="18.42578125" style="66" customWidth="1"/>
    <col min="14859" max="14859" width="13.7109375" style="66" customWidth="1"/>
    <col min="14860" max="14860" width="12.28515625" style="66" bestFit="1" customWidth="1"/>
    <col min="14861" max="15100" width="9.28515625" style="66"/>
    <col min="15101" max="15101" width="8.7109375" style="66" customWidth="1"/>
    <col min="15102" max="15102" width="15.7109375" style="66" customWidth="1"/>
    <col min="15103" max="15103" width="22.140625" style="66" customWidth="1"/>
    <col min="15104" max="15104" width="105.7109375" style="66" bestFit="1" customWidth="1"/>
    <col min="15105" max="15105" width="11" style="66" customWidth="1"/>
    <col min="15106" max="15106" width="15.42578125" style="66" customWidth="1"/>
    <col min="15107" max="15107" width="15.7109375" style="66" customWidth="1"/>
    <col min="15108" max="15108" width="15.42578125" style="66" customWidth="1"/>
    <col min="15109" max="15114" width="18.42578125" style="66" customWidth="1"/>
    <col min="15115" max="15115" width="13.7109375" style="66" customWidth="1"/>
    <col min="15116" max="15116" width="12.28515625" style="66" bestFit="1" customWidth="1"/>
    <col min="15117" max="15356" width="9.28515625" style="66"/>
    <col min="15357" max="15357" width="8.7109375" style="66" customWidth="1"/>
    <col min="15358" max="15358" width="15.7109375" style="66" customWidth="1"/>
    <col min="15359" max="15359" width="22.140625" style="66" customWidth="1"/>
    <col min="15360" max="15360" width="105.7109375" style="66" bestFit="1" customWidth="1"/>
    <col min="15361" max="15361" width="11" style="66" customWidth="1"/>
    <col min="15362" max="15362" width="15.42578125" style="66" customWidth="1"/>
    <col min="15363" max="15363" width="15.7109375" style="66" customWidth="1"/>
    <col min="15364" max="15364" width="15.42578125" style="66" customWidth="1"/>
    <col min="15365" max="15370" width="18.42578125" style="66" customWidth="1"/>
    <col min="15371" max="15371" width="13.7109375" style="66" customWidth="1"/>
    <col min="15372" max="15372" width="12.28515625" style="66" bestFit="1" customWidth="1"/>
    <col min="15373" max="15612" width="9.28515625" style="66"/>
    <col min="15613" max="15613" width="8.7109375" style="66" customWidth="1"/>
    <col min="15614" max="15614" width="15.7109375" style="66" customWidth="1"/>
    <col min="15615" max="15615" width="22.140625" style="66" customWidth="1"/>
    <col min="15616" max="15616" width="105.7109375" style="66" bestFit="1" customWidth="1"/>
    <col min="15617" max="15617" width="11" style="66" customWidth="1"/>
    <col min="15618" max="15618" width="15.42578125" style="66" customWidth="1"/>
    <col min="15619" max="15619" width="15.7109375" style="66" customWidth="1"/>
    <col min="15620" max="15620" width="15.42578125" style="66" customWidth="1"/>
    <col min="15621" max="15626" width="18.42578125" style="66" customWidth="1"/>
    <col min="15627" max="15627" width="13.7109375" style="66" customWidth="1"/>
    <col min="15628" max="15628" width="12.28515625" style="66" bestFit="1" customWidth="1"/>
    <col min="15629" max="15868" width="9.28515625" style="66"/>
    <col min="15869" max="15869" width="8.7109375" style="66" customWidth="1"/>
    <col min="15870" max="15870" width="15.7109375" style="66" customWidth="1"/>
    <col min="15871" max="15871" width="22.140625" style="66" customWidth="1"/>
    <col min="15872" max="15872" width="105.7109375" style="66" bestFit="1" customWidth="1"/>
    <col min="15873" max="15873" width="11" style="66" customWidth="1"/>
    <col min="15874" max="15874" width="15.42578125" style="66" customWidth="1"/>
    <col min="15875" max="15875" width="15.7109375" style="66" customWidth="1"/>
    <col min="15876" max="15876" width="15.42578125" style="66" customWidth="1"/>
    <col min="15877" max="15882" width="18.42578125" style="66" customWidth="1"/>
    <col min="15883" max="15883" width="13.7109375" style="66" customWidth="1"/>
    <col min="15884" max="15884" width="12.28515625" style="66" bestFit="1" customWidth="1"/>
    <col min="15885" max="16124" width="9.28515625" style="66"/>
    <col min="16125" max="16125" width="8.7109375" style="66" customWidth="1"/>
    <col min="16126" max="16126" width="15.7109375" style="66" customWidth="1"/>
    <col min="16127" max="16127" width="22.140625" style="66" customWidth="1"/>
    <col min="16128" max="16128" width="105.7109375" style="66" bestFit="1" customWidth="1"/>
    <col min="16129" max="16129" width="11" style="66" customWidth="1"/>
    <col min="16130" max="16130" width="15.42578125" style="66" customWidth="1"/>
    <col min="16131" max="16131" width="15.7109375" style="66" customWidth="1"/>
    <col min="16132" max="16132" width="15.42578125" style="66" customWidth="1"/>
    <col min="16133" max="16138" width="18.42578125" style="66" customWidth="1"/>
    <col min="16139" max="16139" width="13.7109375" style="66" customWidth="1"/>
    <col min="16140" max="16140" width="12.28515625" style="66" bestFit="1" customWidth="1"/>
    <col min="16141" max="16384" width="9.28515625" style="66"/>
  </cols>
  <sheetData>
    <row r="1" spans="1:17" ht="12.75" customHeight="1" x14ac:dyDescent="0.2">
      <c r="A1" s="398" t="s">
        <v>64</v>
      </c>
      <c r="B1" s="399"/>
      <c r="C1" s="399"/>
      <c r="D1" s="399"/>
      <c r="E1" s="399"/>
      <c r="F1" s="399"/>
      <c r="G1" s="399"/>
      <c r="H1" s="399"/>
      <c r="I1" s="399"/>
      <c r="J1" s="400"/>
    </row>
    <row r="2" spans="1:17" ht="30.75" customHeight="1" x14ac:dyDescent="0.2">
      <c r="A2" s="387"/>
      <c r="B2" s="388"/>
      <c r="C2" s="388"/>
      <c r="D2" s="388"/>
      <c r="E2" s="388"/>
      <c r="F2" s="388"/>
      <c r="G2" s="388"/>
      <c r="H2" s="388"/>
      <c r="I2" s="388"/>
      <c r="J2" s="401"/>
      <c r="K2"/>
    </row>
    <row r="3" spans="1:17" s="5" customFormat="1" ht="22.9" customHeight="1" x14ac:dyDescent="0.2">
      <c r="A3" s="387"/>
      <c r="B3" s="388"/>
      <c r="C3" s="388"/>
      <c r="D3" s="388"/>
      <c r="E3" s="388"/>
      <c r="F3" s="388"/>
      <c r="G3" s="388"/>
      <c r="H3" s="388"/>
      <c r="I3" s="388"/>
      <c r="J3" s="401"/>
      <c r="K3" s="74"/>
    </row>
    <row r="4" spans="1:17" s="5" customFormat="1" ht="23.45" customHeight="1" thickBot="1" x14ac:dyDescent="0.25">
      <c r="A4" s="389"/>
      <c r="B4" s="390"/>
      <c r="C4" s="390"/>
      <c r="D4" s="390"/>
      <c r="E4" s="390"/>
      <c r="F4" s="390"/>
      <c r="G4" s="390"/>
      <c r="H4" s="390"/>
      <c r="I4" s="390"/>
      <c r="J4" s="402"/>
      <c r="K4" s="74"/>
    </row>
    <row r="5" spans="1:17" s="5" customFormat="1" ht="24.75" customHeight="1" thickBot="1" x14ac:dyDescent="0.25">
      <c r="A5" s="391" t="s">
        <v>327</v>
      </c>
      <c r="B5" s="392"/>
      <c r="C5" s="392"/>
      <c r="D5" s="392"/>
      <c r="E5" s="392"/>
      <c r="F5" s="392"/>
      <c r="G5" s="392"/>
      <c r="H5" s="392"/>
      <c r="I5" s="392"/>
      <c r="J5" s="393"/>
      <c r="K5" s="75"/>
    </row>
    <row r="6" spans="1:17" s="5" customFormat="1" ht="15" customHeight="1" thickBot="1" x14ac:dyDescent="0.25">
      <c r="A6" s="76"/>
      <c r="B6" s="76"/>
      <c r="C6" s="76"/>
      <c r="D6" s="76"/>
      <c r="E6" s="76"/>
      <c r="F6" s="76"/>
      <c r="G6" s="394"/>
      <c r="H6" s="394"/>
      <c r="I6" s="394"/>
      <c r="J6" s="394"/>
      <c r="K6" s="77"/>
    </row>
    <row r="7" spans="1:17" s="5" customFormat="1" ht="15" customHeight="1" x14ac:dyDescent="0.2">
      <c r="A7" s="395" t="s">
        <v>331</v>
      </c>
      <c r="B7" s="396"/>
      <c r="C7" s="396"/>
      <c r="D7" s="396"/>
      <c r="E7" s="78"/>
      <c r="F7" s="78"/>
      <c r="G7" s="78"/>
      <c r="H7" s="78"/>
      <c r="I7" s="78"/>
      <c r="J7" s="79"/>
      <c r="K7" s="80"/>
      <c r="L7" s="80"/>
      <c r="M7" s="80"/>
      <c r="N7" s="80"/>
      <c r="O7" s="80"/>
      <c r="P7" s="80"/>
      <c r="Q7" s="80"/>
    </row>
    <row r="8" spans="1:17" s="5" customFormat="1" ht="15" customHeight="1" x14ac:dyDescent="0.2">
      <c r="A8" s="378" t="s">
        <v>277</v>
      </c>
      <c r="B8" s="334"/>
      <c r="C8" s="334"/>
      <c r="D8" s="334"/>
      <c r="E8" s="334"/>
      <c r="F8" s="334"/>
      <c r="G8" s="334"/>
      <c r="H8" s="419" t="s">
        <v>328</v>
      </c>
      <c r="I8" s="419"/>
      <c r="J8" s="420"/>
      <c r="K8" s="6"/>
      <c r="L8" s="1"/>
    </row>
    <row r="9" spans="1:17" s="5" customFormat="1" ht="15" customHeight="1" x14ac:dyDescent="0.2">
      <c r="A9" s="378"/>
      <c r="B9" s="334"/>
      <c r="C9" s="334"/>
      <c r="D9" s="334"/>
      <c r="E9" s="334"/>
      <c r="F9" s="334"/>
      <c r="G9" s="334"/>
      <c r="H9" s="419" t="s">
        <v>329</v>
      </c>
      <c r="I9" s="419"/>
      <c r="J9" s="420"/>
      <c r="K9" s="6"/>
      <c r="L9" s="1"/>
    </row>
    <row r="10" spans="1:17" s="5" customFormat="1" ht="15" customHeight="1" thickBot="1" x14ac:dyDescent="0.25">
      <c r="A10" s="381"/>
      <c r="B10" s="382"/>
      <c r="C10" s="382"/>
      <c r="D10" s="382"/>
      <c r="E10" s="87"/>
      <c r="F10" s="87"/>
      <c r="G10" s="87"/>
      <c r="H10" s="87"/>
      <c r="I10" s="88"/>
      <c r="J10" s="89"/>
      <c r="K10" s="6"/>
      <c r="L10" s="1"/>
    </row>
    <row r="11" spans="1:17" s="5" customFormat="1" ht="15" customHeight="1" thickBot="1" x14ac:dyDescent="0.25">
      <c r="A11" s="90"/>
      <c r="B11" s="90"/>
      <c r="C11" s="90"/>
      <c r="D11" s="90"/>
      <c r="E11" s="90"/>
      <c r="F11" s="90"/>
      <c r="G11" s="90"/>
      <c r="H11" s="90"/>
      <c r="I11" s="91"/>
      <c r="J11" s="91"/>
      <c r="K11" s="6"/>
      <c r="L11" s="1"/>
    </row>
    <row r="12" spans="1:17" s="94" customFormat="1" ht="19.149999999999999" customHeight="1" x14ac:dyDescent="0.2">
      <c r="A12" s="404" t="s">
        <v>0</v>
      </c>
      <c r="B12" s="406" t="s">
        <v>162</v>
      </c>
      <c r="C12" s="406" t="s">
        <v>74</v>
      </c>
      <c r="D12" s="406" t="s">
        <v>163</v>
      </c>
      <c r="E12" s="406" t="s">
        <v>164</v>
      </c>
      <c r="F12" s="409" t="s">
        <v>1</v>
      </c>
      <c r="G12" s="410" t="s">
        <v>305</v>
      </c>
      <c r="H12" s="411"/>
      <c r="I12" s="411"/>
      <c r="J12" s="412"/>
      <c r="K12" s="92"/>
      <c r="L12" s="93"/>
    </row>
    <row r="13" spans="1:17" s="94" customFormat="1" ht="31.5" x14ac:dyDescent="0.2">
      <c r="A13" s="405"/>
      <c r="B13" s="384"/>
      <c r="C13" s="384"/>
      <c r="D13" s="384"/>
      <c r="E13" s="384"/>
      <c r="F13" s="386"/>
      <c r="G13" s="127" t="s">
        <v>167</v>
      </c>
      <c r="H13" s="127" t="s">
        <v>168</v>
      </c>
      <c r="I13" s="127" t="s">
        <v>169</v>
      </c>
      <c r="J13" s="308" t="s">
        <v>170</v>
      </c>
      <c r="K13" s="92"/>
      <c r="L13" s="93"/>
    </row>
    <row r="14" spans="1:17" s="94" customFormat="1" ht="18" x14ac:dyDescent="0.2">
      <c r="A14" s="296" t="s">
        <v>166</v>
      </c>
      <c r="B14" s="276"/>
      <c r="C14" s="276"/>
      <c r="D14" s="277" t="s">
        <v>332</v>
      </c>
      <c r="E14" s="276"/>
      <c r="F14" s="278"/>
      <c r="G14" s="278"/>
      <c r="H14" s="278"/>
      <c r="I14" s="278"/>
      <c r="J14" s="297"/>
      <c r="K14" s="95"/>
      <c r="L14" s="96"/>
    </row>
    <row r="15" spans="1:17" s="94" customFormat="1" ht="18" x14ac:dyDescent="0.2">
      <c r="A15" s="298">
        <v>1</v>
      </c>
      <c r="B15" s="280"/>
      <c r="C15" s="97"/>
      <c r="D15" s="281" t="s">
        <v>278</v>
      </c>
      <c r="E15" s="279"/>
      <c r="F15" s="282"/>
      <c r="G15" s="282"/>
      <c r="H15" s="129"/>
      <c r="I15" s="130">
        <f>SUM(I16:I17)</f>
        <v>2812.62</v>
      </c>
      <c r="J15" s="309">
        <f>SUM(J16:J17)</f>
        <v>3443.16</v>
      </c>
      <c r="K15" s="95"/>
      <c r="L15" s="96"/>
    </row>
    <row r="16" spans="1:17" s="94" customFormat="1" ht="30" x14ac:dyDescent="0.2">
      <c r="A16" s="103" t="s">
        <v>2</v>
      </c>
      <c r="B16" s="108" t="s">
        <v>281</v>
      </c>
      <c r="C16" s="101">
        <v>103689</v>
      </c>
      <c r="D16" s="132" t="s">
        <v>85</v>
      </c>
      <c r="E16" s="101" t="s">
        <v>75</v>
      </c>
      <c r="F16" s="283">
        <v>6</v>
      </c>
      <c r="G16" s="133">
        <v>468.77</v>
      </c>
      <c r="H16" s="284">
        <f>TRUNC((G16*1.2242),2)</f>
        <v>573.86</v>
      </c>
      <c r="I16" s="133">
        <f>TRUNC((G16*F16),2)</f>
        <v>2812.62</v>
      </c>
      <c r="J16" s="310">
        <f>TRUNC((H16*F16),2)</f>
        <v>3443.16</v>
      </c>
      <c r="K16" s="95"/>
      <c r="L16" s="96"/>
    </row>
    <row r="17" spans="1:12" s="94" customFormat="1" ht="15.75" x14ac:dyDescent="0.2">
      <c r="A17" s="103"/>
      <c r="B17" s="108"/>
      <c r="C17" s="101"/>
      <c r="D17" s="109" t="s">
        <v>279</v>
      </c>
      <c r="E17" s="101"/>
      <c r="F17" s="283"/>
      <c r="G17" s="133"/>
      <c r="H17" s="284"/>
      <c r="I17" s="133"/>
      <c r="J17" s="310"/>
      <c r="K17" s="95"/>
      <c r="L17" s="96"/>
    </row>
    <row r="18" spans="1:12" s="100" customFormat="1" ht="18" x14ac:dyDescent="0.2">
      <c r="A18" s="298">
        <v>2</v>
      </c>
      <c r="B18" s="280"/>
      <c r="C18" s="131"/>
      <c r="D18" s="281" t="s">
        <v>68</v>
      </c>
      <c r="E18" s="286"/>
      <c r="F18" s="282"/>
      <c r="G18" s="287"/>
      <c r="H18" s="129"/>
      <c r="I18" s="130">
        <f>SUM(I19:I24)</f>
        <v>287.77999999999997</v>
      </c>
      <c r="J18" s="309">
        <f>SUM(J19:J24)</f>
        <v>352.28</v>
      </c>
      <c r="K18" s="98"/>
      <c r="L18" s="99"/>
    </row>
    <row r="19" spans="1:12" s="100" customFormat="1" ht="30" x14ac:dyDescent="0.2">
      <c r="A19" s="103" t="s">
        <v>3</v>
      </c>
      <c r="B19" s="108" t="s">
        <v>281</v>
      </c>
      <c r="C19" s="101">
        <v>97622</v>
      </c>
      <c r="D19" s="132" t="s">
        <v>280</v>
      </c>
      <c r="E19" s="101" t="s">
        <v>76</v>
      </c>
      <c r="F19" s="283">
        <v>1.8</v>
      </c>
      <c r="G19" s="133">
        <v>63.85</v>
      </c>
      <c r="H19" s="284">
        <f>TRUNC((G19*1.2242),2)</f>
        <v>78.16</v>
      </c>
      <c r="I19" s="133">
        <f>TRUNC((G19*F19),2)</f>
        <v>114.93</v>
      </c>
      <c r="J19" s="310">
        <f>TRUNC((H19*F19),2)</f>
        <v>140.68</v>
      </c>
      <c r="K19" s="98"/>
      <c r="L19" s="99"/>
    </row>
    <row r="20" spans="1:12" s="100" customFormat="1" ht="15.75" x14ac:dyDescent="0.2">
      <c r="A20" s="103"/>
      <c r="B20" s="108"/>
      <c r="C20" s="101"/>
      <c r="D20" s="109" t="s">
        <v>282</v>
      </c>
      <c r="E20" s="101"/>
      <c r="F20" s="283"/>
      <c r="G20" s="133"/>
      <c r="H20" s="284"/>
      <c r="I20" s="133"/>
      <c r="J20" s="310"/>
      <c r="K20" s="98"/>
      <c r="L20" s="99"/>
    </row>
    <row r="21" spans="1:12" s="100" customFormat="1" ht="15.75" x14ac:dyDescent="0.2">
      <c r="A21" s="103"/>
      <c r="B21" s="108"/>
      <c r="C21" s="101"/>
      <c r="D21" s="109" t="s">
        <v>288</v>
      </c>
      <c r="E21" s="101"/>
      <c r="F21" s="283"/>
      <c r="G21" s="133"/>
      <c r="H21" s="284"/>
      <c r="I21" s="133"/>
      <c r="J21" s="310"/>
      <c r="K21" s="98"/>
      <c r="L21" s="99"/>
    </row>
    <row r="22" spans="1:12" s="100" customFormat="1" ht="15.75" x14ac:dyDescent="0.2">
      <c r="A22" s="103"/>
      <c r="B22" s="108"/>
      <c r="C22" s="101"/>
      <c r="D22" s="109" t="s">
        <v>289</v>
      </c>
      <c r="E22" s="101"/>
      <c r="F22" s="283"/>
      <c r="G22" s="133"/>
      <c r="H22" s="284"/>
      <c r="I22" s="133"/>
      <c r="J22" s="310"/>
      <c r="K22" s="98"/>
      <c r="L22" s="99"/>
    </row>
    <row r="23" spans="1:12" s="100" customFormat="1" ht="30" x14ac:dyDescent="0.2">
      <c r="A23" s="103" t="s">
        <v>35</v>
      </c>
      <c r="B23" s="108" t="s">
        <v>281</v>
      </c>
      <c r="C23" s="101">
        <v>104790</v>
      </c>
      <c r="D23" s="132" t="s">
        <v>284</v>
      </c>
      <c r="E23" s="101" t="s">
        <v>76</v>
      </c>
      <c r="F23" s="283">
        <v>1.64</v>
      </c>
      <c r="G23" s="133">
        <v>105.4</v>
      </c>
      <c r="H23" s="284">
        <f>TRUNC((G23*1.2242),2)</f>
        <v>129.03</v>
      </c>
      <c r="I23" s="133">
        <f>TRUNC((G23*F23),2)</f>
        <v>172.85</v>
      </c>
      <c r="J23" s="310">
        <f>TRUNC((H23*F23),2)</f>
        <v>211.6</v>
      </c>
      <c r="K23" s="98"/>
      <c r="L23" s="99"/>
    </row>
    <row r="24" spans="1:12" s="100" customFormat="1" ht="15.75" x14ac:dyDescent="0.2">
      <c r="A24" s="103"/>
      <c r="B24" s="108"/>
      <c r="C24" s="101"/>
      <c r="D24" s="109" t="s">
        <v>285</v>
      </c>
      <c r="E24" s="101"/>
      <c r="F24" s="283"/>
      <c r="G24" s="133"/>
      <c r="H24" s="284"/>
      <c r="I24" s="133"/>
      <c r="J24" s="310"/>
      <c r="K24" s="98"/>
      <c r="L24" s="99"/>
    </row>
    <row r="25" spans="1:12" s="100" customFormat="1" ht="18" x14ac:dyDescent="0.2">
      <c r="A25" s="298">
        <v>3</v>
      </c>
      <c r="B25" s="280"/>
      <c r="C25" s="131"/>
      <c r="D25" s="281" t="s">
        <v>69</v>
      </c>
      <c r="E25" s="286"/>
      <c r="F25" s="282"/>
      <c r="G25" s="287"/>
      <c r="H25" s="288"/>
      <c r="I25" s="130">
        <f>SUM(I26:I28)</f>
        <v>893.01</v>
      </c>
      <c r="J25" s="309">
        <f>SUM(J26:J28)</f>
        <v>1093.18</v>
      </c>
      <c r="K25" s="98"/>
      <c r="L25" s="99"/>
    </row>
    <row r="26" spans="1:12" s="100" customFormat="1" ht="15.75" x14ac:dyDescent="0.2">
      <c r="A26" s="103" t="s">
        <v>6</v>
      </c>
      <c r="B26" s="108" t="s">
        <v>281</v>
      </c>
      <c r="C26" s="134">
        <v>93358</v>
      </c>
      <c r="D26" s="135" t="s">
        <v>86</v>
      </c>
      <c r="E26" s="105" t="s">
        <v>72</v>
      </c>
      <c r="F26" s="289">
        <v>9.31</v>
      </c>
      <c r="G26" s="136">
        <v>95.92</v>
      </c>
      <c r="H26" s="284">
        <f>TRUNC((G26*1.2242),2)</f>
        <v>117.42</v>
      </c>
      <c r="I26" s="133">
        <f>TRUNC((G26*F26),2)</f>
        <v>893.01</v>
      </c>
      <c r="J26" s="310">
        <f>TRUNC((H26*F26),2)</f>
        <v>1093.18</v>
      </c>
      <c r="K26" s="98"/>
      <c r="L26" s="99"/>
    </row>
    <row r="27" spans="1:12" s="100" customFormat="1" ht="15.75" x14ac:dyDescent="0.2">
      <c r="A27" s="103"/>
      <c r="B27" s="108"/>
      <c r="C27" s="134"/>
      <c r="D27" s="290" t="s">
        <v>286</v>
      </c>
      <c r="E27" s="105"/>
      <c r="F27" s="289"/>
      <c r="G27" s="136"/>
      <c r="H27" s="284"/>
      <c r="I27" s="133"/>
      <c r="J27" s="310"/>
      <c r="K27" s="98"/>
      <c r="L27" s="99"/>
    </row>
    <row r="28" spans="1:12" s="100" customFormat="1" ht="31.5" x14ac:dyDescent="0.2">
      <c r="A28" s="103"/>
      <c r="B28" s="108"/>
      <c r="C28" s="134"/>
      <c r="D28" s="291" t="s">
        <v>287</v>
      </c>
      <c r="E28" s="105"/>
      <c r="F28" s="289"/>
      <c r="G28" s="136"/>
      <c r="H28" s="284"/>
      <c r="I28" s="133"/>
      <c r="J28" s="310"/>
      <c r="K28" s="98"/>
      <c r="L28" s="99"/>
    </row>
    <row r="29" spans="1:12" s="100" customFormat="1" ht="15.75" x14ac:dyDescent="0.2">
      <c r="A29" s="103"/>
      <c r="B29" s="108"/>
      <c r="C29" s="134"/>
      <c r="D29" s="291" t="s">
        <v>290</v>
      </c>
      <c r="E29" s="105"/>
      <c r="F29" s="289"/>
      <c r="G29" s="136"/>
      <c r="H29" s="284"/>
      <c r="I29" s="133"/>
      <c r="J29" s="310"/>
      <c r="K29" s="98"/>
      <c r="L29" s="99"/>
    </row>
    <row r="30" spans="1:12" s="100" customFormat="1" ht="18" x14ac:dyDescent="0.2">
      <c r="A30" s="298">
        <v>4</v>
      </c>
      <c r="B30" s="280"/>
      <c r="C30" s="97"/>
      <c r="D30" s="281" t="s">
        <v>291</v>
      </c>
      <c r="E30" s="279"/>
      <c r="F30" s="287"/>
      <c r="G30" s="287"/>
      <c r="H30" s="288"/>
      <c r="I30" s="130">
        <f>SUM(I31:I34)</f>
        <v>3877.0299999999997</v>
      </c>
      <c r="J30" s="309">
        <f>SUM(J31:J34)</f>
        <v>4746.21</v>
      </c>
      <c r="K30" s="98"/>
      <c r="L30" s="99"/>
    </row>
    <row r="31" spans="1:12" s="100" customFormat="1" ht="15.75" x14ac:dyDescent="0.2">
      <c r="A31" s="103" t="s">
        <v>4</v>
      </c>
      <c r="B31" s="108" t="s">
        <v>281</v>
      </c>
      <c r="C31" s="134">
        <v>96616</v>
      </c>
      <c r="D31" s="137" t="s">
        <v>87</v>
      </c>
      <c r="E31" s="105" t="s">
        <v>72</v>
      </c>
      <c r="F31" s="289">
        <v>2.48</v>
      </c>
      <c r="G31" s="136">
        <v>894.56</v>
      </c>
      <c r="H31" s="284">
        <f t="shared" ref="H31:H33" si="0">TRUNC((G31*1.2242),2)</f>
        <v>1095.1199999999999</v>
      </c>
      <c r="I31" s="133">
        <f t="shared" ref="I31:I33" si="1">TRUNC((G31*F31),2)</f>
        <v>2218.5</v>
      </c>
      <c r="J31" s="310">
        <f t="shared" ref="J31:J33" si="2">TRUNC((H31*F31),2)</f>
        <v>2715.89</v>
      </c>
      <c r="K31" s="98"/>
      <c r="L31" s="99"/>
    </row>
    <row r="32" spans="1:12" s="100" customFormat="1" ht="15.75" x14ac:dyDescent="0.2">
      <c r="A32" s="103"/>
      <c r="B32" s="108"/>
      <c r="C32" s="134"/>
      <c r="D32" s="291" t="s">
        <v>292</v>
      </c>
      <c r="E32" s="105"/>
      <c r="F32" s="289"/>
      <c r="G32" s="136"/>
      <c r="H32" s="284"/>
      <c r="I32" s="133"/>
      <c r="J32" s="310"/>
      <c r="K32" s="98"/>
      <c r="L32" s="99"/>
    </row>
    <row r="33" spans="1:12" s="100" customFormat="1" ht="30" x14ac:dyDescent="0.2">
      <c r="A33" s="103" t="s">
        <v>77</v>
      </c>
      <c r="B33" s="108" t="s">
        <v>281</v>
      </c>
      <c r="C33" s="101">
        <v>96535</v>
      </c>
      <c r="D33" s="132" t="s">
        <v>88</v>
      </c>
      <c r="E33" s="101" t="s">
        <v>71</v>
      </c>
      <c r="F33" s="283">
        <v>11.5</v>
      </c>
      <c r="G33" s="133">
        <v>144.22</v>
      </c>
      <c r="H33" s="284">
        <f t="shared" si="0"/>
        <v>176.55</v>
      </c>
      <c r="I33" s="133">
        <f t="shared" si="1"/>
        <v>1658.53</v>
      </c>
      <c r="J33" s="310">
        <f t="shared" si="2"/>
        <v>2030.32</v>
      </c>
      <c r="K33" s="98"/>
      <c r="L33" s="99"/>
    </row>
    <row r="34" spans="1:12" s="100" customFormat="1" ht="15.75" x14ac:dyDescent="0.2">
      <c r="A34" s="103"/>
      <c r="B34" s="108"/>
      <c r="C34" s="101"/>
      <c r="D34" s="109" t="s">
        <v>293</v>
      </c>
      <c r="E34" s="101"/>
      <c r="F34" s="283"/>
      <c r="G34" s="133"/>
      <c r="H34" s="284"/>
      <c r="I34" s="133"/>
      <c r="J34" s="310"/>
      <c r="K34" s="98"/>
      <c r="L34" s="99"/>
    </row>
    <row r="35" spans="1:12" s="100" customFormat="1" ht="18" x14ac:dyDescent="0.2">
      <c r="A35" s="298">
        <v>5</v>
      </c>
      <c r="B35" s="280"/>
      <c r="C35" s="97"/>
      <c r="D35" s="281" t="s">
        <v>78</v>
      </c>
      <c r="E35" s="279"/>
      <c r="F35" s="287"/>
      <c r="G35" s="287"/>
      <c r="H35" s="288"/>
      <c r="I35" s="130">
        <f>I36</f>
        <v>50.38</v>
      </c>
      <c r="J35" s="309">
        <f>J36</f>
        <v>61.67</v>
      </c>
      <c r="K35" s="98"/>
      <c r="L35" s="99"/>
    </row>
    <row r="36" spans="1:12" s="100" customFormat="1" ht="45" x14ac:dyDescent="0.2">
      <c r="A36" s="103" t="s">
        <v>106</v>
      </c>
      <c r="B36" s="108" t="s">
        <v>281</v>
      </c>
      <c r="C36" s="134">
        <v>103326</v>
      </c>
      <c r="D36" s="137" t="s">
        <v>89</v>
      </c>
      <c r="E36" s="105" t="s">
        <v>71</v>
      </c>
      <c r="F36" s="289">
        <v>0.57999999999999996</v>
      </c>
      <c r="G36" s="136">
        <v>86.87</v>
      </c>
      <c r="H36" s="284">
        <f>TRUNC((G36*1.2242),2)</f>
        <v>106.34</v>
      </c>
      <c r="I36" s="133">
        <f>TRUNC((G36*F36),2)</f>
        <v>50.38</v>
      </c>
      <c r="J36" s="310">
        <f>TRUNC((H36*F36),2)</f>
        <v>61.67</v>
      </c>
      <c r="K36" s="98"/>
      <c r="L36" s="99"/>
    </row>
    <row r="37" spans="1:12" s="100" customFormat="1" ht="15.75" x14ac:dyDescent="0.2">
      <c r="A37" s="103"/>
      <c r="B37" s="134"/>
      <c r="C37" s="134"/>
      <c r="D37" s="291" t="s">
        <v>294</v>
      </c>
      <c r="E37" s="105"/>
      <c r="F37" s="289"/>
      <c r="G37" s="136"/>
      <c r="H37" s="284"/>
      <c r="I37" s="133"/>
      <c r="J37" s="310"/>
      <c r="K37" s="98"/>
      <c r="L37" s="99"/>
    </row>
    <row r="38" spans="1:12" s="100" customFormat="1" ht="18" x14ac:dyDescent="0.2">
      <c r="A38" s="298">
        <v>6</v>
      </c>
      <c r="B38" s="280"/>
      <c r="C38" s="97"/>
      <c r="D38" s="281" t="s">
        <v>79</v>
      </c>
      <c r="E38" s="279"/>
      <c r="F38" s="287"/>
      <c r="G38" s="287"/>
      <c r="H38" s="288"/>
      <c r="I38" s="130">
        <f>SUM(I39:I44)</f>
        <v>8754.7099999999991</v>
      </c>
      <c r="J38" s="309">
        <f>SUM(J39:J44)</f>
        <v>10717.21</v>
      </c>
      <c r="K38" s="98"/>
      <c r="L38" s="99"/>
    </row>
    <row r="39" spans="1:12" s="100" customFormat="1" ht="45" x14ac:dyDescent="0.2">
      <c r="A39" s="103" t="s">
        <v>107</v>
      </c>
      <c r="B39" s="108" t="s">
        <v>281</v>
      </c>
      <c r="C39" s="292" t="s">
        <v>119</v>
      </c>
      <c r="D39" s="137" t="s">
        <v>90</v>
      </c>
      <c r="E39" s="102" t="s">
        <v>70</v>
      </c>
      <c r="F39" s="289">
        <v>58.8</v>
      </c>
      <c r="G39" s="136">
        <v>105.37</v>
      </c>
      <c r="H39" s="284">
        <f>TRUNC((G39*1.2242),2)</f>
        <v>128.99</v>
      </c>
      <c r="I39" s="133">
        <f>TRUNC((G39*F39),2)</f>
        <v>6195.75</v>
      </c>
      <c r="J39" s="310">
        <f>TRUNC((H39*F39),2)</f>
        <v>7584.61</v>
      </c>
      <c r="K39" s="98"/>
      <c r="L39" s="99"/>
    </row>
    <row r="40" spans="1:12" s="100" customFormat="1" ht="15.75" x14ac:dyDescent="0.2">
      <c r="A40" s="103"/>
      <c r="B40" s="134"/>
      <c r="C40" s="292"/>
      <c r="D40" s="291" t="s">
        <v>295</v>
      </c>
      <c r="E40" s="102"/>
      <c r="F40" s="289"/>
      <c r="G40" s="136"/>
      <c r="H40" s="284"/>
      <c r="I40" s="133"/>
      <c r="J40" s="310"/>
      <c r="K40" s="98"/>
      <c r="L40" s="99"/>
    </row>
    <row r="41" spans="1:12" s="100" customFormat="1" ht="30" x14ac:dyDescent="0.2">
      <c r="A41" s="103" t="s">
        <v>298</v>
      </c>
      <c r="B41" s="108" t="s">
        <v>281</v>
      </c>
      <c r="C41" s="292" t="s">
        <v>120</v>
      </c>
      <c r="D41" s="137" t="s">
        <v>91</v>
      </c>
      <c r="E41" s="102" t="s">
        <v>73</v>
      </c>
      <c r="F41" s="289">
        <v>2</v>
      </c>
      <c r="G41" s="136">
        <v>567.89</v>
      </c>
      <c r="H41" s="284">
        <f>TRUNC((G41*1.2242),2)</f>
        <v>695.21</v>
      </c>
      <c r="I41" s="133">
        <f>TRUNC((G41*F41),2)</f>
        <v>1135.78</v>
      </c>
      <c r="J41" s="310">
        <f>TRUNC((H41*F41),2)</f>
        <v>1390.42</v>
      </c>
      <c r="K41" s="98"/>
      <c r="L41" s="99"/>
    </row>
    <row r="42" spans="1:12" s="100" customFormat="1" ht="15.75" x14ac:dyDescent="0.2">
      <c r="A42" s="103"/>
      <c r="B42" s="134"/>
      <c r="C42" s="292"/>
      <c r="D42" s="291" t="s">
        <v>296</v>
      </c>
      <c r="E42" s="102"/>
      <c r="F42" s="289"/>
      <c r="G42" s="136"/>
      <c r="H42" s="284"/>
      <c r="I42" s="133"/>
      <c r="J42" s="310"/>
      <c r="K42" s="98"/>
      <c r="L42" s="99"/>
    </row>
    <row r="43" spans="1:12" s="100" customFormat="1" ht="30" x14ac:dyDescent="0.2">
      <c r="A43" s="103" t="s">
        <v>299</v>
      </c>
      <c r="B43" s="108" t="s">
        <v>281</v>
      </c>
      <c r="C43" s="292" t="s">
        <v>121</v>
      </c>
      <c r="D43" s="137" t="s">
        <v>92</v>
      </c>
      <c r="E43" s="102" t="s">
        <v>70</v>
      </c>
      <c r="F43" s="289">
        <v>23.7</v>
      </c>
      <c r="G43" s="136">
        <v>60.05</v>
      </c>
      <c r="H43" s="284">
        <f>TRUNC((G43*1.2242),2)</f>
        <v>73.510000000000005</v>
      </c>
      <c r="I43" s="133">
        <f>TRUNC((G43*F43),2)</f>
        <v>1423.18</v>
      </c>
      <c r="J43" s="310">
        <f>TRUNC((H43*F43),2)</f>
        <v>1742.18</v>
      </c>
      <c r="K43" s="98"/>
      <c r="L43" s="99"/>
    </row>
    <row r="44" spans="1:12" s="100" customFormat="1" ht="15.75" x14ac:dyDescent="0.2">
      <c r="A44" s="103"/>
      <c r="B44" s="108"/>
      <c r="C44" s="292"/>
      <c r="D44" s="291" t="s">
        <v>297</v>
      </c>
      <c r="E44" s="102"/>
      <c r="F44" s="289"/>
      <c r="G44" s="136"/>
      <c r="H44" s="284"/>
      <c r="I44" s="133"/>
      <c r="J44" s="310"/>
      <c r="K44" s="98"/>
      <c r="L44" s="99"/>
    </row>
    <row r="45" spans="1:12" s="100" customFormat="1" ht="18" x14ac:dyDescent="0.2">
      <c r="A45" s="298">
        <v>7</v>
      </c>
      <c r="B45" s="280"/>
      <c r="C45" s="97"/>
      <c r="D45" s="281" t="s">
        <v>80</v>
      </c>
      <c r="E45" s="279"/>
      <c r="F45" s="287"/>
      <c r="G45" s="287"/>
      <c r="H45" s="288"/>
      <c r="I45" s="130">
        <f>SUM(I46:I51)</f>
        <v>70318.16</v>
      </c>
      <c r="J45" s="309">
        <f>SUM(J46:J51)</f>
        <v>86081.99</v>
      </c>
      <c r="K45" s="98"/>
      <c r="L45" s="99"/>
    </row>
    <row r="46" spans="1:12" s="100" customFormat="1" ht="30" x14ac:dyDescent="0.2">
      <c r="A46" s="103" t="s">
        <v>108</v>
      </c>
      <c r="B46" s="108" t="s">
        <v>258</v>
      </c>
      <c r="C46" s="139">
        <v>1</v>
      </c>
      <c r="D46" s="138" t="s">
        <v>93</v>
      </c>
      <c r="E46" s="102" t="s">
        <v>71</v>
      </c>
      <c r="F46" s="289">
        <v>540.96</v>
      </c>
      <c r="G46" s="136">
        <v>95</v>
      </c>
      <c r="H46" s="284">
        <v>116.3</v>
      </c>
      <c r="I46" s="133">
        <f t="shared" ref="I46:I50" si="3">TRUNC((G46*F46),2)</f>
        <v>51391.199999999997</v>
      </c>
      <c r="J46" s="310">
        <f t="shared" ref="J46:J50" si="4">TRUNC((H46*F46),2)</f>
        <v>62913.64</v>
      </c>
      <c r="K46" s="98"/>
      <c r="L46" s="99"/>
    </row>
    <row r="47" spans="1:12" s="100" customFormat="1" ht="15.75" x14ac:dyDescent="0.2">
      <c r="A47" s="103"/>
      <c r="B47" s="134"/>
      <c r="C47" s="139"/>
      <c r="D47" s="110" t="s">
        <v>300</v>
      </c>
      <c r="E47" s="102"/>
      <c r="F47" s="289"/>
      <c r="G47" s="136"/>
      <c r="H47" s="284"/>
      <c r="I47" s="133"/>
      <c r="J47" s="310"/>
      <c r="K47" s="98"/>
      <c r="L47" s="99"/>
    </row>
    <row r="48" spans="1:12" s="100" customFormat="1" ht="45" x14ac:dyDescent="0.2">
      <c r="A48" s="103" t="s">
        <v>109</v>
      </c>
      <c r="B48" s="108" t="s">
        <v>281</v>
      </c>
      <c r="C48" s="139">
        <v>94273</v>
      </c>
      <c r="D48" s="138" t="s">
        <v>94</v>
      </c>
      <c r="E48" s="102" t="s">
        <v>70</v>
      </c>
      <c r="F48" s="289">
        <v>13.8</v>
      </c>
      <c r="G48" s="136">
        <v>48.21</v>
      </c>
      <c r="H48" s="284">
        <f t="shared" ref="H48:H50" si="5">TRUNC((G48*1.2242),2)</f>
        <v>59.01</v>
      </c>
      <c r="I48" s="133">
        <f t="shared" si="3"/>
        <v>665.29</v>
      </c>
      <c r="J48" s="310">
        <f t="shared" si="4"/>
        <v>814.33</v>
      </c>
      <c r="K48" s="98"/>
      <c r="L48" s="99"/>
    </row>
    <row r="49" spans="1:12" s="100" customFormat="1" ht="15.75" x14ac:dyDescent="0.2">
      <c r="A49" s="103"/>
      <c r="B49" s="134"/>
      <c r="C49" s="139"/>
      <c r="D49" s="110" t="s">
        <v>301</v>
      </c>
      <c r="E49" s="102"/>
      <c r="F49" s="289"/>
      <c r="G49" s="136"/>
      <c r="H49" s="284"/>
      <c r="I49" s="133"/>
      <c r="J49" s="310"/>
      <c r="K49" s="98"/>
      <c r="L49" s="99"/>
    </row>
    <row r="50" spans="1:12" s="100" customFormat="1" ht="30" x14ac:dyDescent="0.2">
      <c r="A50" s="103" t="s">
        <v>110</v>
      </c>
      <c r="B50" s="108" t="s">
        <v>281</v>
      </c>
      <c r="C50" s="139">
        <v>92396</v>
      </c>
      <c r="D50" s="138" t="s">
        <v>303</v>
      </c>
      <c r="E50" s="102" t="s">
        <v>71</v>
      </c>
      <c r="F50" s="289">
        <v>206.58</v>
      </c>
      <c r="G50" s="136">
        <v>88.4</v>
      </c>
      <c r="H50" s="284">
        <f t="shared" si="5"/>
        <v>108.21</v>
      </c>
      <c r="I50" s="133">
        <f t="shared" si="3"/>
        <v>18261.669999999998</v>
      </c>
      <c r="J50" s="310">
        <f t="shared" si="4"/>
        <v>22354.02</v>
      </c>
      <c r="K50" s="98"/>
      <c r="L50" s="99"/>
    </row>
    <row r="51" spans="1:12" s="100" customFormat="1" ht="15.75" x14ac:dyDescent="0.2">
      <c r="A51" s="103"/>
      <c r="B51" s="134"/>
      <c r="C51" s="139"/>
      <c r="D51" s="138" t="s">
        <v>302</v>
      </c>
      <c r="E51" s="102"/>
      <c r="F51" s="289"/>
      <c r="G51" s="136"/>
      <c r="H51" s="284"/>
      <c r="I51" s="133"/>
      <c r="J51" s="310"/>
      <c r="K51" s="98"/>
      <c r="L51" s="99"/>
    </row>
    <row r="52" spans="1:12" s="100" customFormat="1" ht="18" x14ac:dyDescent="0.2">
      <c r="A52" s="298">
        <v>8</v>
      </c>
      <c r="B52" s="280"/>
      <c r="C52" s="97"/>
      <c r="D52" s="281" t="s">
        <v>81</v>
      </c>
      <c r="E52" s="279"/>
      <c r="F52" s="287"/>
      <c r="G52" s="287"/>
      <c r="H52" s="288"/>
      <c r="I52" s="130">
        <f>SUM(I53:I56)</f>
        <v>749.12000000000012</v>
      </c>
      <c r="J52" s="309">
        <f>SUM(J53:J56)</f>
        <v>917.02</v>
      </c>
      <c r="K52" s="98"/>
      <c r="L52" s="99"/>
    </row>
    <row r="53" spans="1:12" s="100" customFormat="1" ht="45" x14ac:dyDescent="0.2">
      <c r="A53" s="103" t="s">
        <v>111</v>
      </c>
      <c r="B53" s="108" t="s">
        <v>281</v>
      </c>
      <c r="C53" s="139">
        <v>87879</v>
      </c>
      <c r="D53" s="138" t="s">
        <v>95</v>
      </c>
      <c r="E53" s="102" t="s">
        <v>71</v>
      </c>
      <c r="F53" s="289">
        <v>14.6</v>
      </c>
      <c r="G53" s="136">
        <v>4.91</v>
      </c>
      <c r="H53" s="284">
        <f>TRUNC((G53*1.2242),2)</f>
        <v>6.01</v>
      </c>
      <c r="I53" s="133">
        <f>TRUNC((G53*F53),2)</f>
        <v>71.680000000000007</v>
      </c>
      <c r="J53" s="310">
        <f>TRUNC((H53*F53),2)</f>
        <v>87.74</v>
      </c>
      <c r="K53" s="98"/>
      <c r="L53" s="99"/>
    </row>
    <row r="54" spans="1:12" s="100" customFormat="1" ht="15.75" x14ac:dyDescent="0.2">
      <c r="A54" s="103"/>
      <c r="B54" s="134"/>
      <c r="C54" s="139"/>
      <c r="D54" s="110" t="s">
        <v>304</v>
      </c>
      <c r="E54" s="102"/>
      <c r="F54" s="289"/>
      <c r="G54" s="136"/>
      <c r="H54" s="284"/>
      <c r="I54" s="133"/>
      <c r="J54" s="310"/>
      <c r="K54" s="98"/>
      <c r="L54" s="99"/>
    </row>
    <row r="55" spans="1:12" s="100" customFormat="1" ht="45" x14ac:dyDescent="0.2">
      <c r="A55" s="103" t="s">
        <v>112</v>
      </c>
      <c r="B55" s="108" t="s">
        <v>281</v>
      </c>
      <c r="C55" s="139">
        <v>87792</v>
      </c>
      <c r="D55" s="138" t="s">
        <v>96</v>
      </c>
      <c r="E55" s="102" t="s">
        <v>71</v>
      </c>
      <c r="F55" s="289">
        <v>14.6</v>
      </c>
      <c r="G55" s="136">
        <v>46.4</v>
      </c>
      <c r="H55" s="284">
        <f>TRUNC((G55*1.2242),2)</f>
        <v>56.8</v>
      </c>
      <c r="I55" s="133">
        <f>TRUNC((G55*F55),2)</f>
        <v>677.44</v>
      </c>
      <c r="J55" s="310">
        <f>TRUNC((H55*F55),2)</f>
        <v>829.28</v>
      </c>
      <c r="K55" s="98"/>
      <c r="L55" s="99"/>
    </row>
    <row r="56" spans="1:12" s="100" customFormat="1" ht="15.75" x14ac:dyDescent="0.2">
      <c r="A56" s="103"/>
      <c r="B56" s="134"/>
      <c r="C56" s="139"/>
      <c r="D56" s="110" t="s">
        <v>304</v>
      </c>
      <c r="E56" s="102"/>
      <c r="F56" s="289"/>
      <c r="G56" s="136"/>
      <c r="H56" s="284"/>
      <c r="I56" s="133"/>
      <c r="J56" s="310"/>
      <c r="K56" s="98"/>
      <c r="L56" s="99"/>
    </row>
    <row r="57" spans="1:12" s="100" customFormat="1" ht="18" x14ac:dyDescent="0.2">
      <c r="A57" s="298">
        <v>9</v>
      </c>
      <c r="B57" s="280"/>
      <c r="C57" s="97"/>
      <c r="D57" s="281" t="s">
        <v>82</v>
      </c>
      <c r="E57" s="279"/>
      <c r="F57" s="287"/>
      <c r="G57" s="287"/>
      <c r="H57" s="288"/>
      <c r="I57" s="130">
        <f>SUM(I58:I75)</f>
        <v>13691.02</v>
      </c>
      <c r="J57" s="309">
        <f>SUM(J58:J75)</f>
        <v>16760.07</v>
      </c>
      <c r="K57" s="98"/>
      <c r="L57" s="99"/>
    </row>
    <row r="58" spans="1:12" s="100" customFormat="1" ht="30" x14ac:dyDescent="0.2">
      <c r="A58" s="103" t="s">
        <v>113</v>
      </c>
      <c r="B58" s="108" t="s">
        <v>281</v>
      </c>
      <c r="C58" s="140" t="s">
        <v>122</v>
      </c>
      <c r="D58" s="138" t="s">
        <v>97</v>
      </c>
      <c r="E58" s="102" t="s">
        <v>73</v>
      </c>
      <c r="F58" s="289">
        <v>1</v>
      </c>
      <c r="G58" s="136">
        <v>97.15</v>
      </c>
      <c r="H58" s="284">
        <f t="shared" ref="H58:H74" si="6">TRUNC((G58*1.2242),2)</f>
        <v>118.93</v>
      </c>
      <c r="I58" s="133">
        <f t="shared" ref="I58:I74" si="7">TRUNC((G58*F58),2)</f>
        <v>97.15</v>
      </c>
      <c r="J58" s="310">
        <f t="shared" ref="J58:J74" si="8">TRUNC((H58*F58),2)</f>
        <v>118.93</v>
      </c>
      <c r="K58" s="98"/>
      <c r="L58" s="99"/>
    </row>
    <row r="59" spans="1:12" s="100" customFormat="1" ht="15.75" x14ac:dyDescent="0.2">
      <c r="A59" s="103"/>
      <c r="B59" s="108"/>
      <c r="C59" s="140"/>
      <c r="D59" s="110" t="s">
        <v>175</v>
      </c>
      <c r="E59" s="102"/>
      <c r="F59" s="289"/>
      <c r="G59" s="136"/>
      <c r="H59" s="284"/>
      <c r="I59" s="133"/>
      <c r="J59" s="310"/>
      <c r="K59" s="98"/>
      <c r="L59" s="99"/>
    </row>
    <row r="60" spans="1:12" s="100" customFormat="1" ht="30" x14ac:dyDescent="0.2">
      <c r="A60" s="103" t="s">
        <v>114</v>
      </c>
      <c r="B60" s="108" t="s">
        <v>281</v>
      </c>
      <c r="C60" s="140" t="s">
        <v>123</v>
      </c>
      <c r="D60" s="138" t="s">
        <v>98</v>
      </c>
      <c r="E60" s="102" t="s">
        <v>73</v>
      </c>
      <c r="F60" s="289">
        <v>1</v>
      </c>
      <c r="G60" s="136">
        <v>23.91</v>
      </c>
      <c r="H60" s="284">
        <f t="shared" si="6"/>
        <v>29.27</v>
      </c>
      <c r="I60" s="133">
        <f t="shared" si="7"/>
        <v>23.91</v>
      </c>
      <c r="J60" s="310">
        <f t="shared" si="8"/>
        <v>29.27</v>
      </c>
      <c r="K60" s="98"/>
      <c r="L60" s="99"/>
    </row>
    <row r="61" spans="1:12" s="100" customFormat="1" ht="15.75" x14ac:dyDescent="0.2">
      <c r="A61" s="103"/>
      <c r="B61" s="108"/>
      <c r="C61" s="140"/>
      <c r="D61" s="110" t="s">
        <v>175</v>
      </c>
      <c r="E61" s="102"/>
      <c r="F61" s="289"/>
      <c r="G61" s="136"/>
      <c r="H61" s="284"/>
      <c r="I61" s="133"/>
      <c r="J61" s="310"/>
      <c r="K61" s="98"/>
      <c r="L61" s="99"/>
    </row>
    <row r="62" spans="1:12" s="100" customFormat="1" ht="30" x14ac:dyDescent="0.2">
      <c r="A62" s="103" t="s">
        <v>314</v>
      </c>
      <c r="B62" s="108" t="s">
        <v>281</v>
      </c>
      <c r="C62" s="140" t="s">
        <v>124</v>
      </c>
      <c r="D62" s="138" t="s">
        <v>99</v>
      </c>
      <c r="E62" s="102" t="s">
        <v>73</v>
      </c>
      <c r="F62" s="289">
        <v>2</v>
      </c>
      <c r="G62" s="136">
        <v>14.13</v>
      </c>
      <c r="H62" s="284">
        <f t="shared" si="6"/>
        <v>17.29</v>
      </c>
      <c r="I62" s="133">
        <f t="shared" si="7"/>
        <v>28.26</v>
      </c>
      <c r="J62" s="310">
        <f t="shared" si="8"/>
        <v>34.58</v>
      </c>
      <c r="K62" s="98"/>
      <c r="L62" s="99"/>
    </row>
    <row r="63" spans="1:12" s="100" customFormat="1" ht="15.75" x14ac:dyDescent="0.2">
      <c r="A63" s="103"/>
      <c r="B63" s="108"/>
      <c r="C63" s="140"/>
      <c r="D63" s="110" t="s">
        <v>296</v>
      </c>
      <c r="E63" s="102"/>
      <c r="F63" s="289"/>
      <c r="G63" s="136"/>
      <c r="H63" s="284"/>
      <c r="I63" s="133"/>
      <c r="J63" s="310"/>
      <c r="K63" s="98"/>
      <c r="L63" s="99"/>
    </row>
    <row r="64" spans="1:12" s="100" customFormat="1" ht="30" x14ac:dyDescent="0.2">
      <c r="A64" s="103" t="s">
        <v>315</v>
      </c>
      <c r="B64" s="108" t="s">
        <v>281</v>
      </c>
      <c r="C64" s="140" t="s">
        <v>125</v>
      </c>
      <c r="D64" s="138" t="s">
        <v>100</v>
      </c>
      <c r="E64" s="102" t="s">
        <v>73</v>
      </c>
      <c r="F64" s="289">
        <v>5</v>
      </c>
      <c r="G64" s="136">
        <v>169.67</v>
      </c>
      <c r="H64" s="284">
        <f t="shared" si="6"/>
        <v>207.71</v>
      </c>
      <c r="I64" s="133">
        <f t="shared" si="7"/>
        <v>848.35</v>
      </c>
      <c r="J64" s="310">
        <f t="shared" si="8"/>
        <v>1038.55</v>
      </c>
      <c r="K64" s="98"/>
      <c r="L64" s="99"/>
    </row>
    <row r="65" spans="1:12" s="100" customFormat="1" ht="15.75" x14ac:dyDescent="0.2">
      <c r="A65" s="103"/>
      <c r="B65" s="108"/>
      <c r="C65" s="140"/>
      <c r="D65" s="110" t="s">
        <v>309</v>
      </c>
      <c r="E65" s="102"/>
      <c r="F65" s="289"/>
      <c r="G65" s="136"/>
      <c r="H65" s="284"/>
      <c r="I65" s="133"/>
      <c r="J65" s="310"/>
      <c r="K65" s="98"/>
      <c r="L65" s="99"/>
    </row>
    <row r="66" spans="1:12" s="100" customFormat="1" ht="30" x14ac:dyDescent="0.2">
      <c r="A66" s="103" t="s">
        <v>316</v>
      </c>
      <c r="B66" s="108" t="s">
        <v>281</v>
      </c>
      <c r="C66" s="140" t="s">
        <v>307</v>
      </c>
      <c r="D66" s="138" t="s">
        <v>306</v>
      </c>
      <c r="E66" s="102" t="s">
        <v>70</v>
      </c>
      <c r="F66" s="289">
        <v>68.91</v>
      </c>
      <c r="G66" s="136">
        <v>15.36</v>
      </c>
      <c r="H66" s="284">
        <f t="shared" si="6"/>
        <v>18.8</v>
      </c>
      <c r="I66" s="133">
        <f t="shared" si="7"/>
        <v>1058.45</v>
      </c>
      <c r="J66" s="310">
        <f t="shared" si="8"/>
        <v>1295.5</v>
      </c>
      <c r="K66" s="98"/>
      <c r="L66" s="99"/>
    </row>
    <row r="67" spans="1:12" s="100" customFormat="1" ht="15.75" x14ac:dyDescent="0.2">
      <c r="A67" s="103"/>
      <c r="B67" s="108"/>
      <c r="C67" s="141"/>
      <c r="D67" s="110" t="s">
        <v>308</v>
      </c>
      <c r="E67" s="102"/>
      <c r="F67" s="289"/>
      <c r="G67" s="136"/>
      <c r="H67" s="284"/>
      <c r="I67" s="133"/>
      <c r="J67" s="310"/>
      <c r="K67" s="98"/>
      <c r="L67" s="99"/>
    </row>
    <row r="68" spans="1:12" s="100" customFormat="1" ht="30" x14ac:dyDescent="0.2">
      <c r="A68" s="103" t="s">
        <v>317</v>
      </c>
      <c r="B68" s="108" t="s">
        <v>281</v>
      </c>
      <c r="C68" s="140" t="s">
        <v>126</v>
      </c>
      <c r="D68" s="138" t="s">
        <v>101</v>
      </c>
      <c r="E68" s="102" t="s">
        <v>70</v>
      </c>
      <c r="F68" s="289">
        <v>209.82</v>
      </c>
      <c r="G68" s="136">
        <v>8.2100000000000009</v>
      </c>
      <c r="H68" s="284">
        <f t="shared" si="6"/>
        <v>10.050000000000001</v>
      </c>
      <c r="I68" s="133">
        <f t="shared" si="7"/>
        <v>1722.62</v>
      </c>
      <c r="J68" s="310">
        <f t="shared" si="8"/>
        <v>2108.69</v>
      </c>
      <c r="K68" s="98"/>
      <c r="L68" s="99"/>
    </row>
    <row r="69" spans="1:12" s="100" customFormat="1" ht="15.75" x14ac:dyDescent="0.2">
      <c r="A69" s="103"/>
      <c r="B69" s="108"/>
      <c r="C69" s="140"/>
      <c r="D69" s="110" t="s">
        <v>313</v>
      </c>
      <c r="E69" s="102"/>
      <c r="F69" s="289"/>
      <c r="G69" s="136"/>
      <c r="H69" s="284"/>
      <c r="I69" s="133"/>
      <c r="J69" s="310"/>
      <c r="K69" s="98"/>
      <c r="L69" s="99"/>
    </row>
    <row r="70" spans="1:12" s="100" customFormat="1" ht="30" x14ac:dyDescent="0.2">
      <c r="A70" s="103" t="s">
        <v>318</v>
      </c>
      <c r="B70" s="108" t="s">
        <v>281</v>
      </c>
      <c r="C70" s="140" t="s">
        <v>127</v>
      </c>
      <c r="D70" s="138" t="s">
        <v>102</v>
      </c>
      <c r="E70" s="102" t="s">
        <v>73</v>
      </c>
      <c r="F70" s="289">
        <v>5</v>
      </c>
      <c r="G70" s="136">
        <v>110.24</v>
      </c>
      <c r="H70" s="284">
        <f t="shared" si="6"/>
        <v>134.94999999999999</v>
      </c>
      <c r="I70" s="133">
        <f t="shared" si="7"/>
        <v>551.20000000000005</v>
      </c>
      <c r="J70" s="310">
        <f t="shared" si="8"/>
        <v>674.75</v>
      </c>
      <c r="K70" s="98"/>
      <c r="L70" s="99"/>
    </row>
    <row r="71" spans="1:12" s="100" customFormat="1" ht="15.75" x14ac:dyDescent="0.2">
      <c r="A71" s="103"/>
      <c r="B71" s="108"/>
      <c r="C71" s="140"/>
      <c r="D71" s="110" t="s">
        <v>309</v>
      </c>
      <c r="E71" s="102"/>
      <c r="F71" s="289"/>
      <c r="G71" s="136"/>
      <c r="H71" s="284"/>
      <c r="I71" s="133"/>
      <c r="J71" s="310"/>
      <c r="K71" s="98"/>
      <c r="L71" s="99"/>
    </row>
    <row r="72" spans="1:12" s="100" customFormat="1" ht="30" x14ac:dyDescent="0.2">
      <c r="A72" s="103" t="s">
        <v>319</v>
      </c>
      <c r="B72" s="108" t="s">
        <v>281</v>
      </c>
      <c r="C72" s="140" t="s">
        <v>312</v>
      </c>
      <c r="D72" s="138" t="s">
        <v>311</v>
      </c>
      <c r="E72" s="102" t="s">
        <v>73</v>
      </c>
      <c r="F72" s="289">
        <v>4</v>
      </c>
      <c r="G72" s="136">
        <v>820.99</v>
      </c>
      <c r="H72" s="284">
        <f t="shared" si="6"/>
        <v>1005.05</v>
      </c>
      <c r="I72" s="133">
        <f t="shared" si="7"/>
        <v>3283.96</v>
      </c>
      <c r="J72" s="310">
        <f t="shared" si="8"/>
        <v>4020.2</v>
      </c>
      <c r="K72" s="98"/>
      <c r="L72" s="99"/>
    </row>
    <row r="73" spans="1:12" s="100" customFormat="1" ht="15.75" x14ac:dyDescent="0.2">
      <c r="A73" s="103"/>
      <c r="B73" s="108"/>
      <c r="C73" s="141"/>
      <c r="D73" s="110" t="s">
        <v>174</v>
      </c>
      <c r="E73" s="102"/>
      <c r="F73" s="289"/>
      <c r="G73" s="136"/>
      <c r="H73" s="284"/>
      <c r="I73" s="133"/>
      <c r="J73" s="310"/>
      <c r="K73" s="98"/>
      <c r="L73" s="99"/>
    </row>
    <row r="74" spans="1:12" s="100" customFormat="1" ht="30" x14ac:dyDescent="0.2">
      <c r="A74" s="103" t="s">
        <v>320</v>
      </c>
      <c r="B74" s="108" t="s">
        <v>281</v>
      </c>
      <c r="C74" s="140" t="s">
        <v>128</v>
      </c>
      <c r="D74" s="138" t="s">
        <v>321</v>
      </c>
      <c r="E74" s="102" t="s">
        <v>73</v>
      </c>
      <c r="F74" s="289">
        <v>8</v>
      </c>
      <c r="G74" s="136">
        <v>759.64</v>
      </c>
      <c r="H74" s="284">
        <f t="shared" si="6"/>
        <v>929.95</v>
      </c>
      <c r="I74" s="133">
        <f t="shared" si="7"/>
        <v>6077.12</v>
      </c>
      <c r="J74" s="310">
        <f t="shared" si="8"/>
        <v>7439.6</v>
      </c>
      <c r="K74" s="98"/>
      <c r="L74" s="99"/>
    </row>
    <row r="75" spans="1:12" s="100" customFormat="1" ht="15.75" x14ac:dyDescent="0.2">
      <c r="A75" s="103"/>
      <c r="B75" s="108"/>
      <c r="C75" s="140"/>
      <c r="D75" s="110" t="s">
        <v>310</v>
      </c>
      <c r="E75" s="102"/>
      <c r="F75" s="289"/>
      <c r="G75" s="136"/>
      <c r="H75" s="284"/>
      <c r="I75" s="133"/>
      <c r="J75" s="310"/>
      <c r="K75" s="98"/>
      <c r="L75" s="99"/>
    </row>
    <row r="76" spans="1:12" s="100" customFormat="1" ht="18" x14ac:dyDescent="0.2">
      <c r="A76" s="298">
        <v>10</v>
      </c>
      <c r="B76" s="280"/>
      <c r="C76" s="97"/>
      <c r="D76" s="281" t="s">
        <v>83</v>
      </c>
      <c r="E76" s="279"/>
      <c r="F76" s="287"/>
      <c r="G76" s="287"/>
      <c r="H76" s="288"/>
      <c r="I76" s="130">
        <f>SUM(I77:I81)</f>
        <v>5645.4</v>
      </c>
      <c r="J76" s="309">
        <f>SUM(J77:J81)</f>
        <v>6910.03</v>
      </c>
      <c r="K76" s="98"/>
      <c r="L76" s="99"/>
    </row>
    <row r="77" spans="1:12" s="100" customFormat="1" ht="15.75" x14ac:dyDescent="0.2">
      <c r="A77" s="103" t="s">
        <v>115</v>
      </c>
      <c r="B77" s="108" t="s">
        <v>281</v>
      </c>
      <c r="C77" s="140" t="s">
        <v>129</v>
      </c>
      <c r="D77" s="138" t="s">
        <v>103</v>
      </c>
      <c r="E77" s="102" t="s">
        <v>71</v>
      </c>
      <c r="F77" s="289">
        <v>118.08</v>
      </c>
      <c r="G77" s="136">
        <v>4.6500000000000004</v>
      </c>
      <c r="H77" s="284">
        <f>TRUNC((G77*1.2242),2)</f>
        <v>5.69</v>
      </c>
      <c r="I77" s="133">
        <f>TRUNC((G77*F77),2)</f>
        <v>549.07000000000005</v>
      </c>
      <c r="J77" s="310">
        <f>TRUNC((H77*F77),2)</f>
        <v>671.87</v>
      </c>
      <c r="K77" s="98"/>
      <c r="L77" s="99"/>
    </row>
    <row r="78" spans="1:12" s="100" customFormat="1" ht="31.5" x14ac:dyDescent="0.2">
      <c r="A78" s="103"/>
      <c r="B78" s="134"/>
      <c r="C78" s="140"/>
      <c r="D78" s="110" t="s">
        <v>322</v>
      </c>
      <c r="E78" s="102"/>
      <c r="F78" s="289"/>
      <c r="G78" s="136"/>
      <c r="H78" s="284"/>
      <c r="I78" s="133"/>
      <c r="J78" s="310"/>
      <c r="K78" s="98"/>
      <c r="L78" s="99"/>
    </row>
    <row r="79" spans="1:12" s="100" customFormat="1" ht="30" x14ac:dyDescent="0.2">
      <c r="A79" s="103" t="s">
        <v>116</v>
      </c>
      <c r="B79" s="108" t="s">
        <v>281</v>
      </c>
      <c r="C79" s="140" t="s">
        <v>130</v>
      </c>
      <c r="D79" s="138" t="s">
        <v>104</v>
      </c>
      <c r="E79" s="102" t="s">
        <v>71</v>
      </c>
      <c r="F79" s="289">
        <v>118.08</v>
      </c>
      <c r="G79" s="136">
        <v>28.52</v>
      </c>
      <c r="H79" s="284">
        <f>TRUNC((G79*1.2242),2)</f>
        <v>34.909999999999997</v>
      </c>
      <c r="I79" s="133">
        <f>TRUNC((G79*F79),2)</f>
        <v>3367.64</v>
      </c>
      <c r="J79" s="310">
        <f>TRUNC((H79*F79),2)</f>
        <v>4122.17</v>
      </c>
      <c r="K79" s="98"/>
      <c r="L79" s="99"/>
    </row>
    <row r="80" spans="1:12" s="100" customFormat="1" ht="31.5" x14ac:dyDescent="0.2">
      <c r="A80" s="103"/>
      <c r="B80" s="134"/>
      <c r="C80" s="140"/>
      <c r="D80" s="110" t="s">
        <v>322</v>
      </c>
      <c r="E80" s="102"/>
      <c r="F80" s="289"/>
      <c r="G80" s="136"/>
      <c r="H80" s="284"/>
      <c r="I80" s="133"/>
      <c r="J80" s="310"/>
      <c r="K80" s="98"/>
      <c r="L80" s="99"/>
    </row>
    <row r="81" spans="1:12" s="100" customFormat="1" ht="30" x14ac:dyDescent="0.2">
      <c r="A81" s="103" t="s">
        <v>117</v>
      </c>
      <c r="B81" s="108" t="s">
        <v>281</v>
      </c>
      <c r="C81" s="140" t="s">
        <v>131</v>
      </c>
      <c r="D81" s="138" t="s">
        <v>105</v>
      </c>
      <c r="E81" s="102" t="s">
        <v>71</v>
      </c>
      <c r="F81" s="289">
        <v>118.08</v>
      </c>
      <c r="G81" s="136">
        <v>14.64</v>
      </c>
      <c r="H81" s="284">
        <f>TRUNC((G81*1.2242),2)</f>
        <v>17.920000000000002</v>
      </c>
      <c r="I81" s="133">
        <f>TRUNC((G81*F81),2)</f>
        <v>1728.69</v>
      </c>
      <c r="J81" s="310">
        <f>TRUNC((H81*F81),2)</f>
        <v>2115.9899999999998</v>
      </c>
      <c r="K81" s="98"/>
      <c r="L81" s="99"/>
    </row>
    <row r="82" spans="1:12" s="100" customFormat="1" ht="31.5" x14ac:dyDescent="0.2">
      <c r="A82" s="103"/>
      <c r="B82" s="134"/>
      <c r="C82" s="140"/>
      <c r="D82" s="110" t="s">
        <v>322</v>
      </c>
      <c r="E82" s="102"/>
      <c r="F82" s="289"/>
      <c r="G82" s="136"/>
      <c r="H82" s="284"/>
      <c r="I82" s="133"/>
      <c r="J82" s="310"/>
      <c r="K82" s="98"/>
      <c r="L82" s="99"/>
    </row>
    <row r="83" spans="1:12" s="100" customFormat="1" ht="18" x14ac:dyDescent="0.2">
      <c r="A83" s="298">
        <v>11</v>
      </c>
      <c r="B83" s="280"/>
      <c r="C83" s="97"/>
      <c r="D83" s="281" t="s">
        <v>84</v>
      </c>
      <c r="E83" s="279"/>
      <c r="F83" s="287"/>
      <c r="G83" s="287"/>
      <c r="H83" s="288"/>
      <c r="I83" s="130">
        <f>SUM(I84:I84)</f>
        <v>42447.35</v>
      </c>
      <c r="J83" s="309">
        <f>SUM(J84:J84)</f>
        <v>51963.56</v>
      </c>
      <c r="K83" s="98"/>
      <c r="L83" s="99"/>
    </row>
    <row r="84" spans="1:12" s="100" customFormat="1" ht="60" x14ac:dyDescent="0.2">
      <c r="A84" s="103" t="s">
        <v>118</v>
      </c>
      <c r="B84" s="108" t="s">
        <v>281</v>
      </c>
      <c r="C84" s="140" t="s">
        <v>132</v>
      </c>
      <c r="D84" s="138" t="s">
        <v>324</v>
      </c>
      <c r="E84" s="102" t="s">
        <v>71</v>
      </c>
      <c r="F84" s="289">
        <v>290.04000000000002</v>
      </c>
      <c r="G84" s="136">
        <v>146.35</v>
      </c>
      <c r="H84" s="284">
        <f>TRUNC((G84*1.2242),2)</f>
        <v>179.16</v>
      </c>
      <c r="I84" s="133">
        <f>TRUNC((G84*F84),2)</f>
        <v>42447.35</v>
      </c>
      <c r="J84" s="310">
        <f>TRUNC((H84*F84),2)</f>
        <v>51963.56</v>
      </c>
      <c r="K84" s="98"/>
      <c r="L84" s="99"/>
    </row>
    <row r="85" spans="1:12" s="100" customFormat="1" ht="15.75" x14ac:dyDescent="0.2">
      <c r="A85" s="104"/>
      <c r="B85" s="105"/>
      <c r="C85" s="106"/>
      <c r="D85" s="291" t="s">
        <v>323</v>
      </c>
      <c r="E85" s="107"/>
      <c r="F85" s="289"/>
      <c r="G85" s="136"/>
      <c r="H85" s="136"/>
      <c r="I85" s="111"/>
      <c r="J85" s="311"/>
      <c r="K85" s="98"/>
      <c r="L85" s="99"/>
    </row>
    <row r="86" spans="1:12" s="100" customFormat="1" ht="18.75" thickBot="1" x14ac:dyDescent="0.25">
      <c r="A86" s="312"/>
      <c r="B86" s="313"/>
      <c r="C86" s="314"/>
      <c r="D86" s="315"/>
      <c r="E86" s="316"/>
      <c r="F86" s="413" t="s">
        <v>171</v>
      </c>
      <c r="G86" s="414"/>
      <c r="H86" s="415"/>
      <c r="I86" s="317">
        <f>I15+I18+I25+I30+I35+I38+I45+I52+I57+I76+I83</f>
        <v>149526.57999999999</v>
      </c>
      <c r="J86" s="318">
        <f>J15+J18+J25+J30+J35+J38+J45+J52+J57+J76+J83</f>
        <v>183046.38</v>
      </c>
      <c r="K86" s="98"/>
      <c r="L86" s="99"/>
    </row>
    <row r="87" spans="1:12" ht="15.75" thickBot="1" x14ac:dyDescent="0.25">
      <c r="A87" s="113"/>
      <c r="B87" s="113"/>
      <c r="C87" s="113"/>
      <c r="D87" s="113"/>
      <c r="E87" s="113"/>
      <c r="F87" s="113"/>
      <c r="G87" s="113"/>
      <c r="H87" s="113"/>
      <c r="I87" s="113"/>
      <c r="J87" s="113"/>
      <c r="L87" s="114"/>
    </row>
    <row r="88" spans="1:12" ht="21" thickBot="1" x14ac:dyDescent="0.25">
      <c r="A88" s="416" t="s">
        <v>326</v>
      </c>
      <c r="B88" s="417"/>
      <c r="C88" s="417"/>
      <c r="D88" s="417"/>
      <c r="E88" s="417"/>
      <c r="F88" s="417"/>
      <c r="G88" s="417"/>
      <c r="H88" s="417"/>
      <c r="I88" s="417"/>
      <c r="J88" s="418"/>
      <c r="K88" s="120"/>
      <c r="L88" s="114"/>
    </row>
    <row r="89" spans="1:12" x14ac:dyDescent="0.2">
      <c r="A89" s="115"/>
      <c r="B89" s="115"/>
      <c r="C89" s="116"/>
      <c r="D89" s="117"/>
      <c r="E89" s="118"/>
      <c r="F89" s="119"/>
      <c r="G89" s="118"/>
      <c r="H89" s="118"/>
      <c r="I89" s="118"/>
      <c r="J89" s="118"/>
      <c r="K89" s="120"/>
      <c r="L89" s="114"/>
    </row>
    <row r="90" spans="1:12" x14ac:dyDescent="0.2">
      <c r="A90" s="115"/>
      <c r="B90" s="115"/>
      <c r="C90" s="116"/>
      <c r="D90" s="117"/>
      <c r="E90" s="118"/>
      <c r="F90" s="119"/>
      <c r="G90" s="118"/>
      <c r="H90" s="118"/>
      <c r="I90" s="118"/>
      <c r="J90" s="118"/>
      <c r="K90" s="120"/>
      <c r="L90" s="114"/>
    </row>
    <row r="91" spans="1:12" x14ac:dyDescent="0.2">
      <c r="A91" s="115"/>
      <c r="B91" s="115"/>
      <c r="C91" s="116"/>
      <c r="D91" s="117"/>
      <c r="E91" s="118"/>
      <c r="F91" s="119"/>
      <c r="G91" s="118"/>
      <c r="H91" s="118"/>
      <c r="I91" s="118"/>
      <c r="J91" s="118"/>
      <c r="K91" s="120"/>
      <c r="L91" s="114"/>
    </row>
    <row r="92" spans="1:12" x14ac:dyDescent="0.2">
      <c r="A92" s="115"/>
      <c r="B92" s="115"/>
      <c r="C92" s="116"/>
      <c r="D92" s="117"/>
      <c r="E92" s="118"/>
      <c r="F92" s="119"/>
      <c r="G92" s="118"/>
      <c r="H92" s="118"/>
      <c r="I92" s="118"/>
      <c r="J92" s="118"/>
      <c r="K92" s="120"/>
      <c r="L92" s="114"/>
    </row>
    <row r="93" spans="1:12" ht="15.75" x14ac:dyDescent="0.2">
      <c r="A93" s="377" t="s">
        <v>67</v>
      </c>
      <c r="B93" s="377"/>
      <c r="C93" s="377"/>
      <c r="D93" s="377"/>
      <c r="E93" s="377"/>
      <c r="F93" s="377"/>
      <c r="G93" s="377"/>
      <c r="H93" s="377"/>
      <c r="I93" s="377"/>
      <c r="J93" s="377"/>
      <c r="K93" s="122"/>
      <c r="L93" s="114"/>
    </row>
    <row r="94" spans="1:12" ht="15.75" x14ac:dyDescent="0.2">
      <c r="A94" s="377" t="s">
        <v>157</v>
      </c>
      <c r="B94" s="377"/>
      <c r="C94" s="377"/>
      <c r="D94" s="377"/>
      <c r="E94" s="377"/>
      <c r="F94" s="377"/>
      <c r="G94" s="377"/>
      <c r="H94" s="377"/>
      <c r="I94" s="377"/>
      <c r="J94" s="377"/>
      <c r="K94" s="122"/>
      <c r="L94" s="114"/>
    </row>
    <row r="95" spans="1:12" ht="15.75" x14ac:dyDescent="0.2">
      <c r="A95" s="116"/>
      <c r="B95" s="116"/>
      <c r="C95" s="116"/>
      <c r="D95" s="121"/>
      <c r="E95" s="363"/>
      <c r="F95" s="363"/>
      <c r="G95" s="364"/>
      <c r="H95" s="364"/>
      <c r="I95" s="123"/>
      <c r="J95" s="124"/>
      <c r="K95" s="122"/>
      <c r="L95" s="114"/>
    </row>
    <row r="96" spans="1:12" x14ac:dyDescent="0.2">
      <c r="A96" s="120"/>
      <c r="B96" s="120"/>
      <c r="C96" s="120"/>
      <c r="D96" s="120"/>
      <c r="E96" s="120"/>
      <c r="F96" s="120"/>
      <c r="G96" s="120"/>
      <c r="H96" s="120"/>
      <c r="I96" s="120"/>
      <c r="J96" s="120"/>
      <c r="K96" s="120"/>
    </row>
    <row r="97" spans="1:11" x14ac:dyDescent="0.2">
      <c r="A97" s="120"/>
      <c r="B97" s="120"/>
      <c r="C97" s="120"/>
      <c r="D97" s="120"/>
      <c r="E97" s="120"/>
      <c r="F97" s="120"/>
      <c r="G97" s="120"/>
      <c r="H97" s="120"/>
      <c r="I97" s="120"/>
      <c r="J97" s="120"/>
      <c r="K97" s="120"/>
    </row>
    <row r="98" spans="1:11" x14ac:dyDescent="0.2">
      <c r="A98" s="120"/>
      <c r="B98" s="120"/>
      <c r="C98" s="120"/>
      <c r="D98" s="120"/>
      <c r="E98" s="120"/>
      <c r="F98" s="120"/>
      <c r="G98" s="120"/>
      <c r="H98" s="120"/>
      <c r="I98" s="120"/>
      <c r="J98" s="120"/>
      <c r="K98" s="120"/>
    </row>
    <row r="99" spans="1:11" x14ac:dyDescent="0.2">
      <c r="A99" s="120"/>
      <c r="B99" s="120"/>
      <c r="C99" s="120"/>
      <c r="D99" s="120"/>
      <c r="E99" s="120"/>
      <c r="F99" s="120"/>
      <c r="G99" s="120"/>
      <c r="H99" s="120"/>
      <c r="I99" s="120"/>
      <c r="J99" s="120"/>
      <c r="K99" s="120"/>
    </row>
    <row r="100" spans="1:11" x14ac:dyDescent="0.2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  <c r="K100" s="120"/>
    </row>
    <row r="101" spans="1:11" x14ac:dyDescent="0.2">
      <c r="A101" s="114"/>
      <c r="B101" s="114"/>
      <c r="C101" s="114"/>
      <c r="D101" s="114"/>
      <c r="E101" s="114"/>
      <c r="F101" s="114"/>
      <c r="G101" s="114"/>
      <c r="H101" s="114"/>
      <c r="I101" s="114"/>
      <c r="J101" s="114"/>
    </row>
    <row r="102" spans="1:11" x14ac:dyDescent="0.2">
      <c r="E102" s="125"/>
      <c r="F102" s="125"/>
      <c r="G102" s="125"/>
      <c r="H102" s="125"/>
      <c r="I102" s="125"/>
      <c r="J102" s="125"/>
    </row>
  </sheetData>
  <mergeCells count="22">
    <mergeCell ref="A10:D10"/>
    <mergeCell ref="A7:D7"/>
    <mergeCell ref="A8:G8"/>
    <mergeCell ref="H8:J8"/>
    <mergeCell ref="A9:G9"/>
    <mergeCell ref="H9:J9"/>
    <mergeCell ref="E95:F95"/>
    <mergeCell ref="G95:H95"/>
    <mergeCell ref="A1:J4"/>
    <mergeCell ref="A5:J5"/>
    <mergeCell ref="A12:A13"/>
    <mergeCell ref="B12:B13"/>
    <mergeCell ref="C12:C13"/>
    <mergeCell ref="D12:D13"/>
    <mergeCell ref="E12:E13"/>
    <mergeCell ref="F12:F13"/>
    <mergeCell ref="G12:J12"/>
    <mergeCell ref="F86:H86"/>
    <mergeCell ref="A88:J88"/>
    <mergeCell ref="A93:J93"/>
    <mergeCell ref="A94:J94"/>
    <mergeCell ref="G6:J6"/>
  </mergeCells>
  <pageMargins left="0.43307086614173229" right="0.23622047244094491" top="0.31496062992125984" bottom="0.27559055118110237" header="0.27559055118110237" footer="0.23622047244094491"/>
  <pageSetup paperSize="9" scale="54" orientation="landscape" r:id="rId1"/>
  <drawing r:id="rId2"/>
  <legacyDrawing r:id="rId3"/>
  <oleObjects>
    <mc:AlternateContent xmlns:mc="http://schemas.openxmlformats.org/markup-compatibility/2006">
      <mc:Choice Requires="x14">
        <oleObject progId="Unknown" shapeId="27650" r:id="rId4">
          <objectPr defaultSize="0" autoPict="0" r:id="rId5">
            <anchor moveWithCells="1" sizeWithCells="1">
              <from>
                <xdr:col>0</xdr:col>
                <xdr:colOff>57150</xdr:colOff>
                <xdr:row>0</xdr:row>
                <xdr:rowOff>57150</xdr:rowOff>
              </from>
              <to>
                <xdr:col>1</xdr:col>
                <xdr:colOff>952500</xdr:colOff>
                <xdr:row>3</xdr:row>
                <xdr:rowOff>171450</xdr:rowOff>
              </to>
            </anchor>
          </objectPr>
        </oleObject>
      </mc:Choice>
      <mc:Fallback>
        <oleObject progId="Unknown" shapeId="27650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371E9-717C-4839-BB80-939830B4F55D}">
  <dimension ref="A1:IV64"/>
  <sheetViews>
    <sheetView workbookViewId="0">
      <selection activeCell="E22" sqref="E22"/>
    </sheetView>
  </sheetViews>
  <sheetFormatPr defaultRowHeight="12.75" x14ac:dyDescent="0.2"/>
  <cols>
    <col min="1" max="1" width="11.5703125" style="209" customWidth="1"/>
    <col min="2" max="2" width="74.7109375" style="210" customWidth="1"/>
    <col min="3" max="5" width="13.5703125" style="210" customWidth="1"/>
    <col min="6" max="6" width="17.5703125" style="211" customWidth="1"/>
    <col min="7" max="219" width="8.85546875" style="186"/>
    <col min="220" max="220" width="11.5703125" style="186" customWidth="1"/>
    <col min="221" max="221" width="99.28515625" style="186" customWidth="1"/>
    <col min="222" max="222" width="22.42578125" style="186" customWidth="1"/>
    <col min="223" max="256" width="8.85546875" style="186"/>
    <col min="257" max="257" width="11.5703125" style="186" customWidth="1"/>
    <col min="258" max="258" width="74.7109375" style="186" customWidth="1"/>
    <col min="259" max="261" width="13.5703125" style="186" customWidth="1"/>
    <col min="262" max="262" width="17.5703125" style="186" customWidth="1"/>
    <col min="263" max="475" width="8.85546875" style="186"/>
    <col min="476" max="476" width="11.5703125" style="186" customWidth="1"/>
    <col min="477" max="477" width="99.28515625" style="186" customWidth="1"/>
    <col min="478" max="478" width="22.42578125" style="186" customWidth="1"/>
    <col min="479" max="512" width="8.85546875" style="186"/>
    <col min="513" max="513" width="11.5703125" style="186" customWidth="1"/>
    <col min="514" max="514" width="74.7109375" style="186" customWidth="1"/>
    <col min="515" max="517" width="13.5703125" style="186" customWidth="1"/>
    <col min="518" max="518" width="17.5703125" style="186" customWidth="1"/>
    <col min="519" max="731" width="8.85546875" style="186"/>
    <col min="732" max="732" width="11.5703125" style="186" customWidth="1"/>
    <col min="733" max="733" width="99.28515625" style="186" customWidth="1"/>
    <col min="734" max="734" width="22.42578125" style="186" customWidth="1"/>
    <col min="735" max="768" width="8.85546875" style="186"/>
    <col min="769" max="769" width="11.5703125" style="186" customWidth="1"/>
    <col min="770" max="770" width="74.7109375" style="186" customWidth="1"/>
    <col min="771" max="773" width="13.5703125" style="186" customWidth="1"/>
    <col min="774" max="774" width="17.5703125" style="186" customWidth="1"/>
    <col min="775" max="987" width="8.85546875" style="186"/>
    <col min="988" max="988" width="11.5703125" style="186" customWidth="1"/>
    <col min="989" max="989" width="99.28515625" style="186" customWidth="1"/>
    <col min="990" max="990" width="22.42578125" style="186" customWidth="1"/>
    <col min="991" max="1024" width="8.85546875" style="186"/>
    <col min="1025" max="1025" width="11.5703125" style="186" customWidth="1"/>
    <col min="1026" max="1026" width="74.7109375" style="186" customWidth="1"/>
    <col min="1027" max="1029" width="13.5703125" style="186" customWidth="1"/>
    <col min="1030" max="1030" width="17.5703125" style="186" customWidth="1"/>
    <col min="1031" max="1243" width="8.85546875" style="186"/>
    <col min="1244" max="1244" width="11.5703125" style="186" customWidth="1"/>
    <col min="1245" max="1245" width="99.28515625" style="186" customWidth="1"/>
    <col min="1246" max="1246" width="22.42578125" style="186" customWidth="1"/>
    <col min="1247" max="1280" width="8.85546875" style="186"/>
    <col min="1281" max="1281" width="11.5703125" style="186" customWidth="1"/>
    <col min="1282" max="1282" width="74.7109375" style="186" customWidth="1"/>
    <col min="1283" max="1285" width="13.5703125" style="186" customWidth="1"/>
    <col min="1286" max="1286" width="17.5703125" style="186" customWidth="1"/>
    <col min="1287" max="1499" width="8.85546875" style="186"/>
    <col min="1500" max="1500" width="11.5703125" style="186" customWidth="1"/>
    <col min="1501" max="1501" width="99.28515625" style="186" customWidth="1"/>
    <col min="1502" max="1502" width="22.42578125" style="186" customWidth="1"/>
    <col min="1503" max="1536" width="8.85546875" style="186"/>
    <col min="1537" max="1537" width="11.5703125" style="186" customWidth="1"/>
    <col min="1538" max="1538" width="74.7109375" style="186" customWidth="1"/>
    <col min="1539" max="1541" width="13.5703125" style="186" customWidth="1"/>
    <col min="1542" max="1542" width="17.5703125" style="186" customWidth="1"/>
    <col min="1543" max="1755" width="8.85546875" style="186"/>
    <col min="1756" max="1756" width="11.5703125" style="186" customWidth="1"/>
    <col min="1757" max="1757" width="99.28515625" style="186" customWidth="1"/>
    <col min="1758" max="1758" width="22.42578125" style="186" customWidth="1"/>
    <col min="1759" max="1792" width="8.85546875" style="186"/>
    <col min="1793" max="1793" width="11.5703125" style="186" customWidth="1"/>
    <col min="1794" max="1794" width="74.7109375" style="186" customWidth="1"/>
    <col min="1795" max="1797" width="13.5703125" style="186" customWidth="1"/>
    <col min="1798" max="1798" width="17.5703125" style="186" customWidth="1"/>
    <col min="1799" max="2011" width="8.85546875" style="186"/>
    <col min="2012" max="2012" width="11.5703125" style="186" customWidth="1"/>
    <col min="2013" max="2013" width="99.28515625" style="186" customWidth="1"/>
    <col min="2014" max="2014" width="22.42578125" style="186" customWidth="1"/>
    <col min="2015" max="2048" width="8.85546875" style="186"/>
    <col min="2049" max="2049" width="11.5703125" style="186" customWidth="1"/>
    <col min="2050" max="2050" width="74.7109375" style="186" customWidth="1"/>
    <col min="2051" max="2053" width="13.5703125" style="186" customWidth="1"/>
    <col min="2054" max="2054" width="17.5703125" style="186" customWidth="1"/>
    <col min="2055" max="2267" width="8.85546875" style="186"/>
    <col min="2268" max="2268" width="11.5703125" style="186" customWidth="1"/>
    <col min="2269" max="2269" width="99.28515625" style="186" customWidth="1"/>
    <col min="2270" max="2270" width="22.42578125" style="186" customWidth="1"/>
    <col min="2271" max="2304" width="8.85546875" style="186"/>
    <col min="2305" max="2305" width="11.5703125" style="186" customWidth="1"/>
    <col min="2306" max="2306" width="74.7109375" style="186" customWidth="1"/>
    <col min="2307" max="2309" width="13.5703125" style="186" customWidth="1"/>
    <col min="2310" max="2310" width="17.5703125" style="186" customWidth="1"/>
    <col min="2311" max="2523" width="8.85546875" style="186"/>
    <col min="2524" max="2524" width="11.5703125" style="186" customWidth="1"/>
    <col min="2525" max="2525" width="99.28515625" style="186" customWidth="1"/>
    <col min="2526" max="2526" width="22.42578125" style="186" customWidth="1"/>
    <col min="2527" max="2560" width="8.85546875" style="186"/>
    <col min="2561" max="2561" width="11.5703125" style="186" customWidth="1"/>
    <col min="2562" max="2562" width="74.7109375" style="186" customWidth="1"/>
    <col min="2563" max="2565" width="13.5703125" style="186" customWidth="1"/>
    <col min="2566" max="2566" width="17.5703125" style="186" customWidth="1"/>
    <col min="2567" max="2779" width="8.85546875" style="186"/>
    <col min="2780" max="2780" width="11.5703125" style="186" customWidth="1"/>
    <col min="2781" max="2781" width="99.28515625" style="186" customWidth="1"/>
    <col min="2782" max="2782" width="22.42578125" style="186" customWidth="1"/>
    <col min="2783" max="2816" width="8.85546875" style="186"/>
    <col min="2817" max="2817" width="11.5703125" style="186" customWidth="1"/>
    <col min="2818" max="2818" width="74.7109375" style="186" customWidth="1"/>
    <col min="2819" max="2821" width="13.5703125" style="186" customWidth="1"/>
    <col min="2822" max="2822" width="17.5703125" style="186" customWidth="1"/>
    <col min="2823" max="3035" width="8.85546875" style="186"/>
    <col min="3036" max="3036" width="11.5703125" style="186" customWidth="1"/>
    <col min="3037" max="3037" width="99.28515625" style="186" customWidth="1"/>
    <col min="3038" max="3038" width="22.42578125" style="186" customWidth="1"/>
    <col min="3039" max="3072" width="8.85546875" style="186"/>
    <col min="3073" max="3073" width="11.5703125" style="186" customWidth="1"/>
    <col min="3074" max="3074" width="74.7109375" style="186" customWidth="1"/>
    <col min="3075" max="3077" width="13.5703125" style="186" customWidth="1"/>
    <col min="3078" max="3078" width="17.5703125" style="186" customWidth="1"/>
    <col min="3079" max="3291" width="8.85546875" style="186"/>
    <col min="3292" max="3292" width="11.5703125" style="186" customWidth="1"/>
    <col min="3293" max="3293" width="99.28515625" style="186" customWidth="1"/>
    <col min="3294" max="3294" width="22.42578125" style="186" customWidth="1"/>
    <col min="3295" max="3328" width="8.85546875" style="186"/>
    <col min="3329" max="3329" width="11.5703125" style="186" customWidth="1"/>
    <col min="3330" max="3330" width="74.7109375" style="186" customWidth="1"/>
    <col min="3331" max="3333" width="13.5703125" style="186" customWidth="1"/>
    <col min="3334" max="3334" width="17.5703125" style="186" customWidth="1"/>
    <col min="3335" max="3547" width="8.85546875" style="186"/>
    <col min="3548" max="3548" width="11.5703125" style="186" customWidth="1"/>
    <col min="3549" max="3549" width="99.28515625" style="186" customWidth="1"/>
    <col min="3550" max="3550" width="22.42578125" style="186" customWidth="1"/>
    <col min="3551" max="3584" width="8.85546875" style="186"/>
    <col min="3585" max="3585" width="11.5703125" style="186" customWidth="1"/>
    <col min="3586" max="3586" width="74.7109375" style="186" customWidth="1"/>
    <col min="3587" max="3589" width="13.5703125" style="186" customWidth="1"/>
    <col min="3590" max="3590" width="17.5703125" style="186" customWidth="1"/>
    <col min="3591" max="3803" width="8.85546875" style="186"/>
    <col min="3804" max="3804" width="11.5703125" style="186" customWidth="1"/>
    <col min="3805" max="3805" width="99.28515625" style="186" customWidth="1"/>
    <col min="3806" max="3806" width="22.42578125" style="186" customWidth="1"/>
    <col min="3807" max="3840" width="8.85546875" style="186"/>
    <col min="3841" max="3841" width="11.5703125" style="186" customWidth="1"/>
    <col min="3842" max="3842" width="74.7109375" style="186" customWidth="1"/>
    <col min="3843" max="3845" width="13.5703125" style="186" customWidth="1"/>
    <col min="3846" max="3846" width="17.5703125" style="186" customWidth="1"/>
    <col min="3847" max="4059" width="8.85546875" style="186"/>
    <col min="4060" max="4060" width="11.5703125" style="186" customWidth="1"/>
    <col min="4061" max="4061" width="99.28515625" style="186" customWidth="1"/>
    <col min="4062" max="4062" width="22.42578125" style="186" customWidth="1"/>
    <col min="4063" max="4096" width="8.85546875" style="186"/>
    <col min="4097" max="4097" width="11.5703125" style="186" customWidth="1"/>
    <col min="4098" max="4098" width="74.7109375" style="186" customWidth="1"/>
    <col min="4099" max="4101" width="13.5703125" style="186" customWidth="1"/>
    <col min="4102" max="4102" width="17.5703125" style="186" customWidth="1"/>
    <col min="4103" max="4315" width="8.85546875" style="186"/>
    <col min="4316" max="4316" width="11.5703125" style="186" customWidth="1"/>
    <col min="4317" max="4317" width="99.28515625" style="186" customWidth="1"/>
    <col min="4318" max="4318" width="22.42578125" style="186" customWidth="1"/>
    <col min="4319" max="4352" width="8.85546875" style="186"/>
    <col min="4353" max="4353" width="11.5703125" style="186" customWidth="1"/>
    <col min="4354" max="4354" width="74.7109375" style="186" customWidth="1"/>
    <col min="4355" max="4357" width="13.5703125" style="186" customWidth="1"/>
    <col min="4358" max="4358" width="17.5703125" style="186" customWidth="1"/>
    <col min="4359" max="4571" width="8.85546875" style="186"/>
    <col min="4572" max="4572" width="11.5703125" style="186" customWidth="1"/>
    <col min="4573" max="4573" width="99.28515625" style="186" customWidth="1"/>
    <col min="4574" max="4574" width="22.42578125" style="186" customWidth="1"/>
    <col min="4575" max="4608" width="8.85546875" style="186"/>
    <col min="4609" max="4609" width="11.5703125" style="186" customWidth="1"/>
    <col min="4610" max="4610" width="74.7109375" style="186" customWidth="1"/>
    <col min="4611" max="4613" width="13.5703125" style="186" customWidth="1"/>
    <col min="4614" max="4614" width="17.5703125" style="186" customWidth="1"/>
    <col min="4615" max="4827" width="8.85546875" style="186"/>
    <col min="4828" max="4828" width="11.5703125" style="186" customWidth="1"/>
    <col min="4829" max="4829" width="99.28515625" style="186" customWidth="1"/>
    <col min="4830" max="4830" width="22.42578125" style="186" customWidth="1"/>
    <col min="4831" max="4864" width="8.85546875" style="186"/>
    <col min="4865" max="4865" width="11.5703125" style="186" customWidth="1"/>
    <col min="4866" max="4866" width="74.7109375" style="186" customWidth="1"/>
    <col min="4867" max="4869" width="13.5703125" style="186" customWidth="1"/>
    <col min="4870" max="4870" width="17.5703125" style="186" customWidth="1"/>
    <col min="4871" max="5083" width="8.85546875" style="186"/>
    <col min="5084" max="5084" width="11.5703125" style="186" customWidth="1"/>
    <col min="5085" max="5085" width="99.28515625" style="186" customWidth="1"/>
    <col min="5086" max="5086" width="22.42578125" style="186" customWidth="1"/>
    <col min="5087" max="5120" width="8.85546875" style="186"/>
    <col min="5121" max="5121" width="11.5703125" style="186" customWidth="1"/>
    <col min="5122" max="5122" width="74.7109375" style="186" customWidth="1"/>
    <col min="5123" max="5125" width="13.5703125" style="186" customWidth="1"/>
    <col min="5126" max="5126" width="17.5703125" style="186" customWidth="1"/>
    <col min="5127" max="5339" width="8.85546875" style="186"/>
    <col min="5340" max="5340" width="11.5703125" style="186" customWidth="1"/>
    <col min="5341" max="5341" width="99.28515625" style="186" customWidth="1"/>
    <col min="5342" max="5342" width="22.42578125" style="186" customWidth="1"/>
    <col min="5343" max="5376" width="8.85546875" style="186"/>
    <col min="5377" max="5377" width="11.5703125" style="186" customWidth="1"/>
    <col min="5378" max="5378" width="74.7109375" style="186" customWidth="1"/>
    <col min="5379" max="5381" width="13.5703125" style="186" customWidth="1"/>
    <col min="5382" max="5382" width="17.5703125" style="186" customWidth="1"/>
    <col min="5383" max="5595" width="8.85546875" style="186"/>
    <col min="5596" max="5596" width="11.5703125" style="186" customWidth="1"/>
    <col min="5597" max="5597" width="99.28515625" style="186" customWidth="1"/>
    <col min="5598" max="5598" width="22.42578125" style="186" customWidth="1"/>
    <col min="5599" max="5632" width="8.85546875" style="186"/>
    <col min="5633" max="5633" width="11.5703125" style="186" customWidth="1"/>
    <col min="5634" max="5634" width="74.7109375" style="186" customWidth="1"/>
    <col min="5635" max="5637" width="13.5703125" style="186" customWidth="1"/>
    <col min="5638" max="5638" width="17.5703125" style="186" customWidth="1"/>
    <col min="5639" max="5851" width="8.85546875" style="186"/>
    <col min="5852" max="5852" width="11.5703125" style="186" customWidth="1"/>
    <col min="5853" max="5853" width="99.28515625" style="186" customWidth="1"/>
    <col min="5854" max="5854" width="22.42578125" style="186" customWidth="1"/>
    <col min="5855" max="5888" width="8.85546875" style="186"/>
    <col min="5889" max="5889" width="11.5703125" style="186" customWidth="1"/>
    <col min="5890" max="5890" width="74.7109375" style="186" customWidth="1"/>
    <col min="5891" max="5893" width="13.5703125" style="186" customWidth="1"/>
    <col min="5894" max="5894" width="17.5703125" style="186" customWidth="1"/>
    <col min="5895" max="6107" width="8.85546875" style="186"/>
    <col min="6108" max="6108" width="11.5703125" style="186" customWidth="1"/>
    <col min="6109" max="6109" width="99.28515625" style="186" customWidth="1"/>
    <col min="6110" max="6110" width="22.42578125" style="186" customWidth="1"/>
    <col min="6111" max="6144" width="8.85546875" style="186"/>
    <col min="6145" max="6145" width="11.5703125" style="186" customWidth="1"/>
    <col min="6146" max="6146" width="74.7109375" style="186" customWidth="1"/>
    <col min="6147" max="6149" width="13.5703125" style="186" customWidth="1"/>
    <col min="6150" max="6150" width="17.5703125" style="186" customWidth="1"/>
    <col min="6151" max="6363" width="8.85546875" style="186"/>
    <col min="6364" max="6364" width="11.5703125" style="186" customWidth="1"/>
    <col min="6365" max="6365" width="99.28515625" style="186" customWidth="1"/>
    <col min="6366" max="6366" width="22.42578125" style="186" customWidth="1"/>
    <col min="6367" max="6400" width="8.85546875" style="186"/>
    <col min="6401" max="6401" width="11.5703125" style="186" customWidth="1"/>
    <col min="6402" max="6402" width="74.7109375" style="186" customWidth="1"/>
    <col min="6403" max="6405" width="13.5703125" style="186" customWidth="1"/>
    <col min="6406" max="6406" width="17.5703125" style="186" customWidth="1"/>
    <col min="6407" max="6619" width="8.85546875" style="186"/>
    <col min="6620" max="6620" width="11.5703125" style="186" customWidth="1"/>
    <col min="6621" max="6621" width="99.28515625" style="186" customWidth="1"/>
    <col min="6622" max="6622" width="22.42578125" style="186" customWidth="1"/>
    <col min="6623" max="6656" width="8.85546875" style="186"/>
    <col min="6657" max="6657" width="11.5703125" style="186" customWidth="1"/>
    <col min="6658" max="6658" width="74.7109375" style="186" customWidth="1"/>
    <col min="6659" max="6661" width="13.5703125" style="186" customWidth="1"/>
    <col min="6662" max="6662" width="17.5703125" style="186" customWidth="1"/>
    <col min="6663" max="6875" width="8.85546875" style="186"/>
    <col min="6876" max="6876" width="11.5703125" style="186" customWidth="1"/>
    <col min="6877" max="6877" width="99.28515625" style="186" customWidth="1"/>
    <col min="6878" max="6878" width="22.42578125" style="186" customWidth="1"/>
    <col min="6879" max="6912" width="8.85546875" style="186"/>
    <col min="6913" max="6913" width="11.5703125" style="186" customWidth="1"/>
    <col min="6914" max="6914" width="74.7109375" style="186" customWidth="1"/>
    <col min="6915" max="6917" width="13.5703125" style="186" customWidth="1"/>
    <col min="6918" max="6918" width="17.5703125" style="186" customWidth="1"/>
    <col min="6919" max="7131" width="8.85546875" style="186"/>
    <col min="7132" max="7132" width="11.5703125" style="186" customWidth="1"/>
    <col min="7133" max="7133" width="99.28515625" style="186" customWidth="1"/>
    <col min="7134" max="7134" width="22.42578125" style="186" customWidth="1"/>
    <col min="7135" max="7168" width="8.85546875" style="186"/>
    <col min="7169" max="7169" width="11.5703125" style="186" customWidth="1"/>
    <col min="7170" max="7170" width="74.7109375" style="186" customWidth="1"/>
    <col min="7171" max="7173" width="13.5703125" style="186" customWidth="1"/>
    <col min="7174" max="7174" width="17.5703125" style="186" customWidth="1"/>
    <col min="7175" max="7387" width="8.85546875" style="186"/>
    <col min="7388" max="7388" width="11.5703125" style="186" customWidth="1"/>
    <col min="7389" max="7389" width="99.28515625" style="186" customWidth="1"/>
    <col min="7390" max="7390" width="22.42578125" style="186" customWidth="1"/>
    <col min="7391" max="7424" width="8.85546875" style="186"/>
    <col min="7425" max="7425" width="11.5703125" style="186" customWidth="1"/>
    <col min="7426" max="7426" width="74.7109375" style="186" customWidth="1"/>
    <col min="7427" max="7429" width="13.5703125" style="186" customWidth="1"/>
    <col min="7430" max="7430" width="17.5703125" style="186" customWidth="1"/>
    <col min="7431" max="7643" width="8.85546875" style="186"/>
    <col min="7644" max="7644" width="11.5703125" style="186" customWidth="1"/>
    <col min="7645" max="7645" width="99.28515625" style="186" customWidth="1"/>
    <col min="7646" max="7646" width="22.42578125" style="186" customWidth="1"/>
    <col min="7647" max="7680" width="8.85546875" style="186"/>
    <col min="7681" max="7681" width="11.5703125" style="186" customWidth="1"/>
    <col min="7682" max="7682" width="74.7109375" style="186" customWidth="1"/>
    <col min="7683" max="7685" width="13.5703125" style="186" customWidth="1"/>
    <col min="7686" max="7686" width="17.5703125" style="186" customWidth="1"/>
    <col min="7687" max="7899" width="8.85546875" style="186"/>
    <col min="7900" max="7900" width="11.5703125" style="186" customWidth="1"/>
    <col min="7901" max="7901" width="99.28515625" style="186" customWidth="1"/>
    <col min="7902" max="7902" width="22.42578125" style="186" customWidth="1"/>
    <col min="7903" max="7936" width="8.85546875" style="186"/>
    <col min="7937" max="7937" width="11.5703125" style="186" customWidth="1"/>
    <col min="7938" max="7938" width="74.7109375" style="186" customWidth="1"/>
    <col min="7939" max="7941" width="13.5703125" style="186" customWidth="1"/>
    <col min="7942" max="7942" width="17.5703125" style="186" customWidth="1"/>
    <col min="7943" max="8155" width="8.85546875" style="186"/>
    <col min="8156" max="8156" width="11.5703125" style="186" customWidth="1"/>
    <col min="8157" max="8157" width="99.28515625" style="186" customWidth="1"/>
    <col min="8158" max="8158" width="22.42578125" style="186" customWidth="1"/>
    <col min="8159" max="8192" width="8.85546875" style="186"/>
    <col min="8193" max="8193" width="11.5703125" style="186" customWidth="1"/>
    <col min="8194" max="8194" width="74.7109375" style="186" customWidth="1"/>
    <col min="8195" max="8197" width="13.5703125" style="186" customWidth="1"/>
    <col min="8198" max="8198" width="17.5703125" style="186" customWidth="1"/>
    <col min="8199" max="8411" width="8.85546875" style="186"/>
    <col min="8412" max="8412" width="11.5703125" style="186" customWidth="1"/>
    <col min="8413" max="8413" width="99.28515625" style="186" customWidth="1"/>
    <col min="8414" max="8414" width="22.42578125" style="186" customWidth="1"/>
    <col min="8415" max="8448" width="8.85546875" style="186"/>
    <col min="8449" max="8449" width="11.5703125" style="186" customWidth="1"/>
    <col min="8450" max="8450" width="74.7109375" style="186" customWidth="1"/>
    <col min="8451" max="8453" width="13.5703125" style="186" customWidth="1"/>
    <col min="8454" max="8454" width="17.5703125" style="186" customWidth="1"/>
    <col min="8455" max="8667" width="8.85546875" style="186"/>
    <col min="8668" max="8668" width="11.5703125" style="186" customWidth="1"/>
    <col min="8669" max="8669" width="99.28515625" style="186" customWidth="1"/>
    <col min="8670" max="8670" width="22.42578125" style="186" customWidth="1"/>
    <col min="8671" max="8704" width="8.85546875" style="186"/>
    <col min="8705" max="8705" width="11.5703125" style="186" customWidth="1"/>
    <col min="8706" max="8706" width="74.7109375" style="186" customWidth="1"/>
    <col min="8707" max="8709" width="13.5703125" style="186" customWidth="1"/>
    <col min="8710" max="8710" width="17.5703125" style="186" customWidth="1"/>
    <col min="8711" max="8923" width="8.85546875" style="186"/>
    <col min="8924" max="8924" width="11.5703125" style="186" customWidth="1"/>
    <col min="8925" max="8925" width="99.28515625" style="186" customWidth="1"/>
    <col min="8926" max="8926" width="22.42578125" style="186" customWidth="1"/>
    <col min="8927" max="8960" width="8.85546875" style="186"/>
    <col min="8961" max="8961" width="11.5703125" style="186" customWidth="1"/>
    <col min="8962" max="8962" width="74.7109375" style="186" customWidth="1"/>
    <col min="8963" max="8965" width="13.5703125" style="186" customWidth="1"/>
    <col min="8966" max="8966" width="17.5703125" style="186" customWidth="1"/>
    <col min="8967" max="9179" width="8.85546875" style="186"/>
    <col min="9180" max="9180" width="11.5703125" style="186" customWidth="1"/>
    <col min="9181" max="9181" width="99.28515625" style="186" customWidth="1"/>
    <col min="9182" max="9182" width="22.42578125" style="186" customWidth="1"/>
    <col min="9183" max="9216" width="8.85546875" style="186"/>
    <col min="9217" max="9217" width="11.5703125" style="186" customWidth="1"/>
    <col min="9218" max="9218" width="74.7109375" style="186" customWidth="1"/>
    <col min="9219" max="9221" width="13.5703125" style="186" customWidth="1"/>
    <col min="9222" max="9222" width="17.5703125" style="186" customWidth="1"/>
    <col min="9223" max="9435" width="8.85546875" style="186"/>
    <col min="9436" max="9436" width="11.5703125" style="186" customWidth="1"/>
    <col min="9437" max="9437" width="99.28515625" style="186" customWidth="1"/>
    <col min="9438" max="9438" width="22.42578125" style="186" customWidth="1"/>
    <col min="9439" max="9472" width="8.85546875" style="186"/>
    <col min="9473" max="9473" width="11.5703125" style="186" customWidth="1"/>
    <col min="9474" max="9474" width="74.7109375" style="186" customWidth="1"/>
    <col min="9475" max="9477" width="13.5703125" style="186" customWidth="1"/>
    <col min="9478" max="9478" width="17.5703125" style="186" customWidth="1"/>
    <col min="9479" max="9691" width="8.85546875" style="186"/>
    <col min="9692" max="9692" width="11.5703125" style="186" customWidth="1"/>
    <col min="9693" max="9693" width="99.28515625" style="186" customWidth="1"/>
    <col min="9694" max="9694" width="22.42578125" style="186" customWidth="1"/>
    <col min="9695" max="9728" width="8.85546875" style="186"/>
    <col min="9729" max="9729" width="11.5703125" style="186" customWidth="1"/>
    <col min="9730" max="9730" width="74.7109375" style="186" customWidth="1"/>
    <col min="9731" max="9733" width="13.5703125" style="186" customWidth="1"/>
    <col min="9734" max="9734" width="17.5703125" style="186" customWidth="1"/>
    <col min="9735" max="9947" width="8.85546875" style="186"/>
    <col min="9948" max="9948" width="11.5703125" style="186" customWidth="1"/>
    <col min="9949" max="9949" width="99.28515625" style="186" customWidth="1"/>
    <col min="9950" max="9950" width="22.42578125" style="186" customWidth="1"/>
    <col min="9951" max="9984" width="8.85546875" style="186"/>
    <col min="9985" max="9985" width="11.5703125" style="186" customWidth="1"/>
    <col min="9986" max="9986" width="74.7109375" style="186" customWidth="1"/>
    <col min="9987" max="9989" width="13.5703125" style="186" customWidth="1"/>
    <col min="9990" max="9990" width="17.5703125" style="186" customWidth="1"/>
    <col min="9991" max="10203" width="8.85546875" style="186"/>
    <col min="10204" max="10204" width="11.5703125" style="186" customWidth="1"/>
    <col min="10205" max="10205" width="99.28515625" style="186" customWidth="1"/>
    <col min="10206" max="10206" width="22.42578125" style="186" customWidth="1"/>
    <col min="10207" max="10240" width="8.85546875" style="186"/>
    <col min="10241" max="10241" width="11.5703125" style="186" customWidth="1"/>
    <col min="10242" max="10242" width="74.7109375" style="186" customWidth="1"/>
    <col min="10243" max="10245" width="13.5703125" style="186" customWidth="1"/>
    <col min="10246" max="10246" width="17.5703125" style="186" customWidth="1"/>
    <col min="10247" max="10459" width="8.85546875" style="186"/>
    <col min="10460" max="10460" width="11.5703125" style="186" customWidth="1"/>
    <col min="10461" max="10461" width="99.28515625" style="186" customWidth="1"/>
    <col min="10462" max="10462" width="22.42578125" style="186" customWidth="1"/>
    <col min="10463" max="10496" width="8.85546875" style="186"/>
    <col min="10497" max="10497" width="11.5703125" style="186" customWidth="1"/>
    <col min="10498" max="10498" width="74.7109375" style="186" customWidth="1"/>
    <col min="10499" max="10501" width="13.5703125" style="186" customWidth="1"/>
    <col min="10502" max="10502" width="17.5703125" style="186" customWidth="1"/>
    <col min="10503" max="10715" width="8.85546875" style="186"/>
    <col min="10716" max="10716" width="11.5703125" style="186" customWidth="1"/>
    <col min="10717" max="10717" width="99.28515625" style="186" customWidth="1"/>
    <col min="10718" max="10718" width="22.42578125" style="186" customWidth="1"/>
    <col min="10719" max="10752" width="8.85546875" style="186"/>
    <col min="10753" max="10753" width="11.5703125" style="186" customWidth="1"/>
    <col min="10754" max="10754" width="74.7109375" style="186" customWidth="1"/>
    <col min="10755" max="10757" width="13.5703125" style="186" customWidth="1"/>
    <col min="10758" max="10758" width="17.5703125" style="186" customWidth="1"/>
    <col min="10759" max="10971" width="8.85546875" style="186"/>
    <col min="10972" max="10972" width="11.5703125" style="186" customWidth="1"/>
    <col min="10973" max="10973" width="99.28515625" style="186" customWidth="1"/>
    <col min="10974" max="10974" width="22.42578125" style="186" customWidth="1"/>
    <col min="10975" max="11008" width="8.85546875" style="186"/>
    <col min="11009" max="11009" width="11.5703125" style="186" customWidth="1"/>
    <col min="11010" max="11010" width="74.7109375" style="186" customWidth="1"/>
    <col min="11011" max="11013" width="13.5703125" style="186" customWidth="1"/>
    <col min="11014" max="11014" width="17.5703125" style="186" customWidth="1"/>
    <col min="11015" max="11227" width="8.85546875" style="186"/>
    <col min="11228" max="11228" width="11.5703125" style="186" customWidth="1"/>
    <col min="11229" max="11229" width="99.28515625" style="186" customWidth="1"/>
    <col min="11230" max="11230" width="22.42578125" style="186" customWidth="1"/>
    <col min="11231" max="11264" width="8.85546875" style="186"/>
    <col min="11265" max="11265" width="11.5703125" style="186" customWidth="1"/>
    <col min="11266" max="11266" width="74.7109375" style="186" customWidth="1"/>
    <col min="11267" max="11269" width="13.5703125" style="186" customWidth="1"/>
    <col min="11270" max="11270" width="17.5703125" style="186" customWidth="1"/>
    <col min="11271" max="11483" width="8.85546875" style="186"/>
    <col min="11484" max="11484" width="11.5703125" style="186" customWidth="1"/>
    <col min="11485" max="11485" width="99.28515625" style="186" customWidth="1"/>
    <col min="11486" max="11486" width="22.42578125" style="186" customWidth="1"/>
    <col min="11487" max="11520" width="8.85546875" style="186"/>
    <col min="11521" max="11521" width="11.5703125" style="186" customWidth="1"/>
    <col min="11522" max="11522" width="74.7109375" style="186" customWidth="1"/>
    <col min="11523" max="11525" width="13.5703125" style="186" customWidth="1"/>
    <col min="11526" max="11526" width="17.5703125" style="186" customWidth="1"/>
    <col min="11527" max="11739" width="8.85546875" style="186"/>
    <col min="11740" max="11740" width="11.5703125" style="186" customWidth="1"/>
    <col min="11741" max="11741" width="99.28515625" style="186" customWidth="1"/>
    <col min="11742" max="11742" width="22.42578125" style="186" customWidth="1"/>
    <col min="11743" max="11776" width="8.85546875" style="186"/>
    <col min="11777" max="11777" width="11.5703125" style="186" customWidth="1"/>
    <col min="11778" max="11778" width="74.7109375" style="186" customWidth="1"/>
    <col min="11779" max="11781" width="13.5703125" style="186" customWidth="1"/>
    <col min="11782" max="11782" width="17.5703125" style="186" customWidth="1"/>
    <col min="11783" max="11995" width="8.85546875" style="186"/>
    <col min="11996" max="11996" width="11.5703125" style="186" customWidth="1"/>
    <col min="11997" max="11997" width="99.28515625" style="186" customWidth="1"/>
    <col min="11998" max="11998" width="22.42578125" style="186" customWidth="1"/>
    <col min="11999" max="12032" width="8.85546875" style="186"/>
    <col min="12033" max="12033" width="11.5703125" style="186" customWidth="1"/>
    <col min="12034" max="12034" width="74.7109375" style="186" customWidth="1"/>
    <col min="12035" max="12037" width="13.5703125" style="186" customWidth="1"/>
    <col min="12038" max="12038" width="17.5703125" style="186" customWidth="1"/>
    <col min="12039" max="12251" width="8.85546875" style="186"/>
    <col min="12252" max="12252" width="11.5703125" style="186" customWidth="1"/>
    <col min="12253" max="12253" width="99.28515625" style="186" customWidth="1"/>
    <col min="12254" max="12254" width="22.42578125" style="186" customWidth="1"/>
    <col min="12255" max="12288" width="8.85546875" style="186"/>
    <col min="12289" max="12289" width="11.5703125" style="186" customWidth="1"/>
    <col min="12290" max="12290" width="74.7109375" style="186" customWidth="1"/>
    <col min="12291" max="12293" width="13.5703125" style="186" customWidth="1"/>
    <col min="12294" max="12294" width="17.5703125" style="186" customWidth="1"/>
    <col min="12295" max="12507" width="8.85546875" style="186"/>
    <col min="12508" max="12508" width="11.5703125" style="186" customWidth="1"/>
    <col min="12509" max="12509" width="99.28515625" style="186" customWidth="1"/>
    <col min="12510" max="12510" width="22.42578125" style="186" customWidth="1"/>
    <col min="12511" max="12544" width="8.85546875" style="186"/>
    <col min="12545" max="12545" width="11.5703125" style="186" customWidth="1"/>
    <col min="12546" max="12546" width="74.7109375" style="186" customWidth="1"/>
    <col min="12547" max="12549" width="13.5703125" style="186" customWidth="1"/>
    <col min="12550" max="12550" width="17.5703125" style="186" customWidth="1"/>
    <col min="12551" max="12763" width="8.85546875" style="186"/>
    <col min="12764" max="12764" width="11.5703125" style="186" customWidth="1"/>
    <col min="12765" max="12765" width="99.28515625" style="186" customWidth="1"/>
    <col min="12766" max="12766" width="22.42578125" style="186" customWidth="1"/>
    <col min="12767" max="12800" width="8.85546875" style="186"/>
    <col min="12801" max="12801" width="11.5703125" style="186" customWidth="1"/>
    <col min="12802" max="12802" width="74.7109375" style="186" customWidth="1"/>
    <col min="12803" max="12805" width="13.5703125" style="186" customWidth="1"/>
    <col min="12806" max="12806" width="17.5703125" style="186" customWidth="1"/>
    <col min="12807" max="13019" width="8.85546875" style="186"/>
    <col min="13020" max="13020" width="11.5703125" style="186" customWidth="1"/>
    <col min="13021" max="13021" width="99.28515625" style="186" customWidth="1"/>
    <col min="13022" max="13022" width="22.42578125" style="186" customWidth="1"/>
    <col min="13023" max="13056" width="8.85546875" style="186"/>
    <col min="13057" max="13057" width="11.5703125" style="186" customWidth="1"/>
    <col min="13058" max="13058" width="74.7109375" style="186" customWidth="1"/>
    <col min="13059" max="13061" width="13.5703125" style="186" customWidth="1"/>
    <col min="13062" max="13062" width="17.5703125" style="186" customWidth="1"/>
    <col min="13063" max="13275" width="8.85546875" style="186"/>
    <col min="13276" max="13276" width="11.5703125" style="186" customWidth="1"/>
    <col min="13277" max="13277" width="99.28515625" style="186" customWidth="1"/>
    <col min="13278" max="13278" width="22.42578125" style="186" customWidth="1"/>
    <col min="13279" max="13312" width="8.85546875" style="186"/>
    <col min="13313" max="13313" width="11.5703125" style="186" customWidth="1"/>
    <col min="13314" max="13314" width="74.7109375" style="186" customWidth="1"/>
    <col min="13315" max="13317" width="13.5703125" style="186" customWidth="1"/>
    <col min="13318" max="13318" width="17.5703125" style="186" customWidth="1"/>
    <col min="13319" max="13531" width="8.85546875" style="186"/>
    <col min="13532" max="13532" width="11.5703125" style="186" customWidth="1"/>
    <col min="13533" max="13533" width="99.28515625" style="186" customWidth="1"/>
    <col min="13534" max="13534" width="22.42578125" style="186" customWidth="1"/>
    <col min="13535" max="13568" width="8.85546875" style="186"/>
    <col min="13569" max="13569" width="11.5703125" style="186" customWidth="1"/>
    <col min="13570" max="13570" width="74.7109375" style="186" customWidth="1"/>
    <col min="13571" max="13573" width="13.5703125" style="186" customWidth="1"/>
    <col min="13574" max="13574" width="17.5703125" style="186" customWidth="1"/>
    <col min="13575" max="13787" width="8.85546875" style="186"/>
    <col min="13788" max="13788" width="11.5703125" style="186" customWidth="1"/>
    <col min="13789" max="13789" width="99.28515625" style="186" customWidth="1"/>
    <col min="13790" max="13790" width="22.42578125" style="186" customWidth="1"/>
    <col min="13791" max="13824" width="8.85546875" style="186"/>
    <col min="13825" max="13825" width="11.5703125" style="186" customWidth="1"/>
    <col min="13826" max="13826" width="74.7109375" style="186" customWidth="1"/>
    <col min="13827" max="13829" width="13.5703125" style="186" customWidth="1"/>
    <col min="13830" max="13830" width="17.5703125" style="186" customWidth="1"/>
    <col min="13831" max="14043" width="8.85546875" style="186"/>
    <col min="14044" max="14044" width="11.5703125" style="186" customWidth="1"/>
    <col min="14045" max="14045" width="99.28515625" style="186" customWidth="1"/>
    <col min="14046" max="14046" width="22.42578125" style="186" customWidth="1"/>
    <col min="14047" max="14080" width="8.85546875" style="186"/>
    <col min="14081" max="14081" width="11.5703125" style="186" customWidth="1"/>
    <col min="14082" max="14082" width="74.7109375" style="186" customWidth="1"/>
    <col min="14083" max="14085" width="13.5703125" style="186" customWidth="1"/>
    <col min="14086" max="14086" width="17.5703125" style="186" customWidth="1"/>
    <col min="14087" max="14299" width="8.85546875" style="186"/>
    <col min="14300" max="14300" width="11.5703125" style="186" customWidth="1"/>
    <col min="14301" max="14301" width="99.28515625" style="186" customWidth="1"/>
    <col min="14302" max="14302" width="22.42578125" style="186" customWidth="1"/>
    <col min="14303" max="14336" width="8.85546875" style="186"/>
    <col min="14337" max="14337" width="11.5703125" style="186" customWidth="1"/>
    <col min="14338" max="14338" width="74.7109375" style="186" customWidth="1"/>
    <col min="14339" max="14341" width="13.5703125" style="186" customWidth="1"/>
    <col min="14342" max="14342" width="17.5703125" style="186" customWidth="1"/>
    <col min="14343" max="14555" width="8.85546875" style="186"/>
    <col min="14556" max="14556" width="11.5703125" style="186" customWidth="1"/>
    <col min="14557" max="14557" width="99.28515625" style="186" customWidth="1"/>
    <col min="14558" max="14558" width="22.42578125" style="186" customWidth="1"/>
    <col min="14559" max="14592" width="8.85546875" style="186"/>
    <col min="14593" max="14593" width="11.5703125" style="186" customWidth="1"/>
    <col min="14594" max="14594" width="74.7109375" style="186" customWidth="1"/>
    <col min="14595" max="14597" width="13.5703125" style="186" customWidth="1"/>
    <col min="14598" max="14598" width="17.5703125" style="186" customWidth="1"/>
    <col min="14599" max="14811" width="8.85546875" style="186"/>
    <col min="14812" max="14812" width="11.5703125" style="186" customWidth="1"/>
    <col min="14813" max="14813" width="99.28515625" style="186" customWidth="1"/>
    <col min="14814" max="14814" width="22.42578125" style="186" customWidth="1"/>
    <col min="14815" max="14848" width="8.85546875" style="186"/>
    <col min="14849" max="14849" width="11.5703125" style="186" customWidth="1"/>
    <col min="14850" max="14850" width="74.7109375" style="186" customWidth="1"/>
    <col min="14851" max="14853" width="13.5703125" style="186" customWidth="1"/>
    <col min="14854" max="14854" width="17.5703125" style="186" customWidth="1"/>
    <col min="14855" max="15067" width="8.85546875" style="186"/>
    <col min="15068" max="15068" width="11.5703125" style="186" customWidth="1"/>
    <col min="15069" max="15069" width="99.28515625" style="186" customWidth="1"/>
    <col min="15070" max="15070" width="22.42578125" style="186" customWidth="1"/>
    <col min="15071" max="15104" width="8.85546875" style="186"/>
    <col min="15105" max="15105" width="11.5703125" style="186" customWidth="1"/>
    <col min="15106" max="15106" width="74.7109375" style="186" customWidth="1"/>
    <col min="15107" max="15109" width="13.5703125" style="186" customWidth="1"/>
    <col min="15110" max="15110" width="17.5703125" style="186" customWidth="1"/>
    <col min="15111" max="15323" width="8.85546875" style="186"/>
    <col min="15324" max="15324" width="11.5703125" style="186" customWidth="1"/>
    <col min="15325" max="15325" width="99.28515625" style="186" customWidth="1"/>
    <col min="15326" max="15326" width="22.42578125" style="186" customWidth="1"/>
    <col min="15327" max="15360" width="8.85546875" style="186"/>
    <col min="15361" max="15361" width="11.5703125" style="186" customWidth="1"/>
    <col min="15362" max="15362" width="74.7109375" style="186" customWidth="1"/>
    <col min="15363" max="15365" width="13.5703125" style="186" customWidth="1"/>
    <col min="15366" max="15366" width="17.5703125" style="186" customWidth="1"/>
    <col min="15367" max="15579" width="8.85546875" style="186"/>
    <col min="15580" max="15580" width="11.5703125" style="186" customWidth="1"/>
    <col min="15581" max="15581" width="99.28515625" style="186" customWidth="1"/>
    <col min="15582" max="15582" width="22.42578125" style="186" customWidth="1"/>
    <col min="15583" max="15616" width="8.85546875" style="186"/>
    <col min="15617" max="15617" width="11.5703125" style="186" customWidth="1"/>
    <col min="15618" max="15618" width="74.7109375" style="186" customWidth="1"/>
    <col min="15619" max="15621" width="13.5703125" style="186" customWidth="1"/>
    <col min="15622" max="15622" width="17.5703125" style="186" customWidth="1"/>
    <col min="15623" max="15835" width="8.85546875" style="186"/>
    <col min="15836" max="15836" width="11.5703125" style="186" customWidth="1"/>
    <col min="15837" max="15837" width="99.28515625" style="186" customWidth="1"/>
    <col min="15838" max="15838" width="22.42578125" style="186" customWidth="1"/>
    <col min="15839" max="15872" width="8.85546875" style="186"/>
    <col min="15873" max="15873" width="11.5703125" style="186" customWidth="1"/>
    <col min="15874" max="15874" width="74.7109375" style="186" customWidth="1"/>
    <col min="15875" max="15877" width="13.5703125" style="186" customWidth="1"/>
    <col min="15878" max="15878" width="17.5703125" style="186" customWidth="1"/>
    <col min="15879" max="16091" width="8.85546875" style="186"/>
    <col min="16092" max="16092" width="11.5703125" style="186" customWidth="1"/>
    <col min="16093" max="16093" width="99.28515625" style="186" customWidth="1"/>
    <col min="16094" max="16094" width="22.42578125" style="186" customWidth="1"/>
    <col min="16095" max="16128" width="8.85546875" style="186"/>
    <col min="16129" max="16129" width="11.5703125" style="186" customWidth="1"/>
    <col min="16130" max="16130" width="74.7109375" style="186" customWidth="1"/>
    <col min="16131" max="16133" width="13.5703125" style="186" customWidth="1"/>
    <col min="16134" max="16134" width="17.5703125" style="186" customWidth="1"/>
    <col min="16135" max="16347" width="8.85546875" style="186"/>
    <col min="16348" max="16348" width="11.5703125" style="186" customWidth="1"/>
    <col min="16349" max="16349" width="99.28515625" style="186" customWidth="1"/>
    <col min="16350" max="16350" width="22.42578125" style="186" customWidth="1"/>
    <col min="16351" max="16384" width="8.85546875" style="186"/>
  </cols>
  <sheetData>
    <row r="1" spans="1:256" ht="70.150000000000006" customHeight="1" thickBot="1" x14ac:dyDescent="0.25">
      <c r="A1" s="431" t="s">
        <v>64</v>
      </c>
      <c r="B1" s="432"/>
      <c r="C1" s="432"/>
      <c r="D1" s="432"/>
      <c r="E1" s="432"/>
      <c r="F1" s="433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13.5" thickBot="1" x14ac:dyDescent="0.25">
      <c r="A2" s="434"/>
      <c r="B2" s="434"/>
      <c r="C2" s="434"/>
      <c r="D2" s="434"/>
      <c r="E2" s="434"/>
      <c r="F2" s="434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x14ac:dyDescent="0.2">
      <c r="A3" s="435" t="s">
        <v>177</v>
      </c>
      <c r="B3" s="436"/>
      <c r="C3" s="436"/>
      <c r="D3" s="436"/>
      <c r="E3" s="436"/>
      <c r="F3" s="437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ht="15.75" thickBot="1" x14ac:dyDescent="0.25">
      <c r="A4" s="438"/>
      <c r="B4" s="439"/>
      <c r="C4" s="439"/>
      <c r="D4" s="439"/>
      <c r="E4" s="439"/>
      <c r="F4" s="440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187"/>
      <c r="AT4" s="187"/>
      <c r="AU4" s="187"/>
      <c r="AV4" s="187"/>
      <c r="AW4" s="187"/>
      <c r="AX4" s="187"/>
      <c r="AY4" s="187"/>
      <c r="AZ4" s="187"/>
      <c r="BA4" s="187"/>
      <c r="BB4" s="187"/>
      <c r="BC4" s="187"/>
      <c r="BD4" s="187"/>
      <c r="BE4" s="187"/>
      <c r="BF4" s="187"/>
      <c r="BG4" s="187"/>
      <c r="BH4" s="187"/>
      <c r="BI4" s="187"/>
      <c r="BJ4" s="187"/>
      <c r="BK4" s="187"/>
      <c r="BL4" s="187"/>
      <c r="BM4" s="187"/>
      <c r="BN4" s="187"/>
      <c r="BO4" s="187"/>
      <c r="BP4" s="187"/>
      <c r="BQ4" s="187"/>
      <c r="BR4" s="187"/>
      <c r="BS4" s="187"/>
      <c r="BT4" s="187"/>
      <c r="BU4" s="187"/>
      <c r="BV4" s="187"/>
      <c r="BW4" s="187"/>
      <c r="BX4" s="187"/>
      <c r="BY4" s="187"/>
      <c r="BZ4" s="187"/>
      <c r="CA4" s="187"/>
      <c r="CB4" s="187"/>
      <c r="CC4" s="187"/>
      <c r="CD4" s="187"/>
      <c r="CE4" s="187"/>
      <c r="CF4" s="187"/>
      <c r="CG4" s="187"/>
      <c r="CH4" s="187"/>
      <c r="CI4" s="187"/>
      <c r="CJ4" s="187"/>
      <c r="CK4" s="187"/>
      <c r="CL4" s="187"/>
      <c r="CM4" s="187"/>
      <c r="CN4" s="187"/>
      <c r="CO4" s="187"/>
      <c r="CP4" s="187"/>
      <c r="CQ4" s="187"/>
      <c r="CR4" s="187"/>
      <c r="CS4" s="187"/>
      <c r="CT4" s="187"/>
      <c r="CU4" s="187"/>
      <c r="CV4" s="187"/>
      <c r="CW4" s="187"/>
      <c r="CX4" s="187"/>
      <c r="CY4" s="187"/>
      <c r="CZ4" s="187"/>
      <c r="DA4" s="187"/>
      <c r="DB4" s="187"/>
      <c r="DC4" s="187"/>
      <c r="DD4" s="187"/>
      <c r="DE4" s="187"/>
      <c r="DF4" s="187"/>
      <c r="DG4" s="187"/>
      <c r="DH4" s="187"/>
      <c r="DI4" s="187"/>
      <c r="DJ4" s="187"/>
      <c r="DK4" s="187"/>
      <c r="DL4" s="187"/>
      <c r="DM4" s="187"/>
      <c r="DN4" s="187"/>
      <c r="DO4" s="187"/>
      <c r="DP4" s="187"/>
      <c r="DQ4" s="187"/>
      <c r="DR4" s="187"/>
      <c r="DS4" s="187"/>
      <c r="DT4" s="187"/>
      <c r="DU4" s="187"/>
      <c r="DV4" s="187"/>
      <c r="DW4" s="187"/>
      <c r="DX4" s="187"/>
      <c r="DY4" s="187"/>
      <c r="DZ4" s="187"/>
      <c r="EA4" s="187"/>
      <c r="EB4" s="187"/>
      <c r="EC4" s="187"/>
      <c r="ED4" s="187"/>
      <c r="EE4" s="187"/>
      <c r="EF4" s="187"/>
      <c r="EG4" s="187"/>
      <c r="EH4" s="187"/>
      <c r="EI4" s="187"/>
      <c r="EJ4" s="187"/>
      <c r="EK4" s="187"/>
      <c r="EL4" s="187"/>
      <c r="EM4" s="187"/>
      <c r="EN4" s="187"/>
      <c r="EO4" s="187"/>
      <c r="EP4" s="187"/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7"/>
      <c r="FF4" s="187"/>
      <c r="FG4" s="187"/>
      <c r="FH4" s="187"/>
      <c r="FI4" s="187"/>
      <c r="FJ4" s="187"/>
      <c r="FK4" s="187"/>
      <c r="FL4" s="187"/>
      <c r="FM4" s="187"/>
      <c r="FN4" s="187"/>
      <c r="FO4" s="187"/>
      <c r="FP4" s="187"/>
      <c r="FQ4" s="187"/>
      <c r="FR4" s="187"/>
      <c r="FS4" s="187"/>
      <c r="FT4" s="187"/>
      <c r="FU4" s="187"/>
      <c r="FV4" s="187"/>
      <c r="FW4" s="187"/>
      <c r="FX4" s="187"/>
      <c r="FY4" s="187"/>
      <c r="FZ4" s="187"/>
      <c r="GA4" s="187"/>
      <c r="GB4" s="187"/>
      <c r="GC4" s="187"/>
      <c r="GD4" s="187"/>
      <c r="GE4" s="187"/>
      <c r="GF4" s="187"/>
      <c r="GG4" s="187"/>
      <c r="GH4" s="187"/>
      <c r="GI4" s="187"/>
      <c r="GJ4" s="187"/>
      <c r="GK4" s="187"/>
      <c r="GL4" s="187"/>
      <c r="GM4" s="187"/>
      <c r="GN4" s="187"/>
      <c r="GO4" s="187"/>
      <c r="GP4" s="187"/>
      <c r="GQ4" s="187"/>
      <c r="GR4" s="187"/>
      <c r="GS4" s="187"/>
      <c r="GT4" s="187"/>
      <c r="GU4" s="187"/>
      <c r="GV4" s="187"/>
      <c r="GW4" s="187"/>
      <c r="GX4" s="187"/>
      <c r="GY4" s="187"/>
      <c r="GZ4" s="187"/>
      <c r="HA4" s="187"/>
      <c r="HB4" s="187"/>
      <c r="HC4" s="187"/>
      <c r="HD4" s="187"/>
      <c r="HE4" s="187"/>
      <c r="HF4" s="187"/>
      <c r="HG4" s="187"/>
      <c r="HH4" s="187"/>
      <c r="HI4" s="187"/>
      <c r="HJ4" s="187"/>
      <c r="HK4" s="187"/>
      <c r="HL4" s="187"/>
      <c r="HM4" s="187"/>
      <c r="HN4" s="187"/>
      <c r="HO4" s="187"/>
      <c r="HP4" s="187"/>
      <c r="HQ4" s="187"/>
      <c r="HR4" s="187"/>
      <c r="HS4" s="187"/>
      <c r="HT4" s="187"/>
      <c r="HU4" s="187"/>
      <c r="HV4" s="187"/>
      <c r="HW4" s="187"/>
      <c r="HX4" s="187"/>
      <c r="HY4" s="187"/>
      <c r="HZ4" s="187"/>
      <c r="IA4" s="187"/>
      <c r="IB4" s="187"/>
      <c r="IC4" s="187"/>
      <c r="ID4" s="187"/>
      <c r="IE4" s="187"/>
      <c r="IF4" s="187"/>
      <c r="IG4" s="187"/>
      <c r="IH4" s="187"/>
      <c r="II4" s="187"/>
      <c r="IJ4" s="187"/>
      <c r="IK4" s="187"/>
      <c r="IL4" s="187"/>
      <c r="IM4" s="187"/>
      <c r="IN4" s="187"/>
      <c r="IO4" s="187"/>
      <c r="IP4" s="187"/>
      <c r="IQ4" s="187"/>
      <c r="IR4" s="187"/>
      <c r="IS4" s="187"/>
      <c r="IT4" s="187"/>
      <c r="IU4" s="187"/>
      <c r="IV4" s="187"/>
    </row>
    <row r="5" spans="1:256" ht="15.75" thickBot="1" x14ac:dyDescent="0.25">
      <c r="A5" s="188"/>
      <c r="B5" s="188"/>
      <c r="C5" s="188"/>
      <c r="D5" s="188"/>
      <c r="E5" s="188"/>
      <c r="F5" s="188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  <c r="AA5" s="187"/>
      <c r="AB5" s="187"/>
      <c r="AC5" s="187"/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7"/>
      <c r="AW5" s="187"/>
      <c r="AX5" s="187"/>
      <c r="AY5" s="187"/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7"/>
      <c r="BL5" s="187"/>
      <c r="BM5" s="187"/>
      <c r="BN5" s="187"/>
      <c r="BO5" s="187"/>
      <c r="BP5" s="187"/>
      <c r="BQ5" s="187"/>
      <c r="BR5" s="187"/>
      <c r="BS5" s="187"/>
      <c r="BT5" s="187"/>
      <c r="BU5" s="187"/>
      <c r="BV5" s="187"/>
      <c r="BW5" s="187"/>
      <c r="BX5" s="187"/>
      <c r="BY5" s="187"/>
      <c r="BZ5" s="187"/>
      <c r="CA5" s="187"/>
      <c r="CB5" s="187"/>
      <c r="CC5" s="187"/>
      <c r="CD5" s="187"/>
      <c r="CE5" s="187"/>
      <c r="CF5" s="187"/>
      <c r="CG5" s="187"/>
      <c r="CH5" s="187"/>
      <c r="CI5" s="187"/>
      <c r="CJ5" s="187"/>
      <c r="CK5" s="187"/>
      <c r="CL5" s="187"/>
      <c r="CM5" s="187"/>
      <c r="CN5" s="187"/>
      <c r="CO5" s="187"/>
      <c r="CP5" s="187"/>
      <c r="CQ5" s="187"/>
      <c r="CR5" s="187"/>
      <c r="CS5" s="187"/>
      <c r="CT5" s="187"/>
      <c r="CU5" s="187"/>
      <c r="CV5" s="187"/>
      <c r="CW5" s="187"/>
      <c r="CX5" s="187"/>
      <c r="CY5" s="187"/>
      <c r="CZ5" s="187"/>
      <c r="DA5" s="187"/>
      <c r="DB5" s="187"/>
      <c r="DC5" s="187"/>
      <c r="DD5" s="187"/>
      <c r="DE5" s="187"/>
      <c r="DF5" s="187"/>
      <c r="DG5" s="187"/>
      <c r="DH5" s="187"/>
      <c r="DI5" s="187"/>
      <c r="DJ5" s="187"/>
      <c r="DK5" s="187"/>
      <c r="DL5" s="187"/>
      <c r="DM5" s="187"/>
      <c r="DN5" s="187"/>
      <c r="DO5" s="187"/>
      <c r="DP5" s="187"/>
      <c r="DQ5" s="187"/>
      <c r="DR5" s="187"/>
      <c r="DS5" s="187"/>
      <c r="DT5" s="187"/>
      <c r="DU5" s="187"/>
      <c r="DV5" s="187"/>
      <c r="DW5" s="187"/>
      <c r="DX5" s="187"/>
      <c r="DY5" s="187"/>
      <c r="DZ5" s="187"/>
      <c r="EA5" s="187"/>
      <c r="EB5" s="187"/>
      <c r="EC5" s="187"/>
      <c r="ED5" s="187"/>
      <c r="EE5" s="187"/>
      <c r="EF5" s="187"/>
      <c r="EG5" s="187"/>
      <c r="EH5" s="187"/>
      <c r="EI5" s="187"/>
      <c r="EJ5" s="187"/>
      <c r="EK5" s="187"/>
      <c r="EL5" s="187"/>
      <c r="EM5" s="187"/>
      <c r="EN5" s="187"/>
      <c r="EO5" s="187"/>
      <c r="EP5" s="187"/>
      <c r="EQ5" s="187"/>
      <c r="ER5" s="187"/>
      <c r="ES5" s="187"/>
      <c r="ET5" s="187"/>
      <c r="EU5" s="187"/>
      <c r="EV5" s="187"/>
      <c r="EW5" s="187"/>
      <c r="EX5" s="187"/>
      <c r="EY5" s="187"/>
      <c r="EZ5" s="187"/>
      <c r="FA5" s="187"/>
      <c r="FB5" s="187"/>
      <c r="FC5" s="187"/>
      <c r="FD5" s="187"/>
      <c r="FE5" s="187"/>
      <c r="FF5" s="187"/>
      <c r="FG5" s="187"/>
      <c r="FH5" s="187"/>
      <c r="FI5" s="187"/>
      <c r="FJ5" s="187"/>
      <c r="FK5" s="187"/>
      <c r="FL5" s="187"/>
      <c r="FM5" s="187"/>
      <c r="FN5" s="187"/>
      <c r="FO5" s="187"/>
      <c r="FP5" s="187"/>
      <c r="FQ5" s="187"/>
      <c r="FR5" s="187"/>
      <c r="FS5" s="187"/>
      <c r="FT5" s="187"/>
      <c r="FU5" s="187"/>
      <c r="FV5" s="187"/>
      <c r="FW5" s="187"/>
      <c r="FX5" s="187"/>
      <c r="FY5" s="187"/>
      <c r="FZ5" s="187"/>
      <c r="GA5" s="187"/>
      <c r="GB5" s="187"/>
      <c r="GC5" s="187"/>
      <c r="GD5" s="187"/>
      <c r="GE5" s="187"/>
      <c r="GF5" s="187"/>
      <c r="GG5" s="187"/>
      <c r="GH5" s="187"/>
      <c r="GI5" s="187"/>
      <c r="GJ5" s="187"/>
      <c r="GK5" s="187"/>
      <c r="GL5" s="187"/>
      <c r="GM5" s="187"/>
      <c r="GN5" s="187"/>
      <c r="GO5" s="187"/>
      <c r="GP5" s="187"/>
      <c r="GQ5" s="187"/>
      <c r="GR5" s="187"/>
      <c r="GS5" s="187"/>
      <c r="GT5" s="187"/>
      <c r="GU5" s="187"/>
      <c r="GV5" s="187"/>
      <c r="GW5" s="187"/>
      <c r="GX5" s="187"/>
      <c r="GY5" s="187"/>
      <c r="GZ5" s="187"/>
      <c r="HA5" s="187"/>
      <c r="HB5" s="187"/>
      <c r="HC5" s="187"/>
      <c r="HD5" s="187"/>
      <c r="HE5" s="187"/>
      <c r="HF5" s="187"/>
      <c r="HG5" s="187"/>
      <c r="HH5" s="187"/>
      <c r="HI5" s="187"/>
      <c r="HJ5" s="187"/>
      <c r="HK5" s="187"/>
      <c r="HL5" s="187"/>
      <c r="HM5" s="187"/>
      <c r="HN5" s="187"/>
      <c r="HO5" s="187"/>
      <c r="HP5" s="187"/>
      <c r="HQ5" s="187"/>
      <c r="HR5" s="187"/>
      <c r="HS5" s="187"/>
      <c r="HT5" s="187"/>
      <c r="HU5" s="187"/>
      <c r="HV5" s="187"/>
      <c r="HW5" s="187"/>
      <c r="HX5" s="187"/>
      <c r="HY5" s="187"/>
      <c r="HZ5" s="187"/>
      <c r="IA5" s="187"/>
      <c r="IB5" s="187"/>
      <c r="IC5" s="187"/>
      <c r="ID5" s="187"/>
      <c r="IE5" s="187"/>
      <c r="IF5" s="187"/>
      <c r="IG5" s="187"/>
      <c r="IH5" s="187"/>
      <c r="II5" s="187"/>
      <c r="IJ5" s="187"/>
      <c r="IK5" s="187"/>
      <c r="IL5" s="187"/>
      <c r="IM5" s="187"/>
      <c r="IN5" s="187"/>
      <c r="IO5" s="187"/>
      <c r="IP5" s="187"/>
      <c r="IQ5" s="187"/>
      <c r="IR5" s="187"/>
      <c r="IS5" s="187"/>
      <c r="IT5" s="187"/>
      <c r="IU5" s="187"/>
      <c r="IV5" s="187"/>
    </row>
    <row r="6" spans="1:256" ht="15" x14ac:dyDescent="0.25">
      <c r="A6" s="441" t="s">
        <v>331</v>
      </c>
      <c r="B6" s="442"/>
      <c r="C6" s="442"/>
      <c r="D6" s="442"/>
      <c r="E6" s="442"/>
      <c r="F6" s="443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87"/>
      <c r="AE6" s="187"/>
      <c r="AF6" s="187"/>
      <c r="AG6" s="187"/>
      <c r="AH6" s="187"/>
      <c r="AI6" s="187"/>
      <c r="AJ6" s="187"/>
      <c r="AK6" s="187"/>
      <c r="AL6" s="187"/>
      <c r="AM6" s="187"/>
      <c r="AN6" s="187"/>
      <c r="AO6" s="187"/>
      <c r="AP6" s="187"/>
      <c r="AQ6" s="187"/>
      <c r="AR6" s="187"/>
      <c r="AS6" s="187"/>
      <c r="AT6" s="187"/>
      <c r="AU6" s="187"/>
      <c r="AV6" s="187"/>
      <c r="AW6" s="187"/>
      <c r="AX6" s="187"/>
      <c r="AY6" s="187"/>
      <c r="AZ6" s="187"/>
      <c r="BA6" s="187"/>
      <c r="BB6" s="187"/>
      <c r="BC6" s="187"/>
      <c r="BD6" s="187"/>
      <c r="BE6" s="187"/>
      <c r="BF6" s="187"/>
      <c r="BG6" s="187"/>
      <c r="BH6" s="187"/>
      <c r="BI6" s="187"/>
      <c r="BJ6" s="187"/>
      <c r="BK6" s="187"/>
      <c r="BL6" s="187"/>
      <c r="BM6" s="187"/>
      <c r="BN6" s="187"/>
      <c r="BO6" s="187"/>
      <c r="BP6" s="187"/>
      <c r="BQ6" s="187"/>
      <c r="BR6" s="187"/>
      <c r="BS6" s="187"/>
      <c r="BT6" s="187"/>
      <c r="BU6" s="187"/>
      <c r="BV6" s="187"/>
      <c r="BW6" s="187"/>
      <c r="BX6" s="187"/>
      <c r="BY6" s="187"/>
      <c r="BZ6" s="187"/>
      <c r="CA6" s="187"/>
      <c r="CB6" s="187"/>
      <c r="CC6" s="187"/>
      <c r="CD6" s="187"/>
      <c r="CE6" s="187"/>
      <c r="CF6" s="187"/>
      <c r="CG6" s="187"/>
      <c r="CH6" s="187"/>
      <c r="CI6" s="187"/>
      <c r="CJ6" s="187"/>
      <c r="CK6" s="187"/>
      <c r="CL6" s="187"/>
      <c r="CM6" s="187"/>
      <c r="CN6" s="187"/>
      <c r="CO6" s="187"/>
      <c r="CP6" s="187"/>
      <c r="CQ6" s="187"/>
      <c r="CR6" s="187"/>
      <c r="CS6" s="187"/>
      <c r="CT6" s="187"/>
      <c r="CU6" s="187"/>
      <c r="CV6" s="187"/>
      <c r="CW6" s="187"/>
      <c r="CX6" s="187"/>
      <c r="CY6" s="187"/>
      <c r="CZ6" s="187"/>
      <c r="DA6" s="187"/>
      <c r="DB6" s="187"/>
      <c r="DC6" s="187"/>
      <c r="DD6" s="187"/>
      <c r="DE6" s="187"/>
      <c r="DF6" s="187"/>
      <c r="DG6" s="187"/>
      <c r="DH6" s="187"/>
      <c r="DI6" s="187"/>
      <c r="DJ6" s="187"/>
      <c r="DK6" s="187"/>
      <c r="DL6" s="187"/>
      <c r="DM6" s="187"/>
      <c r="DN6" s="187"/>
      <c r="DO6" s="187"/>
      <c r="DP6" s="187"/>
      <c r="DQ6" s="187"/>
      <c r="DR6" s="187"/>
      <c r="DS6" s="187"/>
      <c r="DT6" s="187"/>
      <c r="DU6" s="187"/>
      <c r="DV6" s="187"/>
      <c r="DW6" s="187"/>
      <c r="DX6" s="187"/>
      <c r="DY6" s="187"/>
      <c r="DZ6" s="187"/>
      <c r="EA6" s="187"/>
      <c r="EB6" s="187"/>
      <c r="EC6" s="187"/>
      <c r="ED6" s="187"/>
      <c r="EE6" s="187"/>
      <c r="EF6" s="187"/>
      <c r="EG6" s="187"/>
      <c r="EH6" s="187"/>
      <c r="EI6" s="187"/>
      <c r="EJ6" s="187"/>
      <c r="EK6" s="187"/>
      <c r="EL6" s="187"/>
      <c r="EM6" s="187"/>
      <c r="EN6" s="187"/>
      <c r="EO6" s="187"/>
      <c r="EP6" s="187"/>
      <c r="EQ6" s="187"/>
      <c r="ER6" s="187"/>
      <c r="ES6" s="187"/>
      <c r="ET6" s="187"/>
      <c r="EU6" s="187"/>
      <c r="EV6" s="187"/>
      <c r="EW6" s="187"/>
      <c r="EX6" s="187"/>
      <c r="EY6" s="187"/>
      <c r="EZ6" s="187"/>
      <c r="FA6" s="187"/>
      <c r="FB6" s="187"/>
      <c r="FC6" s="187"/>
      <c r="FD6" s="187"/>
      <c r="FE6" s="187"/>
      <c r="FF6" s="187"/>
      <c r="FG6" s="187"/>
      <c r="FH6" s="187"/>
      <c r="FI6" s="187"/>
      <c r="FJ6" s="187"/>
      <c r="FK6" s="187"/>
      <c r="FL6" s="187"/>
      <c r="FM6" s="187"/>
      <c r="FN6" s="187"/>
      <c r="FO6" s="187"/>
      <c r="FP6" s="187"/>
      <c r="FQ6" s="187"/>
      <c r="FR6" s="187"/>
      <c r="FS6" s="187"/>
      <c r="FT6" s="187"/>
      <c r="FU6" s="187"/>
      <c r="FV6" s="187"/>
      <c r="FW6" s="187"/>
      <c r="FX6" s="187"/>
      <c r="FY6" s="187"/>
      <c r="FZ6" s="187"/>
      <c r="GA6" s="187"/>
      <c r="GB6" s="187"/>
      <c r="GC6" s="187"/>
      <c r="GD6" s="187"/>
      <c r="GE6" s="187"/>
      <c r="GF6" s="187"/>
      <c r="GG6" s="187"/>
      <c r="GH6" s="187"/>
      <c r="GI6" s="187"/>
      <c r="GJ6" s="187"/>
      <c r="GK6" s="187"/>
      <c r="GL6" s="187"/>
      <c r="GM6" s="187"/>
      <c r="GN6" s="187"/>
      <c r="GO6" s="187"/>
      <c r="GP6" s="187"/>
      <c r="GQ6" s="187"/>
      <c r="GR6" s="187"/>
      <c r="GS6" s="187"/>
      <c r="GT6" s="187"/>
      <c r="GU6" s="187"/>
      <c r="GV6" s="187"/>
      <c r="GW6" s="187"/>
      <c r="GX6" s="187"/>
      <c r="GY6" s="187"/>
      <c r="GZ6" s="187"/>
      <c r="HA6" s="187"/>
      <c r="HB6" s="187"/>
      <c r="HC6" s="187"/>
      <c r="HD6" s="187"/>
      <c r="HE6" s="187"/>
      <c r="HF6" s="187"/>
      <c r="HG6" s="187"/>
      <c r="HH6" s="187"/>
      <c r="HI6" s="187"/>
      <c r="HJ6" s="187"/>
      <c r="HK6" s="187"/>
      <c r="HL6" s="187"/>
      <c r="HM6" s="187"/>
      <c r="HN6" s="187"/>
      <c r="HO6" s="187"/>
      <c r="HP6" s="187"/>
      <c r="HQ6" s="187"/>
      <c r="HR6" s="187"/>
      <c r="HS6" s="187"/>
      <c r="HT6" s="187"/>
      <c r="HU6" s="187"/>
      <c r="HV6" s="187"/>
      <c r="HW6" s="187"/>
      <c r="HX6" s="187"/>
      <c r="HY6" s="187"/>
      <c r="HZ6" s="187"/>
      <c r="IA6" s="187"/>
      <c r="IB6" s="187"/>
      <c r="IC6" s="187"/>
      <c r="ID6" s="187"/>
      <c r="IE6" s="187"/>
      <c r="IF6" s="187"/>
      <c r="IG6" s="187"/>
      <c r="IH6" s="187"/>
      <c r="II6" s="187"/>
      <c r="IJ6" s="187"/>
      <c r="IK6" s="187"/>
      <c r="IL6" s="187"/>
      <c r="IM6" s="187"/>
      <c r="IN6" s="187"/>
      <c r="IO6" s="187"/>
      <c r="IP6" s="187"/>
      <c r="IQ6" s="187"/>
      <c r="IR6" s="187"/>
      <c r="IS6" s="187"/>
      <c r="IT6" s="187"/>
      <c r="IU6" s="187"/>
      <c r="IV6" s="187"/>
    </row>
    <row r="7" spans="1:256" ht="15" x14ac:dyDescent="0.25">
      <c r="A7" s="189" t="s">
        <v>277</v>
      </c>
      <c r="B7" s="188"/>
      <c r="C7" s="188"/>
      <c r="D7" s="188"/>
      <c r="E7" s="188"/>
      <c r="F7" s="190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187"/>
      <c r="AQ7" s="187"/>
      <c r="AR7" s="187"/>
      <c r="AS7" s="187"/>
      <c r="AT7" s="187"/>
      <c r="AU7" s="187"/>
      <c r="AV7" s="187"/>
      <c r="AW7" s="187"/>
      <c r="AX7" s="187"/>
      <c r="AY7" s="187"/>
      <c r="AZ7" s="187"/>
      <c r="BA7" s="187"/>
      <c r="BB7" s="187"/>
      <c r="BC7" s="187"/>
      <c r="BD7" s="187"/>
      <c r="BE7" s="187"/>
      <c r="BF7" s="187"/>
      <c r="BG7" s="187"/>
      <c r="BH7" s="187"/>
      <c r="BI7" s="187"/>
      <c r="BJ7" s="187"/>
      <c r="BK7" s="187"/>
      <c r="BL7" s="187"/>
      <c r="BM7" s="187"/>
      <c r="BN7" s="187"/>
      <c r="BO7" s="187"/>
      <c r="BP7" s="187"/>
      <c r="BQ7" s="187"/>
      <c r="BR7" s="187"/>
      <c r="BS7" s="187"/>
      <c r="BT7" s="187"/>
      <c r="BU7" s="187"/>
      <c r="BV7" s="187"/>
      <c r="BW7" s="187"/>
      <c r="BX7" s="187"/>
      <c r="BY7" s="187"/>
      <c r="BZ7" s="187"/>
      <c r="CA7" s="187"/>
      <c r="CB7" s="187"/>
      <c r="CC7" s="187"/>
      <c r="CD7" s="187"/>
      <c r="CE7" s="187"/>
      <c r="CF7" s="187"/>
      <c r="CG7" s="187"/>
      <c r="CH7" s="187"/>
      <c r="CI7" s="187"/>
      <c r="CJ7" s="187"/>
      <c r="CK7" s="187"/>
      <c r="CL7" s="187"/>
      <c r="CM7" s="187"/>
      <c r="CN7" s="187"/>
      <c r="CO7" s="187"/>
      <c r="CP7" s="187"/>
      <c r="CQ7" s="187"/>
      <c r="CR7" s="187"/>
      <c r="CS7" s="187"/>
      <c r="CT7" s="187"/>
      <c r="CU7" s="187"/>
      <c r="CV7" s="187"/>
      <c r="CW7" s="187"/>
      <c r="CX7" s="187"/>
      <c r="CY7" s="187"/>
      <c r="CZ7" s="187"/>
      <c r="DA7" s="187"/>
      <c r="DB7" s="187"/>
      <c r="DC7" s="187"/>
      <c r="DD7" s="187"/>
      <c r="DE7" s="187"/>
      <c r="DF7" s="187"/>
      <c r="DG7" s="187"/>
      <c r="DH7" s="187"/>
      <c r="DI7" s="187"/>
      <c r="DJ7" s="187"/>
      <c r="DK7" s="187"/>
      <c r="DL7" s="187"/>
      <c r="DM7" s="187"/>
      <c r="DN7" s="187"/>
      <c r="DO7" s="187"/>
      <c r="DP7" s="187"/>
      <c r="DQ7" s="187"/>
      <c r="DR7" s="187"/>
      <c r="DS7" s="187"/>
      <c r="DT7" s="187"/>
      <c r="DU7" s="187"/>
      <c r="DV7" s="187"/>
      <c r="DW7" s="187"/>
      <c r="DX7" s="187"/>
      <c r="DY7" s="187"/>
      <c r="DZ7" s="187"/>
      <c r="EA7" s="187"/>
      <c r="EB7" s="187"/>
      <c r="EC7" s="187"/>
      <c r="ED7" s="187"/>
      <c r="EE7" s="187"/>
      <c r="EF7" s="187"/>
      <c r="EG7" s="187"/>
      <c r="EH7" s="187"/>
      <c r="EI7" s="187"/>
      <c r="EJ7" s="187"/>
      <c r="EK7" s="187"/>
      <c r="EL7" s="187"/>
      <c r="EM7" s="187"/>
      <c r="EN7" s="187"/>
      <c r="EO7" s="187"/>
      <c r="EP7" s="187"/>
      <c r="EQ7" s="187"/>
      <c r="ER7" s="187"/>
      <c r="ES7" s="187"/>
      <c r="ET7" s="187"/>
      <c r="EU7" s="187"/>
      <c r="EV7" s="187"/>
      <c r="EW7" s="187"/>
      <c r="EX7" s="187"/>
      <c r="EY7" s="187"/>
      <c r="EZ7" s="187"/>
      <c r="FA7" s="187"/>
      <c r="FB7" s="187"/>
      <c r="FC7" s="187"/>
      <c r="FD7" s="187"/>
      <c r="FE7" s="187"/>
      <c r="FF7" s="187"/>
      <c r="FG7" s="187"/>
      <c r="FH7" s="187"/>
      <c r="FI7" s="187"/>
      <c r="FJ7" s="187"/>
      <c r="FK7" s="187"/>
      <c r="FL7" s="187"/>
      <c r="FM7" s="187"/>
      <c r="FN7" s="187"/>
      <c r="FO7" s="187"/>
      <c r="FP7" s="187"/>
      <c r="FQ7" s="187"/>
      <c r="FR7" s="187"/>
      <c r="FS7" s="187"/>
      <c r="FT7" s="187"/>
      <c r="FU7" s="187"/>
      <c r="FV7" s="187"/>
      <c r="FW7" s="187"/>
      <c r="FX7" s="187"/>
      <c r="FY7" s="187"/>
      <c r="FZ7" s="187"/>
      <c r="GA7" s="187"/>
      <c r="GB7" s="187"/>
      <c r="GC7" s="187"/>
      <c r="GD7" s="187"/>
      <c r="GE7" s="187"/>
      <c r="GF7" s="187"/>
      <c r="GG7" s="187"/>
      <c r="GH7" s="187"/>
      <c r="GI7" s="187"/>
      <c r="GJ7" s="187"/>
      <c r="GK7" s="187"/>
      <c r="GL7" s="187"/>
      <c r="GM7" s="187"/>
      <c r="GN7" s="187"/>
      <c r="GO7" s="187"/>
      <c r="GP7" s="187"/>
      <c r="GQ7" s="187"/>
      <c r="GR7" s="187"/>
      <c r="GS7" s="187"/>
      <c r="GT7" s="187"/>
      <c r="GU7" s="187"/>
      <c r="GV7" s="187"/>
      <c r="GW7" s="187"/>
      <c r="GX7" s="187"/>
      <c r="GY7" s="187"/>
      <c r="GZ7" s="187"/>
      <c r="HA7" s="187"/>
      <c r="HB7" s="187"/>
      <c r="HC7" s="187"/>
      <c r="HD7" s="187"/>
      <c r="HE7" s="187"/>
      <c r="HF7" s="187"/>
      <c r="HG7" s="187"/>
      <c r="HH7" s="187"/>
      <c r="HI7" s="187"/>
      <c r="HJ7" s="187"/>
      <c r="HK7" s="187"/>
      <c r="HL7" s="187"/>
      <c r="HM7" s="187"/>
      <c r="HN7" s="187"/>
      <c r="HO7" s="187"/>
      <c r="HP7" s="187"/>
      <c r="HQ7" s="187"/>
      <c r="HR7" s="187"/>
      <c r="HS7" s="187"/>
      <c r="HT7" s="187"/>
      <c r="HU7" s="187"/>
      <c r="HV7" s="187"/>
      <c r="HW7" s="187"/>
      <c r="HX7" s="187"/>
      <c r="HY7" s="187"/>
      <c r="HZ7" s="187"/>
      <c r="IA7" s="187"/>
      <c r="IB7" s="187"/>
      <c r="IC7" s="187"/>
      <c r="ID7" s="187"/>
      <c r="IE7" s="187"/>
      <c r="IF7" s="187"/>
      <c r="IG7" s="187"/>
      <c r="IH7" s="187"/>
      <c r="II7" s="187"/>
      <c r="IJ7" s="187"/>
      <c r="IK7" s="187"/>
      <c r="IL7" s="187"/>
      <c r="IM7" s="187"/>
      <c r="IN7" s="187"/>
      <c r="IO7" s="187"/>
      <c r="IP7" s="187"/>
      <c r="IQ7" s="187"/>
      <c r="IR7" s="187"/>
      <c r="IS7" s="187"/>
      <c r="IT7" s="187"/>
      <c r="IU7" s="187"/>
      <c r="IV7" s="187"/>
    </row>
    <row r="8" spans="1:256" ht="15" x14ac:dyDescent="0.25">
      <c r="A8" s="189"/>
      <c r="B8" s="188"/>
      <c r="C8" s="188"/>
      <c r="D8" s="188"/>
      <c r="E8" s="188"/>
      <c r="F8" s="190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187"/>
      <c r="BB8" s="187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187"/>
      <c r="BW8" s="187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18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7"/>
      <c r="DO8" s="187"/>
      <c r="DP8" s="187"/>
      <c r="DQ8" s="187"/>
      <c r="DR8" s="187"/>
      <c r="DS8" s="187"/>
      <c r="DT8" s="187"/>
      <c r="DU8" s="187"/>
      <c r="DV8" s="187"/>
      <c r="DW8" s="187"/>
      <c r="DX8" s="187"/>
      <c r="DY8" s="187"/>
      <c r="DZ8" s="187"/>
      <c r="EA8" s="187"/>
      <c r="EB8" s="187"/>
      <c r="EC8" s="187"/>
      <c r="ED8" s="187"/>
      <c r="EE8" s="187"/>
      <c r="EF8" s="187"/>
      <c r="EG8" s="187"/>
      <c r="EH8" s="187"/>
      <c r="EI8" s="187"/>
      <c r="EJ8" s="187"/>
      <c r="EK8" s="187"/>
      <c r="EL8" s="187"/>
      <c r="EM8" s="187"/>
      <c r="EN8" s="187"/>
      <c r="EO8" s="187"/>
      <c r="EP8" s="187"/>
      <c r="EQ8" s="187"/>
      <c r="ER8" s="187"/>
      <c r="ES8" s="187"/>
      <c r="ET8" s="187"/>
      <c r="EU8" s="187"/>
      <c r="EV8" s="187"/>
      <c r="EW8" s="187"/>
      <c r="EX8" s="187"/>
      <c r="EY8" s="187"/>
      <c r="EZ8" s="187"/>
      <c r="FA8" s="187"/>
      <c r="FB8" s="187"/>
      <c r="FC8" s="187"/>
      <c r="FD8" s="187"/>
      <c r="FE8" s="187"/>
      <c r="FF8" s="187"/>
      <c r="FG8" s="187"/>
      <c r="FH8" s="187"/>
      <c r="FI8" s="187"/>
      <c r="FJ8" s="187"/>
      <c r="FK8" s="187"/>
      <c r="FL8" s="187"/>
      <c r="FM8" s="187"/>
      <c r="FN8" s="187"/>
      <c r="FO8" s="187"/>
      <c r="FP8" s="187"/>
      <c r="FQ8" s="187"/>
      <c r="FR8" s="187"/>
      <c r="FS8" s="187"/>
      <c r="FT8" s="187"/>
      <c r="FU8" s="187"/>
      <c r="FV8" s="187"/>
      <c r="FW8" s="187"/>
      <c r="FX8" s="187"/>
      <c r="FY8" s="187"/>
      <c r="FZ8" s="187"/>
      <c r="GA8" s="187"/>
      <c r="GB8" s="187"/>
      <c r="GC8" s="187"/>
      <c r="GD8" s="187"/>
      <c r="GE8" s="187"/>
      <c r="GF8" s="187"/>
      <c r="GG8" s="187"/>
      <c r="GH8" s="187"/>
      <c r="GI8" s="187"/>
      <c r="GJ8" s="187"/>
      <c r="GK8" s="187"/>
      <c r="GL8" s="187"/>
      <c r="GM8" s="187"/>
      <c r="GN8" s="187"/>
      <c r="GO8" s="187"/>
      <c r="GP8" s="187"/>
      <c r="GQ8" s="187"/>
      <c r="GR8" s="187"/>
      <c r="GS8" s="187"/>
      <c r="GT8" s="187"/>
      <c r="GU8" s="187"/>
      <c r="GV8" s="187"/>
      <c r="GW8" s="187"/>
      <c r="GX8" s="187"/>
      <c r="GY8" s="187"/>
      <c r="GZ8" s="187"/>
      <c r="HA8" s="187"/>
      <c r="HB8" s="187"/>
      <c r="HC8" s="187"/>
      <c r="HD8" s="187"/>
      <c r="HE8" s="187"/>
      <c r="HF8" s="187"/>
      <c r="HG8" s="187"/>
      <c r="HH8" s="187"/>
      <c r="HI8" s="187"/>
      <c r="HJ8" s="187"/>
      <c r="HK8" s="187"/>
      <c r="HL8" s="187"/>
      <c r="HM8" s="187"/>
      <c r="HN8" s="187"/>
      <c r="HO8" s="187"/>
      <c r="HP8" s="187"/>
      <c r="HQ8" s="187"/>
      <c r="HR8" s="187"/>
      <c r="HS8" s="187"/>
      <c r="HT8" s="187"/>
      <c r="HU8" s="187"/>
      <c r="HV8" s="187"/>
      <c r="HW8" s="187"/>
      <c r="HX8" s="187"/>
      <c r="HY8" s="187"/>
      <c r="HZ8" s="187"/>
      <c r="IA8" s="187"/>
      <c r="IB8" s="187"/>
      <c r="IC8" s="187"/>
      <c r="ID8" s="187"/>
      <c r="IE8" s="187"/>
      <c r="IF8" s="187"/>
      <c r="IG8" s="187"/>
      <c r="IH8" s="187"/>
      <c r="II8" s="187"/>
      <c r="IJ8" s="187"/>
      <c r="IK8" s="187"/>
      <c r="IL8" s="187"/>
      <c r="IM8" s="187"/>
      <c r="IN8" s="187"/>
      <c r="IO8" s="187"/>
      <c r="IP8" s="187"/>
      <c r="IQ8" s="187"/>
      <c r="IR8" s="187"/>
      <c r="IS8" s="187"/>
      <c r="IT8" s="187"/>
      <c r="IU8" s="187"/>
      <c r="IV8" s="187"/>
    </row>
    <row r="9" spans="1:256" ht="15" x14ac:dyDescent="0.25">
      <c r="A9" s="191"/>
      <c r="B9" s="188"/>
      <c r="C9" s="188"/>
      <c r="D9" s="188"/>
      <c r="E9" s="188"/>
      <c r="F9" s="190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  <c r="AR9" s="187"/>
      <c r="AS9" s="187"/>
      <c r="AT9" s="187"/>
      <c r="AU9" s="187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187"/>
      <c r="BR9" s="187"/>
      <c r="BS9" s="187"/>
      <c r="BT9" s="187"/>
      <c r="BU9" s="187"/>
      <c r="BV9" s="187"/>
      <c r="BW9" s="187"/>
      <c r="BX9" s="187"/>
      <c r="BY9" s="187"/>
      <c r="BZ9" s="187"/>
      <c r="CA9" s="187"/>
      <c r="CB9" s="187"/>
      <c r="CC9" s="187"/>
      <c r="CD9" s="187"/>
      <c r="CE9" s="187"/>
      <c r="CF9" s="187"/>
      <c r="CG9" s="187"/>
      <c r="CH9" s="187"/>
      <c r="CI9" s="187"/>
      <c r="CJ9" s="187"/>
      <c r="CK9" s="187"/>
      <c r="CL9" s="187"/>
      <c r="CM9" s="187"/>
      <c r="CN9" s="187"/>
      <c r="CO9" s="187"/>
      <c r="CP9" s="187"/>
      <c r="CQ9" s="187"/>
      <c r="CR9" s="187"/>
      <c r="CS9" s="187"/>
      <c r="CT9" s="187"/>
      <c r="CU9" s="187"/>
      <c r="CV9" s="187"/>
      <c r="CW9" s="187"/>
      <c r="CX9" s="187"/>
      <c r="CY9" s="187"/>
      <c r="CZ9" s="187"/>
      <c r="DA9" s="187"/>
      <c r="DB9" s="187"/>
      <c r="DC9" s="187"/>
      <c r="DD9" s="187"/>
      <c r="DE9" s="187"/>
      <c r="DF9" s="187"/>
      <c r="DG9" s="187"/>
      <c r="DH9" s="187"/>
      <c r="DI9" s="187"/>
      <c r="DJ9" s="187"/>
      <c r="DK9" s="187"/>
      <c r="DL9" s="187"/>
      <c r="DM9" s="187"/>
      <c r="DN9" s="187"/>
      <c r="DO9" s="187"/>
      <c r="DP9" s="187"/>
      <c r="DQ9" s="187"/>
      <c r="DR9" s="187"/>
      <c r="DS9" s="187"/>
      <c r="DT9" s="187"/>
      <c r="DU9" s="187"/>
      <c r="DV9" s="187"/>
      <c r="DW9" s="187"/>
      <c r="DX9" s="187"/>
      <c r="DY9" s="187"/>
      <c r="DZ9" s="187"/>
      <c r="EA9" s="187"/>
      <c r="EB9" s="187"/>
      <c r="EC9" s="187"/>
      <c r="ED9" s="187"/>
      <c r="EE9" s="187"/>
      <c r="EF9" s="187"/>
      <c r="EG9" s="187"/>
      <c r="EH9" s="187"/>
      <c r="EI9" s="187"/>
      <c r="EJ9" s="187"/>
      <c r="EK9" s="187"/>
      <c r="EL9" s="187"/>
      <c r="EM9" s="187"/>
      <c r="EN9" s="187"/>
      <c r="EO9" s="187"/>
      <c r="EP9" s="187"/>
      <c r="EQ9" s="187"/>
      <c r="ER9" s="187"/>
      <c r="ES9" s="187"/>
      <c r="ET9" s="187"/>
      <c r="EU9" s="187"/>
      <c r="EV9" s="187"/>
      <c r="EW9" s="187"/>
      <c r="EX9" s="187"/>
      <c r="EY9" s="187"/>
      <c r="EZ9" s="187"/>
      <c r="FA9" s="187"/>
      <c r="FB9" s="187"/>
      <c r="FC9" s="187"/>
      <c r="FD9" s="187"/>
      <c r="FE9" s="187"/>
      <c r="FF9" s="187"/>
      <c r="FG9" s="187"/>
      <c r="FH9" s="187"/>
      <c r="FI9" s="187"/>
      <c r="FJ9" s="187"/>
      <c r="FK9" s="187"/>
      <c r="FL9" s="187"/>
      <c r="FM9" s="187"/>
      <c r="FN9" s="187"/>
      <c r="FO9" s="187"/>
      <c r="FP9" s="187"/>
      <c r="FQ9" s="187"/>
      <c r="FR9" s="187"/>
      <c r="FS9" s="187"/>
      <c r="FT9" s="187"/>
      <c r="FU9" s="187"/>
      <c r="FV9" s="187"/>
      <c r="FW9" s="187"/>
      <c r="FX9" s="187"/>
      <c r="FY9" s="187"/>
      <c r="FZ9" s="187"/>
      <c r="GA9" s="187"/>
      <c r="GB9" s="187"/>
      <c r="GC9" s="187"/>
      <c r="GD9" s="187"/>
      <c r="GE9" s="187"/>
      <c r="GF9" s="187"/>
      <c r="GG9" s="187"/>
      <c r="GH9" s="187"/>
      <c r="GI9" s="187"/>
      <c r="GJ9" s="187"/>
      <c r="GK9" s="187"/>
      <c r="GL9" s="187"/>
      <c r="GM9" s="187"/>
      <c r="GN9" s="187"/>
      <c r="GO9" s="187"/>
      <c r="GP9" s="187"/>
      <c r="GQ9" s="187"/>
      <c r="GR9" s="187"/>
      <c r="GS9" s="187"/>
      <c r="GT9" s="187"/>
      <c r="GU9" s="187"/>
      <c r="GV9" s="187"/>
      <c r="GW9" s="187"/>
      <c r="GX9" s="187"/>
      <c r="GY9" s="187"/>
      <c r="GZ9" s="187"/>
      <c r="HA9" s="187"/>
      <c r="HB9" s="187"/>
      <c r="HC9" s="187"/>
      <c r="HD9" s="187"/>
      <c r="HE9" s="187"/>
      <c r="HF9" s="187"/>
      <c r="HG9" s="187"/>
      <c r="HH9" s="187"/>
      <c r="HI9" s="187"/>
      <c r="HJ9" s="187"/>
      <c r="HK9" s="187"/>
      <c r="HL9" s="187"/>
      <c r="HM9" s="187"/>
      <c r="HN9" s="187"/>
      <c r="HO9" s="187"/>
      <c r="HP9" s="187"/>
      <c r="HQ9" s="187"/>
      <c r="HR9" s="187"/>
      <c r="HS9" s="187"/>
      <c r="HT9" s="187"/>
      <c r="HU9" s="187"/>
      <c r="HV9" s="187"/>
      <c r="HW9" s="187"/>
      <c r="HX9" s="187"/>
      <c r="HY9" s="187"/>
      <c r="HZ9" s="187"/>
      <c r="IA9" s="187"/>
      <c r="IB9" s="187"/>
      <c r="IC9" s="187"/>
      <c r="ID9" s="187"/>
      <c r="IE9" s="187"/>
      <c r="IF9" s="187"/>
      <c r="IG9" s="187"/>
      <c r="IH9" s="187"/>
      <c r="II9" s="187"/>
      <c r="IJ9" s="187"/>
      <c r="IK9" s="187"/>
      <c r="IL9" s="187"/>
      <c r="IM9" s="187"/>
      <c r="IN9" s="187"/>
      <c r="IO9" s="187"/>
      <c r="IP9" s="187"/>
      <c r="IQ9" s="187"/>
      <c r="IR9" s="187"/>
      <c r="IS9" s="187"/>
      <c r="IT9" s="187"/>
      <c r="IU9" s="187"/>
      <c r="IV9" s="187"/>
    </row>
    <row r="10" spans="1:256" ht="15.75" thickBot="1" x14ac:dyDescent="0.25">
      <c r="A10" s="192"/>
      <c r="B10" s="193"/>
      <c r="C10" s="193"/>
      <c r="D10" s="444"/>
      <c r="E10" s="444"/>
      <c r="F10" s="445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187"/>
      <c r="AR10" s="187"/>
      <c r="AS10" s="187"/>
      <c r="AT10" s="187"/>
      <c r="AU10" s="187"/>
      <c r="AV10" s="187"/>
      <c r="AW10" s="187"/>
      <c r="AX10" s="187"/>
      <c r="AY10" s="187"/>
      <c r="AZ10" s="187"/>
      <c r="BA10" s="187"/>
      <c r="BB10" s="187"/>
      <c r="BC10" s="187"/>
      <c r="BD10" s="187"/>
      <c r="BE10" s="187"/>
      <c r="BF10" s="187"/>
      <c r="BG10" s="187"/>
      <c r="BH10" s="187"/>
      <c r="BI10" s="187"/>
      <c r="BJ10" s="187"/>
      <c r="BK10" s="187"/>
      <c r="BL10" s="187"/>
      <c r="BM10" s="187"/>
      <c r="BN10" s="187"/>
      <c r="BO10" s="187"/>
      <c r="BP10" s="187"/>
      <c r="BQ10" s="187"/>
      <c r="BR10" s="187"/>
      <c r="BS10" s="187"/>
      <c r="BT10" s="187"/>
      <c r="BU10" s="187"/>
      <c r="BV10" s="187"/>
      <c r="BW10" s="187"/>
      <c r="BX10" s="187"/>
      <c r="BY10" s="187"/>
      <c r="BZ10" s="187"/>
      <c r="CA10" s="187"/>
      <c r="CB10" s="187"/>
      <c r="CC10" s="187"/>
      <c r="CD10" s="187"/>
      <c r="CE10" s="187"/>
      <c r="CF10" s="187"/>
      <c r="CG10" s="187"/>
      <c r="CH10" s="187"/>
      <c r="CI10" s="187"/>
      <c r="CJ10" s="187"/>
      <c r="CK10" s="187"/>
      <c r="CL10" s="187"/>
      <c r="CM10" s="187"/>
      <c r="CN10" s="187"/>
      <c r="CO10" s="187"/>
      <c r="CP10" s="187"/>
      <c r="CQ10" s="187"/>
      <c r="CR10" s="187"/>
      <c r="CS10" s="187"/>
      <c r="CT10" s="187"/>
      <c r="CU10" s="187"/>
      <c r="CV10" s="187"/>
      <c r="CW10" s="187"/>
      <c r="CX10" s="187"/>
      <c r="CY10" s="187"/>
      <c r="CZ10" s="187"/>
      <c r="DA10" s="187"/>
      <c r="DB10" s="187"/>
      <c r="DC10" s="187"/>
      <c r="DD10" s="187"/>
      <c r="DE10" s="187"/>
      <c r="DF10" s="187"/>
      <c r="DG10" s="187"/>
      <c r="DH10" s="187"/>
      <c r="DI10" s="187"/>
      <c r="DJ10" s="187"/>
      <c r="DK10" s="187"/>
      <c r="DL10" s="187"/>
      <c r="DM10" s="187"/>
      <c r="DN10" s="187"/>
      <c r="DO10" s="187"/>
      <c r="DP10" s="187"/>
      <c r="DQ10" s="187"/>
      <c r="DR10" s="187"/>
      <c r="DS10" s="187"/>
      <c r="DT10" s="187"/>
      <c r="DU10" s="187"/>
      <c r="DV10" s="187"/>
      <c r="DW10" s="187"/>
      <c r="DX10" s="187"/>
      <c r="DY10" s="187"/>
      <c r="DZ10" s="187"/>
      <c r="EA10" s="187"/>
      <c r="EB10" s="187"/>
      <c r="EC10" s="187"/>
      <c r="ED10" s="187"/>
      <c r="EE10" s="187"/>
      <c r="EF10" s="187"/>
      <c r="EG10" s="187"/>
      <c r="EH10" s="187"/>
      <c r="EI10" s="187"/>
      <c r="EJ10" s="187"/>
      <c r="EK10" s="187"/>
      <c r="EL10" s="187"/>
      <c r="EM10" s="187"/>
      <c r="EN10" s="187"/>
      <c r="EO10" s="187"/>
      <c r="EP10" s="187"/>
      <c r="EQ10" s="187"/>
      <c r="ER10" s="187"/>
      <c r="ES10" s="187"/>
      <c r="ET10" s="187"/>
      <c r="EU10" s="187"/>
      <c r="EV10" s="187"/>
      <c r="EW10" s="187"/>
      <c r="EX10" s="187"/>
      <c r="EY10" s="187"/>
      <c r="EZ10" s="187"/>
      <c r="FA10" s="187"/>
      <c r="FB10" s="187"/>
      <c r="FC10" s="187"/>
      <c r="FD10" s="187"/>
      <c r="FE10" s="187"/>
      <c r="FF10" s="187"/>
      <c r="FG10" s="187"/>
      <c r="FH10" s="187"/>
      <c r="FI10" s="187"/>
      <c r="FJ10" s="187"/>
      <c r="FK10" s="187"/>
      <c r="FL10" s="187"/>
      <c r="FM10" s="187"/>
      <c r="FN10" s="187"/>
      <c r="FO10" s="187"/>
      <c r="FP10" s="187"/>
      <c r="FQ10" s="187"/>
      <c r="FR10" s="187"/>
      <c r="FS10" s="187"/>
      <c r="FT10" s="187"/>
      <c r="FU10" s="187"/>
      <c r="FV10" s="187"/>
      <c r="FW10" s="187"/>
      <c r="FX10" s="187"/>
      <c r="FY10" s="187"/>
      <c r="FZ10" s="187"/>
      <c r="GA10" s="187"/>
      <c r="GB10" s="187"/>
      <c r="GC10" s="187"/>
      <c r="GD10" s="187"/>
      <c r="GE10" s="187"/>
      <c r="GF10" s="187"/>
      <c r="GG10" s="187"/>
      <c r="GH10" s="187"/>
      <c r="GI10" s="187"/>
      <c r="GJ10" s="187"/>
      <c r="GK10" s="187"/>
      <c r="GL10" s="187"/>
      <c r="GM10" s="187"/>
      <c r="GN10" s="187"/>
      <c r="GO10" s="187"/>
      <c r="GP10" s="187"/>
      <c r="GQ10" s="187"/>
      <c r="GR10" s="187"/>
      <c r="GS10" s="187"/>
      <c r="GT10" s="187"/>
      <c r="GU10" s="187"/>
      <c r="GV10" s="187"/>
      <c r="GW10" s="187"/>
      <c r="GX10" s="187"/>
      <c r="GY10" s="187"/>
      <c r="GZ10" s="187"/>
      <c r="HA10" s="187"/>
      <c r="HB10" s="187"/>
      <c r="HC10" s="187"/>
      <c r="HD10" s="187"/>
      <c r="HE10" s="187"/>
      <c r="HF10" s="187"/>
      <c r="HG10" s="187"/>
      <c r="HH10" s="187"/>
      <c r="HI10" s="187"/>
      <c r="HJ10" s="187"/>
      <c r="HK10" s="187"/>
      <c r="HL10" s="187"/>
      <c r="HM10" s="187"/>
      <c r="HN10" s="187"/>
      <c r="HO10" s="187"/>
      <c r="HP10" s="187"/>
      <c r="HQ10" s="187"/>
      <c r="HR10" s="187"/>
      <c r="HS10" s="187"/>
      <c r="HT10" s="187"/>
      <c r="HU10" s="187"/>
      <c r="HV10" s="187"/>
      <c r="HW10" s="187"/>
      <c r="HX10" s="187"/>
      <c r="HY10" s="187"/>
      <c r="HZ10" s="187"/>
      <c r="IA10" s="187"/>
      <c r="IB10" s="187"/>
      <c r="IC10" s="187"/>
      <c r="ID10" s="187"/>
      <c r="IE10" s="187"/>
      <c r="IF10" s="187"/>
      <c r="IG10" s="187"/>
      <c r="IH10" s="187"/>
      <c r="II10" s="187"/>
      <c r="IJ10" s="187"/>
      <c r="IK10" s="187"/>
      <c r="IL10" s="187"/>
      <c r="IM10" s="187"/>
      <c r="IN10" s="187"/>
      <c r="IO10" s="187"/>
      <c r="IP10" s="187"/>
      <c r="IQ10" s="187"/>
      <c r="IR10" s="187"/>
      <c r="IS10" s="187"/>
      <c r="IT10" s="187"/>
      <c r="IU10" s="187"/>
      <c r="IV10" s="187"/>
    </row>
    <row r="11" spans="1:256" ht="15.75" thickBot="1" x14ac:dyDescent="0.25">
      <c r="A11" s="188"/>
      <c r="B11" s="188"/>
      <c r="C11" s="188"/>
      <c r="D11" s="188"/>
      <c r="E11" s="188"/>
      <c r="F11" s="188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  <c r="AU11" s="187"/>
      <c r="AV11" s="187"/>
      <c r="AW11" s="187"/>
      <c r="AX11" s="187"/>
      <c r="AY11" s="187"/>
      <c r="AZ11" s="187"/>
      <c r="BA11" s="187"/>
      <c r="BB11" s="187"/>
      <c r="BC11" s="187"/>
      <c r="BD11" s="187"/>
      <c r="BE11" s="187"/>
      <c r="BF11" s="187"/>
      <c r="BG11" s="187"/>
      <c r="BH11" s="187"/>
      <c r="BI11" s="187"/>
      <c r="BJ11" s="187"/>
      <c r="BK11" s="187"/>
      <c r="BL11" s="187"/>
      <c r="BM11" s="187"/>
      <c r="BN11" s="187"/>
      <c r="BO11" s="187"/>
      <c r="BP11" s="187"/>
      <c r="BQ11" s="187"/>
      <c r="BR11" s="187"/>
      <c r="BS11" s="187"/>
      <c r="BT11" s="187"/>
      <c r="BU11" s="187"/>
      <c r="BV11" s="187"/>
      <c r="BW11" s="187"/>
      <c r="BX11" s="187"/>
      <c r="BY11" s="187"/>
      <c r="BZ11" s="187"/>
      <c r="CA11" s="187"/>
      <c r="CB11" s="187"/>
      <c r="CC11" s="187"/>
      <c r="CD11" s="187"/>
      <c r="CE11" s="187"/>
      <c r="CF11" s="187"/>
      <c r="CG11" s="187"/>
      <c r="CH11" s="187"/>
      <c r="CI11" s="187"/>
      <c r="CJ11" s="187"/>
      <c r="CK11" s="187"/>
      <c r="CL11" s="187"/>
      <c r="CM11" s="187"/>
      <c r="CN11" s="187"/>
      <c r="CO11" s="187"/>
      <c r="CP11" s="187"/>
      <c r="CQ11" s="187"/>
      <c r="CR11" s="187"/>
      <c r="CS11" s="187"/>
      <c r="CT11" s="187"/>
      <c r="CU11" s="187"/>
      <c r="CV11" s="187"/>
      <c r="CW11" s="187"/>
      <c r="CX11" s="187"/>
      <c r="CY11" s="187"/>
      <c r="CZ11" s="187"/>
      <c r="DA11" s="187"/>
      <c r="DB11" s="187"/>
      <c r="DC11" s="187"/>
      <c r="DD11" s="187"/>
      <c r="DE11" s="187"/>
      <c r="DF11" s="187"/>
      <c r="DG11" s="187"/>
      <c r="DH11" s="187"/>
      <c r="DI11" s="187"/>
      <c r="DJ11" s="187"/>
      <c r="DK11" s="187"/>
      <c r="DL11" s="187"/>
      <c r="DM11" s="187"/>
      <c r="DN11" s="187"/>
      <c r="DO11" s="187"/>
      <c r="DP11" s="187"/>
      <c r="DQ11" s="187"/>
      <c r="DR11" s="187"/>
      <c r="DS11" s="187"/>
      <c r="DT11" s="187"/>
      <c r="DU11" s="187"/>
      <c r="DV11" s="187"/>
      <c r="DW11" s="187"/>
      <c r="DX11" s="187"/>
      <c r="DY11" s="187"/>
      <c r="DZ11" s="187"/>
      <c r="EA11" s="187"/>
      <c r="EB11" s="187"/>
      <c r="EC11" s="187"/>
      <c r="ED11" s="187"/>
      <c r="EE11" s="187"/>
      <c r="EF11" s="187"/>
      <c r="EG11" s="187"/>
      <c r="EH11" s="187"/>
      <c r="EI11" s="187"/>
      <c r="EJ11" s="187"/>
      <c r="EK11" s="187"/>
      <c r="EL11" s="187"/>
      <c r="EM11" s="187"/>
      <c r="EN11" s="187"/>
      <c r="EO11" s="187"/>
      <c r="EP11" s="187"/>
      <c r="EQ11" s="187"/>
      <c r="ER11" s="187"/>
      <c r="ES11" s="187"/>
      <c r="ET11" s="187"/>
      <c r="EU11" s="187"/>
      <c r="EV11" s="187"/>
      <c r="EW11" s="187"/>
      <c r="EX11" s="187"/>
      <c r="EY11" s="187"/>
      <c r="EZ11" s="187"/>
      <c r="FA11" s="187"/>
      <c r="FB11" s="187"/>
      <c r="FC11" s="187"/>
      <c r="FD11" s="187"/>
      <c r="FE11" s="187"/>
      <c r="FF11" s="187"/>
      <c r="FG11" s="187"/>
      <c r="FH11" s="187"/>
      <c r="FI11" s="187"/>
      <c r="FJ11" s="187"/>
      <c r="FK11" s="187"/>
      <c r="FL11" s="187"/>
      <c r="FM11" s="187"/>
      <c r="FN11" s="187"/>
      <c r="FO11" s="187"/>
      <c r="FP11" s="187"/>
      <c r="FQ11" s="187"/>
      <c r="FR11" s="187"/>
      <c r="FS11" s="187"/>
      <c r="FT11" s="187"/>
      <c r="FU11" s="187"/>
      <c r="FV11" s="187"/>
      <c r="FW11" s="187"/>
      <c r="FX11" s="187"/>
      <c r="FY11" s="187"/>
      <c r="FZ11" s="187"/>
      <c r="GA11" s="187"/>
      <c r="GB11" s="187"/>
      <c r="GC11" s="187"/>
      <c r="GD11" s="187"/>
      <c r="GE11" s="187"/>
      <c r="GF11" s="187"/>
      <c r="GG11" s="187"/>
      <c r="GH11" s="187"/>
      <c r="GI11" s="187"/>
      <c r="GJ11" s="187"/>
      <c r="GK11" s="187"/>
      <c r="GL11" s="187"/>
      <c r="GM11" s="187"/>
      <c r="GN11" s="187"/>
      <c r="GO11" s="187"/>
      <c r="GP11" s="187"/>
      <c r="GQ11" s="187"/>
      <c r="GR11" s="187"/>
      <c r="GS11" s="187"/>
      <c r="GT11" s="187"/>
      <c r="GU11" s="187"/>
      <c r="GV11" s="187"/>
      <c r="GW11" s="187"/>
      <c r="GX11" s="187"/>
      <c r="GY11" s="187"/>
      <c r="GZ11" s="187"/>
      <c r="HA11" s="187"/>
      <c r="HB11" s="187"/>
      <c r="HC11" s="187"/>
      <c r="HD11" s="187"/>
      <c r="HE11" s="187"/>
      <c r="HF11" s="187"/>
      <c r="HG11" s="187"/>
      <c r="HH11" s="187"/>
      <c r="HI11" s="187"/>
      <c r="HJ11" s="187"/>
      <c r="HK11" s="187"/>
      <c r="HL11" s="187"/>
      <c r="HM11" s="187"/>
      <c r="HN11" s="187"/>
      <c r="HO11" s="187"/>
      <c r="HP11" s="187"/>
      <c r="HQ11" s="187"/>
      <c r="HR11" s="187"/>
      <c r="HS11" s="187"/>
      <c r="HT11" s="187"/>
      <c r="HU11" s="187"/>
      <c r="HV11" s="187"/>
      <c r="HW11" s="187"/>
      <c r="HX11" s="187"/>
      <c r="HY11" s="187"/>
      <c r="HZ11" s="187"/>
      <c r="IA11" s="187"/>
      <c r="IB11" s="187"/>
      <c r="IC11" s="187"/>
      <c r="ID11" s="187"/>
      <c r="IE11" s="187"/>
      <c r="IF11" s="187"/>
      <c r="IG11" s="187"/>
      <c r="IH11" s="187"/>
      <c r="II11" s="187"/>
      <c r="IJ11" s="187"/>
      <c r="IK11" s="187"/>
      <c r="IL11" s="187"/>
      <c r="IM11" s="187"/>
      <c r="IN11" s="187"/>
      <c r="IO11" s="187"/>
      <c r="IP11" s="187"/>
      <c r="IQ11" s="187"/>
      <c r="IR11" s="187"/>
      <c r="IS11" s="187"/>
      <c r="IT11" s="187"/>
      <c r="IU11" s="187"/>
      <c r="IV11" s="187"/>
    </row>
    <row r="12" spans="1:256" x14ac:dyDescent="0.2">
      <c r="A12" s="446" t="s">
        <v>74</v>
      </c>
      <c r="B12" s="449" t="s">
        <v>163</v>
      </c>
      <c r="C12" s="452" t="s">
        <v>178</v>
      </c>
      <c r="D12" s="453"/>
      <c r="E12" s="454" t="s">
        <v>179</v>
      </c>
      <c r="F12" s="455"/>
    </row>
    <row r="13" spans="1:256" x14ac:dyDescent="0.2">
      <c r="A13" s="447"/>
      <c r="B13" s="450"/>
      <c r="C13" s="194" t="s">
        <v>180</v>
      </c>
      <c r="D13" s="194" t="s">
        <v>181</v>
      </c>
      <c r="E13" s="194" t="s">
        <v>180</v>
      </c>
      <c r="F13" s="195" t="s">
        <v>181</v>
      </c>
    </row>
    <row r="14" spans="1:256" x14ac:dyDescent="0.2">
      <c r="A14" s="448"/>
      <c r="B14" s="451"/>
      <c r="C14" s="196" t="s">
        <v>176</v>
      </c>
      <c r="D14" s="196" t="s">
        <v>176</v>
      </c>
      <c r="E14" s="196" t="s">
        <v>176</v>
      </c>
      <c r="F14" s="197" t="s">
        <v>176</v>
      </c>
    </row>
    <row r="15" spans="1:256" ht="18.75" x14ac:dyDescent="0.2">
      <c r="A15" s="423" t="s">
        <v>182</v>
      </c>
      <c r="B15" s="424"/>
      <c r="C15" s="424"/>
      <c r="D15" s="424"/>
      <c r="E15" s="424"/>
      <c r="F15" s="425"/>
    </row>
    <row r="16" spans="1:256" x14ac:dyDescent="0.2">
      <c r="A16" s="198" t="s">
        <v>183</v>
      </c>
      <c r="B16" s="199" t="s">
        <v>184</v>
      </c>
      <c r="C16" s="200">
        <v>0</v>
      </c>
      <c r="D16" s="200">
        <v>0</v>
      </c>
      <c r="E16" s="200">
        <v>0.2</v>
      </c>
      <c r="F16" s="201">
        <v>0.2</v>
      </c>
    </row>
    <row r="17" spans="1:256" x14ac:dyDescent="0.2">
      <c r="A17" s="198" t="s">
        <v>185</v>
      </c>
      <c r="B17" s="199" t="s">
        <v>186</v>
      </c>
      <c r="C17" s="200">
        <v>1.4999999999999999E-2</v>
      </c>
      <c r="D17" s="200">
        <v>1.4999999999999999E-2</v>
      </c>
      <c r="E17" s="200">
        <v>1.4999999999999999E-2</v>
      </c>
      <c r="F17" s="201">
        <v>1.4999999999999999E-2</v>
      </c>
    </row>
    <row r="18" spans="1:256" x14ac:dyDescent="0.2">
      <c r="A18" s="198" t="s">
        <v>187</v>
      </c>
      <c r="B18" s="199" t="s">
        <v>188</v>
      </c>
      <c r="C18" s="200">
        <v>0.01</v>
      </c>
      <c r="D18" s="200">
        <v>0.01</v>
      </c>
      <c r="E18" s="200">
        <v>0.01</v>
      </c>
      <c r="F18" s="201">
        <v>0.01</v>
      </c>
    </row>
    <row r="19" spans="1:256" x14ac:dyDescent="0.2">
      <c r="A19" s="198" t="s">
        <v>189</v>
      </c>
      <c r="B19" s="199" t="s">
        <v>190</v>
      </c>
      <c r="C19" s="200">
        <v>2E-3</v>
      </c>
      <c r="D19" s="200">
        <v>2E-3</v>
      </c>
      <c r="E19" s="200">
        <v>2E-3</v>
      </c>
      <c r="F19" s="201">
        <v>2E-3</v>
      </c>
    </row>
    <row r="20" spans="1:256" x14ac:dyDescent="0.2">
      <c r="A20" s="198" t="s">
        <v>191</v>
      </c>
      <c r="B20" s="199" t="s">
        <v>192</v>
      </c>
      <c r="C20" s="200">
        <v>6.0000000000000001E-3</v>
      </c>
      <c r="D20" s="200">
        <v>6.0000000000000001E-3</v>
      </c>
      <c r="E20" s="200">
        <v>6.0000000000000001E-3</v>
      </c>
      <c r="F20" s="201">
        <v>6.0000000000000001E-3</v>
      </c>
    </row>
    <row r="21" spans="1:256" x14ac:dyDescent="0.2">
      <c r="A21" s="198" t="s">
        <v>193</v>
      </c>
      <c r="B21" s="199" t="s">
        <v>194</v>
      </c>
      <c r="C21" s="200">
        <v>2.5000000000000001E-2</v>
      </c>
      <c r="D21" s="200">
        <v>2.5000000000000001E-2</v>
      </c>
      <c r="E21" s="200">
        <v>2.5000000000000001E-2</v>
      </c>
      <c r="F21" s="201">
        <v>2.5000000000000001E-2</v>
      </c>
    </row>
    <row r="22" spans="1:256" x14ac:dyDescent="0.2">
      <c r="A22" s="198" t="s">
        <v>195</v>
      </c>
      <c r="B22" s="199" t="s">
        <v>196</v>
      </c>
      <c r="C22" s="200">
        <v>0.03</v>
      </c>
      <c r="D22" s="200">
        <v>0.03</v>
      </c>
      <c r="E22" s="200">
        <v>0.03</v>
      </c>
      <c r="F22" s="201">
        <v>0.03</v>
      </c>
    </row>
    <row r="23" spans="1:256" x14ac:dyDescent="0.2">
      <c r="A23" s="198" t="s">
        <v>197</v>
      </c>
      <c r="B23" s="199" t="s">
        <v>198</v>
      </c>
      <c r="C23" s="200">
        <v>0.08</v>
      </c>
      <c r="D23" s="200">
        <v>0.08</v>
      </c>
      <c r="E23" s="200">
        <v>0.08</v>
      </c>
      <c r="F23" s="201">
        <v>0.08</v>
      </c>
    </row>
    <row r="24" spans="1:256" x14ac:dyDescent="0.2">
      <c r="A24" s="198" t="s">
        <v>199</v>
      </c>
      <c r="B24" s="199" t="s">
        <v>200</v>
      </c>
      <c r="C24" s="200">
        <v>0</v>
      </c>
      <c r="D24" s="200">
        <v>0</v>
      </c>
      <c r="E24" s="200">
        <v>0</v>
      </c>
      <c r="F24" s="201">
        <v>0</v>
      </c>
    </row>
    <row r="25" spans="1:256" ht="18.75" x14ac:dyDescent="0.3">
      <c r="A25" s="202" t="s">
        <v>145</v>
      </c>
      <c r="B25" s="203" t="s">
        <v>165</v>
      </c>
      <c r="C25" s="204">
        <f>SUM(C16:C24)</f>
        <v>0.16799999999999998</v>
      </c>
      <c r="D25" s="204">
        <f>SUM(D16:D24)</f>
        <v>0.16799999999999998</v>
      </c>
      <c r="E25" s="204">
        <f>SUM(E16:E24)</f>
        <v>0.36800000000000005</v>
      </c>
      <c r="F25" s="205">
        <f>SUM(F16:F24)</f>
        <v>0.36800000000000005</v>
      </c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6"/>
      <c r="AC25" s="206"/>
      <c r="AD25" s="206"/>
      <c r="AE25" s="206"/>
      <c r="AF25" s="206"/>
      <c r="AG25" s="206"/>
      <c r="AH25" s="206"/>
      <c r="AI25" s="206"/>
      <c r="AJ25" s="206"/>
      <c r="AK25" s="206"/>
      <c r="AL25" s="206"/>
      <c r="AM25" s="206"/>
      <c r="AN25" s="206"/>
      <c r="AO25" s="206"/>
      <c r="AP25" s="206"/>
      <c r="AQ25" s="206"/>
      <c r="AR25" s="206"/>
      <c r="AS25" s="206"/>
      <c r="AT25" s="206"/>
      <c r="AU25" s="206"/>
      <c r="AV25" s="206"/>
      <c r="AW25" s="206"/>
      <c r="AX25" s="206"/>
      <c r="AY25" s="206"/>
      <c r="AZ25" s="206"/>
      <c r="BA25" s="206"/>
      <c r="BB25" s="206"/>
      <c r="BC25" s="206"/>
      <c r="BD25" s="206"/>
      <c r="BE25" s="206"/>
      <c r="BF25" s="206"/>
      <c r="BG25" s="206"/>
      <c r="BH25" s="206"/>
      <c r="BI25" s="206"/>
      <c r="BJ25" s="206"/>
      <c r="BK25" s="206"/>
      <c r="BL25" s="206"/>
      <c r="BM25" s="206"/>
      <c r="BN25" s="206"/>
      <c r="BO25" s="206"/>
      <c r="BP25" s="206"/>
      <c r="BQ25" s="206"/>
      <c r="BR25" s="206"/>
      <c r="BS25" s="206"/>
      <c r="BT25" s="206"/>
      <c r="BU25" s="206"/>
      <c r="BV25" s="206"/>
      <c r="BW25" s="206"/>
      <c r="BX25" s="206"/>
      <c r="BY25" s="206"/>
      <c r="BZ25" s="206"/>
      <c r="CA25" s="206"/>
      <c r="CB25" s="206"/>
      <c r="CC25" s="206"/>
      <c r="CD25" s="206"/>
      <c r="CE25" s="206"/>
      <c r="CF25" s="206"/>
      <c r="CG25" s="206"/>
      <c r="CH25" s="206"/>
      <c r="CI25" s="206"/>
      <c r="CJ25" s="206"/>
      <c r="CK25" s="206"/>
      <c r="CL25" s="206"/>
      <c r="CM25" s="206"/>
      <c r="CN25" s="206"/>
      <c r="CO25" s="206"/>
      <c r="CP25" s="206"/>
      <c r="CQ25" s="206"/>
      <c r="CR25" s="206"/>
      <c r="CS25" s="206"/>
      <c r="CT25" s="206"/>
      <c r="CU25" s="206"/>
      <c r="CV25" s="206"/>
      <c r="CW25" s="206"/>
      <c r="CX25" s="206"/>
      <c r="CY25" s="206"/>
      <c r="CZ25" s="206"/>
      <c r="DA25" s="206"/>
      <c r="DB25" s="206"/>
      <c r="DC25" s="206"/>
      <c r="DD25" s="206"/>
      <c r="DE25" s="206"/>
      <c r="DF25" s="206"/>
      <c r="DG25" s="206"/>
      <c r="DH25" s="206"/>
      <c r="DI25" s="206"/>
      <c r="DJ25" s="206"/>
      <c r="DK25" s="206"/>
      <c r="DL25" s="206"/>
      <c r="DM25" s="206"/>
      <c r="DN25" s="206"/>
      <c r="DO25" s="206"/>
      <c r="DP25" s="206"/>
      <c r="DQ25" s="206"/>
      <c r="DR25" s="206"/>
      <c r="DS25" s="206"/>
      <c r="DT25" s="206"/>
      <c r="DU25" s="206"/>
      <c r="DV25" s="206"/>
      <c r="DW25" s="206"/>
      <c r="DX25" s="206"/>
      <c r="DY25" s="206"/>
      <c r="DZ25" s="206"/>
      <c r="EA25" s="206"/>
      <c r="EB25" s="206"/>
      <c r="EC25" s="206"/>
      <c r="ED25" s="206"/>
      <c r="EE25" s="206"/>
      <c r="EF25" s="206"/>
      <c r="EG25" s="206"/>
      <c r="EH25" s="206"/>
      <c r="EI25" s="206"/>
      <c r="EJ25" s="206"/>
      <c r="EK25" s="206"/>
      <c r="EL25" s="206"/>
      <c r="EM25" s="206"/>
      <c r="EN25" s="206"/>
      <c r="EO25" s="206"/>
      <c r="EP25" s="206"/>
      <c r="EQ25" s="206"/>
      <c r="ER25" s="206"/>
      <c r="ES25" s="206"/>
      <c r="ET25" s="206"/>
      <c r="EU25" s="206"/>
      <c r="EV25" s="206"/>
      <c r="EW25" s="206"/>
      <c r="EX25" s="206"/>
      <c r="EY25" s="206"/>
      <c r="EZ25" s="206"/>
      <c r="FA25" s="206"/>
      <c r="FB25" s="206"/>
      <c r="FC25" s="206"/>
      <c r="FD25" s="206"/>
      <c r="FE25" s="206"/>
      <c r="FF25" s="206"/>
      <c r="FG25" s="206"/>
      <c r="FH25" s="206"/>
      <c r="FI25" s="206"/>
      <c r="FJ25" s="206"/>
      <c r="FK25" s="206"/>
      <c r="FL25" s="206"/>
      <c r="FM25" s="206"/>
      <c r="FN25" s="206"/>
      <c r="FO25" s="206"/>
      <c r="FP25" s="206"/>
      <c r="FQ25" s="206"/>
      <c r="FR25" s="206"/>
      <c r="FS25" s="206"/>
      <c r="FT25" s="206"/>
      <c r="FU25" s="206"/>
      <c r="FV25" s="206"/>
      <c r="FW25" s="206"/>
      <c r="FX25" s="206"/>
      <c r="FY25" s="206"/>
      <c r="FZ25" s="206"/>
      <c r="GA25" s="206"/>
      <c r="GB25" s="206"/>
      <c r="GC25" s="206"/>
      <c r="GD25" s="206"/>
      <c r="GE25" s="206"/>
      <c r="GF25" s="206"/>
      <c r="GG25" s="206"/>
      <c r="GH25" s="206"/>
      <c r="GI25" s="206"/>
      <c r="GJ25" s="206"/>
      <c r="GK25" s="206"/>
      <c r="GL25" s="206"/>
      <c r="GM25" s="206"/>
      <c r="GN25" s="206"/>
      <c r="GO25" s="206"/>
      <c r="GP25" s="206"/>
      <c r="GQ25" s="206"/>
      <c r="GR25" s="206"/>
      <c r="GS25" s="206"/>
      <c r="GT25" s="206"/>
      <c r="GU25" s="206"/>
      <c r="GV25" s="206"/>
      <c r="GW25" s="206"/>
      <c r="GX25" s="206"/>
      <c r="GY25" s="206"/>
      <c r="GZ25" s="206"/>
      <c r="HA25" s="206"/>
      <c r="HB25" s="206"/>
      <c r="HC25" s="206"/>
      <c r="HD25" s="206"/>
      <c r="HE25" s="206"/>
      <c r="HF25" s="206"/>
      <c r="HG25" s="206"/>
      <c r="HH25" s="206"/>
      <c r="HI25" s="206"/>
      <c r="HJ25" s="206"/>
      <c r="HK25" s="206"/>
      <c r="HL25" s="206"/>
      <c r="HM25" s="206"/>
      <c r="HN25" s="206"/>
      <c r="HO25" s="206"/>
      <c r="HP25" s="206"/>
      <c r="HQ25" s="206"/>
      <c r="HR25" s="206"/>
      <c r="HS25" s="206"/>
      <c r="HT25" s="206"/>
      <c r="HU25" s="206"/>
      <c r="HV25" s="206"/>
      <c r="HW25" s="206"/>
      <c r="HX25" s="206"/>
      <c r="HY25" s="206"/>
      <c r="HZ25" s="206"/>
      <c r="IA25" s="206"/>
      <c r="IB25" s="206"/>
      <c r="IC25" s="206"/>
      <c r="ID25" s="206"/>
      <c r="IE25" s="206"/>
      <c r="IF25" s="206"/>
      <c r="IG25" s="206"/>
      <c r="IH25" s="206"/>
      <c r="II25" s="206"/>
      <c r="IJ25" s="206"/>
      <c r="IK25" s="206"/>
      <c r="IL25" s="206"/>
      <c r="IM25" s="206"/>
      <c r="IN25" s="206"/>
      <c r="IO25" s="206"/>
      <c r="IP25" s="206"/>
      <c r="IQ25" s="206"/>
      <c r="IR25" s="206"/>
      <c r="IS25" s="206"/>
      <c r="IT25" s="206"/>
      <c r="IU25" s="206"/>
      <c r="IV25" s="206"/>
    </row>
    <row r="26" spans="1:256" x14ac:dyDescent="0.2">
      <c r="A26" s="426"/>
      <c r="B26" s="427"/>
      <c r="C26" s="427"/>
      <c r="D26" s="427"/>
      <c r="E26" s="427"/>
      <c r="F26" s="428"/>
    </row>
    <row r="27" spans="1:256" ht="18.75" x14ac:dyDescent="0.2">
      <c r="A27" s="423" t="s">
        <v>201</v>
      </c>
      <c r="B27" s="424"/>
      <c r="C27" s="424"/>
      <c r="D27" s="424"/>
      <c r="E27" s="424"/>
      <c r="F27" s="425"/>
    </row>
    <row r="28" spans="1:256" x14ac:dyDescent="0.2">
      <c r="A28" s="198" t="s">
        <v>202</v>
      </c>
      <c r="B28" s="199" t="s">
        <v>203</v>
      </c>
      <c r="C28" s="200">
        <v>0.21679999999999999</v>
      </c>
      <c r="D28" s="200" t="s">
        <v>204</v>
      </c>
      <c r="E28" s="200">
        <v>0.21679999999999999</v>
      </c>
      <c r="F28" s="201" t="s">
        <v>204</v>
      </c>
    </row>
    <row r="29" spans="1:256" x14ac:dyDescent="0.2">
      <c r="A29" s="198" t="s">
        <v>205</v>
      </c>
      <c r="B29" s="199" t="s">
        <v>206</v>
      </c>
      <c r="C29" s="200">
        <v>0</v>
      </c>
      <c r="D29" s="200" t="s">
        <v>204</v>
      </c>
      <c r="E29" s="200">
        <v>0</v>
      </c>
      <c r="F29" s="201" t="s">
        <v>204</v>
      </c>
    </row>
    <row r="30" spans="1:256" x14ac:dyDescent="0.2">
      <c r="A30" s="198" t="s">
        <v>207</v>
      </c>
      <c r="B30" s="199" t="s">
        <v>208</v>
      </c>
      <c r="C30" s="200">
        <v>8.3000000000000001E-3</v>
      </c>
      <c r="D30" s="200">
        <v>7.7000000000000002E-3</v>
      </c>
      <c r="E30" s="200">
        <v>8.3000000000000001E-3</v>
      </c>
      <c r="F30" s="201">
        <v>7.7000000000000002E-3</v>
      </c>
    </row>
    <row r="31" spans="1:256" x14ac:dyDescent="0.2">
      <c r="A31" s="198" t="s">
        <v>209</v>
      </c>
      <c r="B31" s="199" t="s">
        <v>210</v>
      </c>
      <c r="C31" s="200">
        <v>0.1106</v>
      </c>
      <c r="D31" s="200">
        <v>8.3299999999999999E-2</v>
      </c>
      <c r="E31" s="200">
        <v>0.1106</v>
      </c>
      <c r="F31" s="201">
        <v>8.3299999999999999E-2</v>
      </c>
    </row>
    <row r="32" spans="1:256" x14ac:dyDescent="0.2">
      <c r="A32" s="198" t="s">
        <v>211</v>
      </c>
      <c r="B32" s="199" t="s">
        <v>212</v>
      </c>
      <c r="C32" s="200">
        <v>5.9999999999999995E-4</v>
      </c>
      <c r="D32" s="200">
        <v>8.0000000000000004E-4</v>
      </c>
      <c r="E32" s="200">
        <v>5.9999999999999995E-4</v>
      </c>
      <c r="F32" s="201">
        <v>8.0000000000000004E-4</v>
      </c>
    </row>
    <row r="33" spans="1:6" x14ac:dyDescent="0.2">
      <c r="A33" s="198" t="s">
        <v>213</v>
      </c>
      <c r="B33" s="199" t="s">
        <v>214</v>
      </c>
      <c r="C33" s="200">
        <v>7.4000000000000003E-3</v>
      </c>
      <c r="D33" s="200">
        <v>5.5999999999999999E-3</v>
      </c>
      <c r="E33" s="200">
        <v>7.4000000000000003E-3</v>
      </c>
      <c r="F33" s="201">
        <v>5.5999999999999999E-3</v>
      </c>
    </row>
    <row r="34" spans="1:6" x14ac:dyDescent="0.2">
      <c r="A34" s="198" t="s">
        <v>215</v>
      </c>
      <c r="B34" s="199" t="s">
        <v>216</v>
      </c>
      <c r="C34" s="200">
        <v>1.9800000000000002E-2</v>
      </c>
      <c r="D34" s="200" t="s">
        <v>204</v>
      </c>
      <c r="E34" s="200">
        <v>1.9800000000000002E-2</v>
      </c>
      <c r="F34" s="201" t="s">
        <v>204</v>
      </c>
    </row>
    <row r="35" spans="1:6" x14ac:dyDescent="0.2">
      <c r="A35" s="198" t="s">
        <v>217</v>
      </c>
      <c r="B35" s="199" t="s">
        <v>218</v>
      </c>
      <c r="C35" s="200">
        <v>1.6999999999999999E-3</v>
      </c>
      <c r="D35" s="200">
        <v>1.2999999999999999E-3</v>
      </c>
      <c r="E35" s="200">
        <v>1.6999999999999999E-3</v>
      </c>
      <c r="F35" s="201">
        <v>1.2999999999999999E-3</v>
      </c>
    </row>
    <row r="36" spans="1:6" x14ac:dyDescent="0.2">
      <c r="A36" s="198" t="s">
        <v>219</v>
      </c>
      <c r="B36" s="199" t="s">
        <v>220</v>
      </c>
      <c r="C36" s="200">
        <v>0.1474</v>
      </c>
      <c r="D36" s="200">
        <v>0.1111</v>
      </c>
      <c r="E36" s="200">
        <v>0.1474</v>
      </c>
      <c r="F36" s="201">
        <v>0.1111</v>
      </c>
    </row>
    <row r="37" spans="1:6" x14ac:dyDescent="0.2">
      <c r="A37" s="198" t="s">
        <v>221</v>
      </c>
      <c r="B37" s="199" t="s">
        <v>222</v>
      </c>
      <c r="C37" s="200">
        <v>4.0000000000000002E-4</v>
      </c>
      <c r="D37" s="200">
        <v>2.9999999999999997E-4</v>
      </c>
      <c r="E37" s="200">
        <v>4.0000000000000002E-4</v>
      </c>
      <c r="F37" s="201">
        <v>2.9999999999999997E-4</v>
      </c>
    </row>
    <row r="38" spans="1:6" ht="18.75" x14ac:dyDescent="0.2">
      <c r="A38" s="202" t="s">
        <v>223</v>
      </c>
      <c r="B38" s="203" t="s">
        <v>165</v>
      </c>
      <c r="C38" s="204">
        <f>SUM(C28:C37)</f>
        <v>0.5129999999999999</v>
      </c>
      <c r="D38" s="204">
        <f>SUM(D28:D37)</f>
        <v>0.21009999999999998</v>
      </c>
      <c r="E38" s="204">
        <f>SUM(E28:E37)</f>
        <v>0.5129999999999999</v>
      </c>
      <c r="F38" s="205">
        <f>SUM(F28:F37)</f>
        <v>0.21009999999999998</v>
      </c>
    </row>
    <row r="39" spans="1:6" x14ac:dyDescent="0.2">
      <c r="A39" s="426"/>
      <c r="B39" s="427"/>
      <c r="C39" s="427"/>
      <c r="D39" s="427"/>
      <c r="E39" s="427"/>
      <c r="F39" s="428"/>
    </row>
    <row r="40" spans="1:6" ht="18.75" x14ac:dyDescent="0.2">
      <c r="A40" s="423" t="s">
        <v>224</v>
      </c>
      <c r="B40" s="424"/>
      <c r="C40" s="424"/>
      <c r="D40" s="424"/>
      <c r="E40" s="424"/>
      <c r="F40" s="425"/>
    </row>
    <row r="41" spans="1:6" x14ac:dyDescent="0.2">
      <c r="A41" s="198" t="s">
        <v>225</v>
      </c>
      <c r="B41" s="199" t="s">
        <v>226</v>
      </c>
      <c r="C41" s="200">
        <v>0</v>
      </c>
      <c r="D41" s="200">
        <v>0</v>
      </c>
      <c r="E41" s="200">
        <v>0</v>
      </c>
      <c r="F41" s="201">
        <v>0</v>
      </c>
    </row>
    <row r="42" spans="1:6" x14ac:dyDescent="0.2">
      <c r="A42" s="198" t="s">
        <v>227</v>
      </c>
      <c r="B42" s="199" t="s">
        <v>228</v>
      </c>
      <c r="C42" s="200">
        <v>1.1000000000000001E-3</v>
      </c>
      <c r="D42" s="200">
        <v>8.9999999999999998E-4</v>
      </c>
      <c r="E42" s="200">
        <v>1.1000000000000001E-3</v>
      </c>
      <c r="F42" s="201">
        <v>8.9999999999999998E-4</v>
      </c>
    </row>
    <row r="43" spans="1:6" x14ac:dyDescent="0.2">
      <c r="A43" s="198" t="s">
        <v>229</v>
      </c>
      <c r="B43" s="199" t="s">
        <v>230</v>
      </c>
      <c r="C43" s="200">
        <v>2.9100000000000001E-2</v>
      </c>
      <c r="D43" s="200">
        <v>2.1999999999999999E-2</v>
      </c>
      <c r="E43" s="200">
        <v>2.9100000000000001E-2</v>
      </c>
      <c r="F43" s="201">
        <v>2.1999999999999999E-2</v>
      </c>
    </row>
    <row r="44" spans="1:6" x14ac:dyDescent="0.2">
      <c r="A44" s="198" t="s">
        <v>231</v>
      </c>
      <c r="B44" s="199" t="s">
        <v>232</v>
      </c>
      <c r="C44" s="200">
        <v>2.8299999999999999E-2</v>
      </c>
      <c r="D44" s="200">
        <v>2.1399999999999999E-2</v>
      </c>
      <c r="E44" s="200">
        <v>2.8299999999999999E-2</v>
      </c>
      <c r="F44" s="201">
        <v>2.1399999999999999E-2</v>
      </c>
    </row>
    <row r="45" spans="1:6" x14ac:dyDescent="0.2">
      <c r="A45" s="198" t="s">
        <v>233</v>
      </c>
      <c r="B45" s="199" t="s">
        <v>234</v>
      </c>
      <c r="C45" s="200">
        <v>4.0000000000000001E-3</v>
      </c>
      <c r="D45" s="200">
        <v>3.0999999999999999E-3</v>
      </c>
      <c r="E45" s="200">
        <v>4.0000000000000001E-3</v>
      </c>
      <c r="F45" s="201">
        <v>3.0999999999999999E-3</v>
      </c>
    </row>
    <row r="46" spans="1:6" ht="18.75" x14ac:dyDescent="0.2">
      <c r="A46" s="202" t="s">
        <v>235</v>
      </c>
      <c r="B46" s="203" t="s">
        <v>165</v>
      </c>
      <c r="C46" s="204">
        <f>SUM(C41:C45)</f>
        <v>6.25E-2</v>
      </c>
      <c r="D46" s="204">
        <f>SUM(D41:D45)</f>
        <v>4.7399999999999998E-2</v>
      </c>
      <c r="E46" s="204">
        <f>SUM(E41:E45)</f>
        <v>6.25E-2</v>
      </c>
      <c r="F46" s="205">
        <f>SUM(F41:F45)</f>
        <v>4.7399999999999998E-2</v>
      </c>
    </row>
    <row r="47" spans="1:6" x14ac:dyDescent="0.2">
      <c r="A47" s="426"/>
      <c r="B47" s="427"/>
      <c r="C47" s="427"/>
      <c r="D47" s="427"/>
      <c r="E47" s="427"/>
      <c r="F47" s="428"/>
    </row>
    <row r="48" spans="1:6" ht="18.75" x14ac:dyDescent="0.2">
      <c r="A48" s="423" t="s">
        <v>236</v>
      </c>
      <c r="B48" s="424"/>
      <c r="C48" s="424"/>
      <c r="D48" s="424"/>
      <c r="E48" s="424"/>
      <c r="F48" s="425"/>
    </row>
    <row r="49" spans="1:29" x14ac:dyDescent="0.2">
      <c r="A49" s="198" t="s">
        <v>237</v>
      </c>
      <c r="B49" s="199" t="s">
        <v>238</v>
      </c>
      <c r="C49" s="200">
        <v>8.0699999999999994E-2</v>
      </c>
      <c r="D49" s="200">
        <v>3.0099999999999998E-2</v>
      </c>
      <c r="E49" s="200">
        <v>0.17680000000000001</v>
      </c>
      <c r="F49" s="201">
        <v>6.59E-2</v>
      </c>
    </row>
    <row r="50" spans="1:29" ht="25.5" x14ac:dyDescent="0.2">
      <c r="A50" s="198" t="s">
        <v>239</v>
      </c>
      <c r="B50" s="199" t="s">
        <v>240</v>
      </c>
      <c r="C50" s="200">
        <v>4.0000000000000001E-3</v>
      </c>
      <c r="D50" s="200">
        <v>3.0999999999999999E-3</v>
      </c>
      <c r="E50" s="200">
        <v>4.1999999999999997E-3</v>
      </c>
      <c r="F50" s="201">
        <v>3.2000000000000002E-3</v>
      </c>
    </row>
    <row r="51" spans="1:29" ht="18.75" x14ac:dyDescent="0.2">
      <c r="A51" s="202" t="s">
        <v>241</v>
      </c>
      <c r="B51" s="203" t="s">
        <v>165</v>
      </c>
      <c r="C51" s="204">
        <f>SUM(C49:C50)</f>
        <v>8.4699999999999998E-2</v>
      </c>
      <c r="D51" s="204">
        <f>SUM(D49:D50)</f>
        <v>3.32E-2</v>
      </c>
      <c r="E51" s="204">
        <f>SUM(E49:E50)</f>
        <v>0.18100000000000002</v>
      </c>
      <c r="F51" s="205">
        <f>SUM(F49:F50)</f>
        <v>6.9099999999999995E-2</v>
      </c>
    </row>
    <row r="52" spans="1:29" x14ac:dyDescent="0.2">
      <c r="A52" s="426"/>
      <c r="B52" s="427"/>
      <c r="C52" s="427"/>
      <c r="D52" s="427"/>
      <c r="E52" s="427"/>
      <c r="F52" s="428"/>
    </row>
    <row r="53" spans="1:29" x14ac:dyDescent="0.2">
      <c r="A53" s="426"/>
      <c r="B53" s="427"/>
      <c r="C53" s="427"/>
      <c r="D53" s="427"/>
      <c r="E53" s="427"/>
      <c r="F53" s="428"/>
    </row>
    <row r="54" spans="1:29" ht="19.5" thickBot="1" x14ac:dyDescent="0.25">
      <c r="A54" s="429" t="s">
        <v>242</v>
      </c>
      <c r="B54" s="430"/>
      <c r="C54" s="207">
        <f>C25+C38+C46+C51</f>
        <v>0.82819999999999983</v>
      </c>
      <c r="D54" s="207">
        <f>D25+D38+D46+D51</f>
        <v>0.4587</v>
      </c>
      <c r="E54" s="207">
        <f>E25+E38+E46+E51</f>
        <v>1.1245000000000001</v>
      </c>
      <c r="F54" s="208">
        <f>F25+F38+F46+F51</f>
        <v>0.69460000000000011</v>
      </c>
    </row>
    <row r="56" spans="1:29" x14ac:dyDescent="0.2">
      <c r="A56" s="212"/>
      <c r="B56" s="212"/>
      <c r="C56" s="212"/>
      <c r="D56" s="212"/>
      <c r="E56" s="212"/>
    </row>
    <row r="57" spans="1:29" x14ac:dyDescent="0.2">
      <c r="A57" s="324"/>
      <c r="B57" s="324"/>
      <c r="C57" s="324"/>
      <c r="D57" s="324"/>
      <c r="E57" s="324"/>
      <c r="F57" s="324"/>
      <c r="G57" s="213"/>
    </row>
    <row r="58" spans="1:29" x14ac:dyDescent="0.2">
      <c r="A58" s="67"/>
      <c r="B58" s="67"/>
      <c r="C58" s="67"/>
      <c r="D58" s="67"/>
      <c r="E58" s="67"/>
      <c r="F58" s="67"/>
      <c r="G58" s="213"/>
    </row>
    <row r="59" spans="1:29" x14ac:dyDescent="0.2">
      <c r="A59" s="67"/>
      <c r="B59" s="67"/>
      <c r="C59" s="67"/>
      <c r="D59" s="67"/>
      <c r="E59" s="67"/>
      <c r="F59" s="67"/>
      <c r="G59" s="213"/>
    </row>
    <row r="60" spans="1:29" x14ac:dyDescent="0.2">
      <c r="A60" s="324" t="s">
        <v>243</v>
      </c>
      <c r="B60" s="324"/>
      <c r="C60" s="324"/>
      <c r="D60" s="324"/>
      <c r="E60" s="324"/>
      <c r="F60" s="324"/>
      <c r="G60" s="213"/>
    </row>
    <row r="61" spans="1:29" ht="15.75" x14ac:dyDescent="0.25">
      <c r="A61" s="421" t="s">
        <v>67</v>
      </c>
      <c r="B61" s="421"/>
      <c r="C61" s="421"/>
      <c r="D61" s="421"/>
      <c r="E61" s="421"/>
      <c r="F61" s="421"/>
      <c r="G61" s="214"/>
      <c r="H61" s="214"/>
      <c r="I61" s="214"/>
      <c r="J61" s="214"/>
      <c r="K61" s="214"/>
      <c r="L61" s="214"/>
      <c r="M61" s="214"/>
      <c r="N61" s="214"/>
      <c r="O61" s="214"/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14"/>
      <c r="AA61" s="214"/>
      <c r="AB61" s="214"/>
      <c r="AC61" s="214"/>
    </row>
    <row r="62" spans="1:29" ht="14.25" x14ac:dyDescent="0.2">
      <c r="A62" s="422" t="s">
        <v>157</v>
      </c>
      <c r="B62" s="422"/>
      <c r="C62" s="422"/>
      <c r="D62" s="422"/>
      <c r="E62" s="422"/>
      <c r="F62" s="422"/>
    </row>
    <row r="63" spans="1:29" ht="14.25" x14ac:dyDescent="0.2">
      <c r="A63" s="422"/>
      <c r="B63" s="422"/>
      <c r="C63" s="422"/>
      <c r="D63" s="422"/>
      <c r="E63" s="422"/>
      <c r="F63" s="422"/>
    </row>
    <row r="64" spans="1:29" ht="15" x14ac:dyDescent="0.2">
      <c r="A64" s="215"/>
      <c r="B64" s="216"/>
      <c r="C64" s="216"/>
      <c r="D64" s="216"/>
      <c r="E64" s="216"/>
      <c r="F64" s="217"/>
    </row>
  </sheetData>
  <mergeCells count="24">
    <mergeCell ref="A47:F47"/>
    <mergeCell ref="A1:F1"/>
    <mergeCell ref="A2:F2"/>
    <mergeCell ref="A3:F4"/>
    <mergeCell ref="A6:F6"/>
    <mergeCell ref="D10:F10"/>
    <mergeCell ref="A12:A14"/>
    <mergeCell ref="B12:B14"/>
    <mergeCell ref="C12:D12"/>
    <mergeCell ref="E12:F12"/>
    <mergeCell ref="A15:F15"/>
    <mergeCell ref="A26:F26"/>
    <mergeCell ref="A27:F27"/>
    <mergeCell ref="A39:F39"/>
    <mergeCell ref="A40:F40"/>
    <mergeCell ref="A61:F61"/>
    <mergeCell ref="A62:F62"/>
    <mergeCell ref="A63:F63"/>
    <mergeCell ref="A48:F48"/>
    <mergeCell ref="A52:F52"/>
    <mergeCell ref="A53:F53"/>
    <mergeCell ref="A54:B54"/>
    <mergeCell ref="A57:F57"/>
    <mergeCell ref="A60:F60"/>
  </mergeCells>
  <pageMargins left="0.51181102362204722" right="0.51181102362204722" top="0.78740157480314965" bottom="0.78740157480314965" header="0.31496062992125984" footer="0.31496062992125984"/>
  <pageSetup paperSize="9" scale="95" orientation="landscape" r:id="rId1"/>
  <drawing r:id="rId2"/>
  <legacyDrawing r:id="rId3"/>
  <oleObjects>
    <mc:AlternateContent xmlns:mc="http://schemas.openxmlformats.org/markup-compatibility/2006">
      <mc:Choice Requires="x14">
        <oleObject progId="Unknown" shapeId="30721" r:id="rId4">
          <objectPr defaultSize="0" autoPict="0" r:id="rId5">
            <anchor moveWithCells="1" sizeWithCells="1">
              <from>
                <xdr:col>0</xdr:col>
                <xdr:colOff>95250</xdr:colOff>
                <xdr:row>0</xdr:row>
                <xdr:rowOff>66675</xdr:rowOff>
              </from>
              <to>
                <xdr:col>1</xdr:col>
                <xdr:colOff>409575</xdr:colOff>
                <xdr:row>0</xdr:row>
                <xdr:rowOff>828675</xdr:rowOff>
              </to>
            </anchor>
          </objectPr>
        </oleObject>
      </mc:Choice>
      <mc:Fallback>
        <oleObject progId="Unknown" shapeId="30721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375B-5A4A-4B21-9BBB-17E37F3E3E8B}">
  <dimension ref="A1:W64"/>
  <sheetViews>
    <sheetView workbookViewId="0">
      <selection activeCell="M27" sqref="M27:P27"/>
    </sheetView>
  </sheetViews>
  <sheetFormatPr defaultColWidth="9.28515625" defaultRowHeight="12.75" x14ac:dyDescent="0.2"/>
  <cols>
    <col min="1" max="1" width="5.28515625" style="5" customWidth="1"/>
    <col min="2" max="2" width="80.140625" style="5" customWidth="1"/>
    <col min="3" max="3" width="16.85546875" style="5" customWidth="1"/>
    <col min="4" max="4" width="12.42578125" style="5" customWidth="1"/>
    <col min="5" max="7" width="2" style="5" customWidth="1"/>
    <col min="8" max="8" width="9.5703125" style="5" customWidth="1"/>
    <col min="9" max="11" width="2" style="5" customWidth="1"/>
    <col min="12" max="12" width="9.7109375" style="5" customWidth="1"/>
    <col min="13" max="15" width="2" style="5" customWidth="1"/>
    <col min="16" max="16" width="9.85546875" style="5" customWidth="1"/>
    <col min="17" max="19" width="2" style="5" customWidth="1"/>
    <col min="20" max="20" width="10.140625" style="5" customWidth="1"/>
    <col min="21" max="21" width="19" style="5" customWidth="1"/>
    <col min="22" max="22" width="9.28515625" style="5"/>
    <col min="23" max="23" width="11.28515625" style="5" bestFit="1" customWidth="1"/>
    <col min="24" max="252" width="9.28515625" style="5"/>
    <col min="253" max="253" width="5.28515625" style="5" customWidth="1"/>
    <col min="254" max="254" width="39.85546875" style="5" customWidth="1"/>
    <col min="255" max="255" width="16.85546875" style="5" customWidth="1"/>
    <col min="256" max="256" width="9.7109375" style="5" customWidth="1"/>
    <col min="257" max="259" width="2" style="5" customWidth="1"/>
    <col min="260" max="260" width="9.5703125" style="5" customWidth="1"/>
    <col min="261" max="263" width="2" style="5" customWidth="1"/>
    <col min="264" max="264" width="9.7109375" style="5" customWidth="1"/>
    <col min="265" max="267" width="2" style="5" customWidth="1"/>
    <col min="268" max="268" width="9.85546875" style="5" customWidth="1"/>
    <col min="269" max="271" width="2" style="5" customWidth="1"/>
    <col min="272" max="272" width="10.140625" style="5" customWidth="1"/>
    <col min="273" max="275" width="2" style="5" customWidth="1"/>
    <col min="276" max="276" width="10.42578125" style="5" customWidth="1"/>
    <col min="277" max="277" width="19" style="5" customWidth="1"/>
    <col min="278" max="278" width="9.28515625" style="5"/>
    <col min="279" max="279" width="11.28515625" style="5" bestFit="1" customWidth="1"/>
    <col min="280" max="508" width="9.28515625" style="5"/>
    <col min="509" max="509" width="5.28515625" style="5" customWidth="1"/>
    <col min="510" max="510" width="39.85546875" style="5" customWidth="1"/>
    <col min="511" max="511" width="16.85546875" style="5" customWidth="1"/>
    <col min="512" max="512" width="9.7109375" style="5" customWidth="1"/>
    <col min="513" max="515" width="2" style="5" customWidth="1"/>
    <col min="516" max="516" width="9.5703125" style="5" customWidth="1"/>
    <col min="517" max="519" width="2" style="5" customWidth="1"/>
    <col min="520" max="520" width="9.7109375" style="5" customWidth="1"/>
    <col min="521" max="523" width="2" style="5" customWidth="1"/>
    <col min="524" max="524" width="9.85546875" style="5" customWidth="1"/>
    <col min="525" max="527" width="2" style="5" customWidth="1"/>
    <col min="528" max="528" width="10.140625" style="5" customWidth="1"/>
    <col min="529" max="531" width="2" style="5" customWidth="1"/>
    <col min="532" max="532" width="10.42578125" style="5" customWidth="1"/>
    <col min="533" max="533" width="19" style="5" customWidth="1"/>
    <col min="534" max="534" width="9.28515625" style="5"/>
    <col min="535" max="535" width="11.28515625" style="5" bestFit="1" customWidth="1"/>
    <col min="536" max="764" width="9.28515625" style="5"/>
    <col min="765" max="765" width="5.28515625" style="5" customWidth="1"/>
    <col min="766" max="766" width="39.85546875" style="5" customWidth="1"/>
    <col min="767" max="767" width="16.85546875" style="5" customWidth="1"/>
    <col min="768" max="768" width="9.7109375" style="5" customWidth="1"/>
    <col min="769" max="771" width="2" style="5" customWidth="1"/>
    <col min="772" max="772" width="9.5703125" style="5" customWidth="1"/>
    <col min="773" max="775" width="2" style="5" customWidth="1"/>
    <col min="776" max="776" width="9.7109375" style="5" customWidth="1"/>
    <col min="777" max="779" width="2" style="5" customWidth="1"/>
    <col min="780" max="780" width="9.85546875" style="5" customWidth="1"/>
    <col min="781" max="783" width="2" style="5" customWidth="1"/>
    <col min="784" max="784" width="10.140625" style="5" customWidth="1"/>
    <col min="785" max="787" width="2" style="5" customWidth="1"/>
    <col min="788" max="788" width="10.42578125" style="5" customWidth="1"/>
    <col min="789" max="789" width="19" style="5" customWidth="1"/>
    <col min="790" max="790" width="9.28515625" style="5"/>
    <col min="791" max="791" width="11.28515625" style="5" bestFit="1" customWidth="1"/>
    <col min="792" max="1020" width="9.28515625" style="5"/>
    <col min="1021" max="1021" width="5.28515625" style="5" customWidth="1"/>
    <col min="1022" max="1022" width="39.85546875" style="5" customWidth="1"/>
    <col min="1023" max="1023" width="16.85546875" style="5" customWidth="1"/>
    <col min="1024" max="1024" width="9.7109375" style="5" customWidth="1"/>
    <col min="1025" max="1027" width="2" style="5" customWidth="1"/>
    <col min="1028" max="1028" width="9.5703125" style="5" customWidth="1"/>
    <col min="1029" max="1031" width="2" style="5" customWidth="1"/>
    <col min="1032" max="1032" width="9.7109375" style="5" customWidth="1"/>
    <col min="1033" max="1035" width="2" style="5" customWidth="1"/>
    <col min="1036" max="1036" width="9.85546875" style="5" customWidth="1"/>
    <col min="1037" max="1039" width="2" style="5" customWidth="1"/>
    <col min="1040" max="1040" width="10.140625" style="5" customWidth="1"/>
    <col min="1041" max="1043" width="2" style="5" customWidth="1"/>
    <col min="1044" max="1044" width="10.42578125" style="5" customWidth="1"/>
    <col min="1045" max="1045" width="19" style="5" customWidth="1"/>
    <col min="1046" max="1046" width="9.28515625" style="5"/>
    <col min="1047" max="1047" width="11.28515625" style="5" bestFit="1" customWidth="1"/>
    <col min="1048" max="1276" width="9.28515625" style="5"/>
    <col min="1277" max="1277" width="5.28515625" style="5" customWidth="1"/>
    <col min="1278" max="1278" width="39.85546875" style="5" customWidth="1"/>
    <col min="1279" max="1279" width="16.85546875" style="5" customWidth="1"/>
    <col min="1280" max="1280" width="9.7109375" style="5" customWidth="1"/>
    <col min="1281" max="1283" width="2" style="5" customWidth="1"/>
    <col min="1284" max="1284" width="9.5703125" style="5" customWidth="1"/>
    <col min="1285" max="1287" width="2" style="5" customWidth="1"/>
    <col min="1288" max="1288" width="9.7109375" style="5" customWidth="1"/>
    <col min="1289" max="1291" width="2" style="5" customWidth="1"/>
    <col min="1292" max="1292" width="9.85546875" style="5" customWidth="1"/>
    <col min="1293" max="1295" width="2" style="5" customWidth="1"/>
    <col min="1296" max="1296" width="10.140625" style="5" customWidth="1"/>
    <col min="1297" max="1299" width="2" style="5" customWidth="1"/>
    <col min="1300" max="1300" width="10.42578125" style="5" customWidth="1"/>
    <col min="1301" max="1301" width="19" style="5" customWidth="1"/>
    <col min="1302" max="1302" width="9.28515625" style="5"/>
    <col min="1303" max="1303" width="11.28515625" style="5" bestFit="1" customWidth="1"/>
    <col min="1304" max="1532" width="9.28515625" style="5"/>
    <col min="1533" max="1533" width="5.28515625" style="5" customWidth="1"/>
    <col min="1534" max="1534" width="39.85546875" style="5" customWidth="1"/>
    <col min="1535" max="1535" width="16.85546875" style="5" customWidth="1"/>
    <col min="1536" max="1536" width="9.7109375" style="5" customWidth="1"/>
    <col min="1537" max="1539" width="2" style="5" customWidth="1"/>
    <col min="1540" max="1540" width="9.5703125" style="5" customWidth="1"/>
    <col min="1541" max="1543" width="2" style="5" customWidth="1"/>
    <col min="1544" max="1544" width="9.7109375" style="5" customWidth="1"/>
    <col min="1545" max="1547" width="2" style="5" customWidth="1"/>
    <col min="1548" max="1548" width="9.85546875" style="5" customWidth="1"/>
    <col min="1549" max="1551" width="2" style="5" customWidth="1"/>
    <col min="1552" max="1552" width="10.140625" style="5" customWidth="1"/>
    <col min="1553" max="1555" width="2" style="5" customWidth="1"/>
    <col min="1556" max="1556" width="10.42578125" style="5" customWidth="1"/>
    <col min="1557" max="1557" width="19" style="5" customWidth="1"/>
    <col min="1558" max="1558" width="9.28515625" style="5"/>
    <col min="1559" max="1559" width="11.28515625" style="5" bestFit="1" customWidth="1"/>
    <col min="1560" max="1788" width="9.28515625" style="5"/>
    <col min="1789" max="1789" width="5.28515625" style="5" customWidth="1"/>
    <col min="1790" max="1790" width="39.85546875" style="5" customWidth="1"/>
    <col min="1791" max="1791" width="16.85546875" style="5" customWidth="1"/>
    <col min="1792" max="1792" width="9.7109375" style="5" customWidth="1"/>
    <col min="1793" max="1795" width="2" style="5" customWidth="1"/>
    <col min="1796" max="1796" width="9.5703125" style="5" customWidth="1"/>
    <col min="1797" max="1799" width="2" style="5" customWidth="1"/>
    <col min="1800" max="1800" width="9.7109375" style="5" customWidth="1"/>
    <col min="1801" max="1803" width="2" style="5" customWidth="1"/>
    <col min="1804" max="1804" width="9.85546875" style="5" customWidth="1"/>
    <col min="1805" max="1807" width="2" style="5" customWidth="1"/>
    <col min="1808" max="1808" width="10.140625" style="5" customWidth="1"/>
    <col min="1809" max="1811" width="2" style="5" customWidth="1"/>
    <col min="1812" max="1812" width="10.42578125" style="5" customWidth="1"/>
    <col min="1813" max="1813" width="19" style="5" customWidth="1"/>
    <col min="1814" max="1814" width="9.28515625" style="5"/>
    <col min="1815" max="1815" width="11.28515625" style="5" bestFit="1" customWidth="1"/>
    <col min="1816" max="2044" width="9.28515625" style="5"/>
    <col min="2045" max="2045" width="5.28515625" style="5" customWidth="1"/>
    <col min="2046" max="2046" width="39.85546875" style="5" customWidth="1"/>
    <col min="2047" max="2047" width="16.85546875" style="5" customWidth="1"/>
    <col min="2048" max="2048" width="9.7109375" style="5" customWidth="1"/>
    <col min="2049" max="2051" width="2" style="5" customWidth="1"/>
    <col min="2052" max="2052" width="9.5703125" style="5" customWidth="1"/>
    <col min="2053" max="2055" width="2" style="5" customWidth="1"/>
    <col min="2056" max="2056" width="9.7109375" style="5" customWidth="1"/>
    <col min="2057" max="2059" width="2" style="5" customWidth="1"/>
    <col min="2060" max="2060" width="9.85546875" style="5" customWidth="1"/>
    <col min="2061" max="2063" width="2" style="5" customWidth="1"/>
    <col min="2064" max="2064" width="10.140625" style="5" customWidth="1"/>
    <col min="2065" max="2067" width="2" style="5" customWidth="1"/>
    <col min="2068" max="2068" width="10.42578125" style="5" customWidth="1"/>
    <col min="2069" max="2069" width="19" style="5" customWidth="1"/>
    <col min="2070" max="2070" width="9.28515625" style="5"/>
    <col min="2071" max="2071" width="11.28515625" style="5" bestFit="1" customWidth="1"/>
    <col min="2072" max="2300" width="9.28515625" style="5"/>
    <col min="2301" max="2301" width="5.28515625" style="5" customWidth="1"/>
    <col min="2302" max="2302" width="39.85546875" style="5" customWidth="1"/>
    <col min="2303" max="2303" width="16.85546875" style="5" customWidth="1"/>
    <col min="2304" max="2304" width="9.7109375" style="5" customWidth="1"/>
    <col min="2305" max="2307" width="2" style="5" customWidth="1"/>
    <col min="2308" max="2308" width="9.5703125" style="5" customWidth="1"/>
    <col min="2309" max="2311" width="2" style="5" customWidth="1"/>
    <col min="2312" max="2312" width="9.7109375" style="5" customWidth="1"/>
    <col min="2313" max="2315" width="2" style="5" customWidth="1"/>
    <col min="2316" max="2316" width="9.85546875" style="5" customWidth="1"/>
    <col min="2317" max="2319" width="2" style="5" customWidth="1"/>
    <col min="2320" max="2320" width="10.140625" style="5" customWidth="1"/>
    <col min="2321" max="2323" width="2" style="5" customWidth="1"/>
    <col min="2324" max="2324" width="10.42578125" style="5" customWidth="1"/>
    <col min="2325" max="2325" width="19" style="5" customWidth="1"/>
    <col min="2326" max="2326" width="9.28515625" style="5"/>
    <col min="2327" max="2327" width="11.28515625" style="5" bestFit="1" customWidth="1"/>
    <col min="2328" max="2556" width="9.28515625" style="5"/>
    <col min="2557" max="2557" width="5.28515625" style="5" customWidth="1"/>
    <col min="2558" max="2558" width="39.85546875" style="5" customWidth="1"/>
    <col min="2559" max="2559" width="16.85546875" style="5" customWidth="1"/>
    <col min="2560" max="2560" width="9.7109375" style="5" customWidth="1"/>
    <col min="2561" max="2563" width="2" style="5" customWidth="1"/>
    <col min="2564" max="2564" width="9.5703125" style="5" customWidth="1"/>
    <col min="2565" max="2567" width="2" style="5" customWidth="1"/>
    <col min="2568" max="2568" width="9.7109375" style="5" customWidth="1"/>
    <col min="2569" max="2571" width="2" style="5" customWidth="1"/>
    <col min="2572" max="2572" width="9.85546875" style="5" customWidth="1"/>
    <col min="2573" max="2575" width="2" style="5" customWidth="1"/>
    <col min="2576" max="2576" width="10.140625" style="5" customWidth="1"/>
    <col min="2577" max="2579" width="2" style="5" customWidth="1"/>
    <col min="2580" max="2580" width="10.42578125" style="5" customWidth="1"/>
    <col min="2581" max="2581" width="19" style="5" customWidth="1"/>
    <col min="2582" max="2582" width="9.28515625" style="5"/>
    <col min="2583" max="2583" width="11.28515625" style="5" bestFit="1" customWidth="1"/>
    <col min="2584" max="2812" width="9.28515625" style="5"/>
    <col min="2813" max="2813" width="5.28515625" style="5" customWidth="1"/>
    <col min="2814" max="2814" width="39.85546875" style="5" customWidth="1"/>
    <col min="2815" max="2815" width="16.85546875" style="5" customWidth="1"/>
    <col min="2816" max="2816" width="9.7109375" style="5" customWidth="1"/>
    <col min="2817" max="2819" width="2" style="5" customWidth="1"/>
    <col min="2820" max="2820" width="9.5703125" style="5" customWidth="1"/>
    <col min="2821" max="2823" width="2" style="5" customWidth="1"/>
    <col min="2824" max="2824" width="9.7109375" style="5" customWidth="1"/>
    <col min="2825" max="2827" width="2" style="5" customWidth="1"/>
    <col min="2828" max="2828" width="9.85546875" style="5" customWidth="1"/>
    <col min="2829" max="2831" width="2" style="5" customWidth="1"/>
    <col min="2832" max="2832" width="10.140625" style="5" customWidth="1"/>
    <col min="2833" max="2835" width="2" style="5" customWidth="1"/>
    <col min="2836" max="2836" width="10.42578125" style="5" customWidth="1"/>
    <col min="2837" max="2837" width="19" style="5" customWidth="1"/>
    <col min="2838" max="2838" width="9.28515625" style="5"/>
    <col min="2839" max="2839" width="11.28515625" style="5" bestFit="1" customWidth="1"/>
    <col min="2840" max="3068" width="9.28515625" style="5"/>
    <col min="3069" max="3069" width="5.28515625" style="5" customWidth="1"/>
    <col min="3070" max="3070" width="39.85546875" style="5" customWidth="1"/>
    <col min="3071" max="3071" width="16.85546875" style="5" customWidth="1"/>
    <col min="3072" max="3072" width="9.7109375" style="5" customWidth="1"/>
    <col min="3073" max="3075" width="2" style="5" customWidth="1"/>
    <col min="3076" max="3076" width="9.5703125" style="5" customWidth="1"/>
    <col min="3077" max="3079" width="2" style="5" customWidth="1"/>
    <col min="3080" max="3080" width="9.7109375" style="5" customWidth="1"/>
    <col min="3081" max="3083" width="2" style="5" customWidth="1"/>
    <col min="3084" max="3084" width="9.85546875" style="5" customWidth="1"/>
    <col min="3085" max="3087" width="2" style="5" customWidth="1"/>
    <col min="3088" max="3088" width="10.140625" style="5" customWidth="1"/>
    <col min="3089" max="3091" width="2" style="5" customWidth="1"/>
    <col min="3092" max="3092" width="10.42578125" style="5" customWidth="1"/>
    <col min="3093" max="3093" width="19" style="5" customWidth="1"/>
    <col min="3094" max="3094" width="9.28515625" style="5"/>
    <col min="3095" max="3095" width="11.28515625" style="5" bestFit="1" customWidth="1"/>
    <col min="3096" max="3324" width="9.28515625" style="5"/>
    <col min="3325" max="3325" width="5.28515625" style="5" customWidth="1"/>
    <col min="3326" max="3326" width="39.85546875" style="5" customWidth="1"/>
    <col min="3327" max="3327" width="16.85546875" style="5" customWidth="1"/>
    <col min="3328" max="3328" width="9.7109375" style="5" customWidth="1"/>
    <col min="3329" max="3331" width="2" style="5" customWidth="1"/>
    <col min="3332" max="3332" width="9.5703125" style="5" customWidth="1"/>
    <col min="3333" max="3335" width="2" style="5" customWidth="1"/>
    <col min="3336" max="3336" width="9.7109375" style="5" customWidth="1"/>
    <col min="3337" max="3339" width="2" style="5" customWidth="1"/>
    <col min="3340" max="3340" width="9.85546875" style="5" customWidth="1"/>
    <col min="3341" max="3343" width="2" style="5" customWidth="1"/>
    <col min="3344" max="3344" width="10.140625" style="5" customWidth="1"/>
    <col min="3345" max="3347" width="2" style="5" customWidth="1"/>
    <col min="3348" max="3348" width="10.42578125" style="5" customWidth="1"/>
    <col min="3349" max="3349" width="19" style="5" customWidth="1"/>
    <col min="3350" max="3350" width="9.28515625" style="5"/>
    <col min="3351" max="3351" width="11.28515625" style="5" bestFit="1" customWidth="1"/>
    <col min="3352" max="3580" width="9.28515625" style="5"/>
    <col min="3581" max="3581" width="5.28515625" style="5" customWidth="1"/>
    <col min="3582" max="3582" width="39.85546875" style="5" customWidth="1"/>
    <col min="3583" max="3583" width="16.85546875" style="5" customWidth="1"/>
    <col min="3584" max="3584" width="9.7109375" style="5" customWidth="1"/>
    <col min="3585" max="3587" width="2" style="5" customWidth="1"/>
    <col min="3588" max="3588" width="9.5703125" style="5" customWidth="1"/>
    <col min="3589" max="3591" width="2" style="5" customWidth="1"/>
    <col min="3592" max="3592" width="9.7109375" style="5" customWidth="1"/>
    <col min="3593" max="3595" width="2" style="5" customWidth="1"/>
    <col min="3596" max="3596" width="9.85546875" style="5" customWidth="1"/>
    <col min="3597" max="3599" width="2" style="5" customWidth="1"/>
    <col min="3600" max="3600" width="10.140625" style="5" customWidth="1"/>
    <col min="3601" max="3603" width="2" style="5" customWidth="1"/>
    <col min="3604" max="3604" width="10.42578125" style="5" customWidth="1"/>
    <col min="3605" max="3605" width="19" style="5" customWidth="1"/>
    <col min="3606" max="3606" width="9.28515625" style="5"/>
    <col min="3607" max="3607" width="11.28515625" style="5" bestFit="1" customWidth="1"/>
    <col min="3608" max="3836" width="9.28515625" style="5"/>
    <col min="3837" max="3837" width="5.28515625" style="5" customWidth="1"/>
    <col min="3838" max="3838" width="39.85546875" style="5" customWidth="1"/>
    <col min="3839" max="3839" width="16.85546875" style="5" customWidth="1"/>
    <col min="3840" max="3840" width="9.7109375" style="5" customWidth="1"/>
    <col min="3841" max="3843" width="2" style="5" customWidth="1"/>
    <col min="3844" max="3844" width="9.5703125" style="5" customWidth="1"/>
    <col min="3845" max="3847" width="2" style="5" customWidth="1"/>
    <col min="3848" max="3848" width="9.7109375" style="5" customWidth="1"/>
    <col min="3849" max="3851" width="2" style="5" customWidth="1"/>
    <col min="3852" max="3852" width="9.85546875" style="5" customWidth="1"/>
    <col min="3853" max="3855" width="2" style="5" customWidth="1"/>
    <col min="3856" max="3856" width="10.140625" style="5" customWidth="1"/>
    <col min="3857" max="3859" width="2" style="5" customWidth="1"/>
    <col min="3860" max="3860" width="10.42578125" style="5" customWidth="1"/>
    <col min="3861" max="3861" width="19" style="5" customWidth="1"/>
    <col min="3862" max="3862" width="9.28515625" style="5"/>
    <col min="3863" max="3863" width="11.28515625" style="5" bestFit="1" customWidth="1"/>
    <col min="3864" max="4092" width="9.28515625" style="5"/>
    <col min="4093" max="4093" width="5.28515625" style="5" customWidth="1"/>
    <col min="4094" max="4094" width="39.85546875" style="5" customWidth="1"/>
    <col min="4095" max="4095" width="16.85546875" style="5" customWidth="1"/>
    <col min="4096" max="4096" width="9.7109375" style="5" customWidth="1"/>
    <col min="4097" max="4099" width="2" style="5" customWidth="1"/>
    <col min="4100" max="4100" width="9.5703125" style="5" customWidth="1"/>
    <col min="4101" max="4103" width="2" style="5" customWidth="1"/>
    <col min="4104" max="4104" width="9.7109375" style="5" customWidth="1"/>
    <col min="4105" max="4107" width="2" style="5" customWidth="1"/>
    <col min="4108" max="4108" width="9.85546875" style="5" customWidth="1"/>
    <col min="4109" max="4111" width="2" style="5" customWidth="1"/>
    <col min="4112" max="4112" width="10.140625" style="5" customWidth="1"/>
    <col min="4113" max="4115" width="2" style="5" customWidth="1"/>
    <col min="4116" max="4116" width="10.42578125" style="5" customWidth="1"/>
    <col min="4117" max="4117" width="19" style="5" customWidth="1"/>
    <col min="4118" max="4118" width="9.28515625" style="5"/>
    <col min="4119" max="4119" width="11.28515625" style="5" bestFit="1" customWidth="1"/>
    <col min="4120" max="4348" width="9.28515625" style="5"/>
    <col min="4349" max="4349" width="5.28515625" style="5" customWidth="1"/>
    <col min="4350" max="4350" width="39.85546875" style="5" customWidth="1"/>
    <col min="4351" max="4351" width="16.85546875" style="5" customWidth="1"/>
    <col min="4352" max="4352" width="9.7109375" style="5" customWidth="1"/>
    <col min="4353" max="4355" width="2" style="5" customWidth="1"/>
    <col min="4356" max="4356" width="9.5703125" style="5" customWidth="1"/>
    <col min="4357" max="4359" width="2" style="5" customWidth="1"/>
    <col min="4360" max="4360" width="9.7109375" style="5" customWidth="1"/>
    <col min="4361" max="4363" width="2" style="5" customWidth="1"/>
    <col min="4364" max="4364" width="9.85546875" style="5" customWidth="1"/>
    <col min="4365" max="4367" width="2" style="5" customWidth="1"/>
    <col min="4368" max="4368" width="10.140625" style="5" customWidth="1"/>
    <col min="4369" max="4371" width="2" style="5" customWidth="1"/>
    <col min="4372" max="4372" width="10.42578125" style="5" customWidth="1"/>
    <col min="4373" max="4373" width="19" style="5" customWidth="1"/>
    <col min="4374" max="4374" width="9.28515625" style="5"/>
    <col min="4375" max="4375" width="11.28515625" style="5" bestFit="1" customWidth="1"/>
    <col min="4376" max="4604" width="9.28515625" style="5"/>
    <col min="4605" max="4605" width="5.28515625" style="5" customWidth="1"/>
    <col min="4606" max="4606" width="39.85546875" style="5" customWidth="1"/>
    <col min="4607" max="4607" width="16.85546875" style="5" customWidth="1"/>
    <col min="4608" max="4608" width="9.7109375" style="5" customWidth="1"/>
    <col min="4609" max="4611" width="2" style="5" customWidth="1"/>
    <col min="4612" max="4612" width="9.5703125" style="5" customWidth="1"/>
    <col min="4613" max="4615" width="2" style="5" customWidth="1"/>
    <col min="4616" max="4616" width="9.7109375" style="5" customWidth="1"/>
    <col min="4617" max="4619" width="2" style="5" customWidth="1"/>
    <col min="4620" max="4620" width="9.85546875" style="5" customWidth="1"/>
    <col min="4621" max="4623" width="2" style="5" customWidth="1"/>
    <col min="4624" max="4624" width="10.140625" style="5" customWidth="1"/>
    <col min="4625" max="4627" width="2" style="5" customWidth="1"/>
    <col min="4628" max="4628" width="10.42578125" style="5" customWidth="1"/>
    <col min="4629" max="4629" width="19" style="5" customWidth="1"/>
    <col min="4630" max="4630" width="9.28515625" style="5"/>
    <col min="4631" max="4631" width="11.28515625" style="5" bestFit="1" customWidth="1"/>
    <col min="4632" max="4860" width="9.28515625" style="5"/>
    <col min="4861" max="4861" width="5.28515625" style="5" customWidth="1"/>
    <col min="4862" max="4862" width="39.85546875" style="5" customWidth="1"/>
    <col min="4863" max="4863" width="16.85546875" style="5" customWidth="1"/>
    <col min="4864" max="4864" width="9.7109375" style="5" customWidth="1"/>
    <col min="4865" max="4867" width="2" style="5" customWidth="1"/>
    <col min="4868" max="4868" width="9.5703125" style="5" customWidth="1"/>
    <col min="4869" max="4871" width="2" style="5" customWidth="1"/>
    <col min="4872" max="4872" width="9.7109375" style="5" customWidth="1"/>
    <col min="4873" max="4875" width="2" style="5" customWidth="1"/>
    <col min="4876" max="4876" width="9.85546875" style="5" customWidth="1"/>
    <col min="4877" max="4879" width="2" style="5" customWidth="1"/>
    <col min="4880" max="4880" width="10.140625" style="5" customWidth="1"/>
    <col min="4881" max="4883" width="2" style="5" customWidth="1"/>
    <col min="4884" max="4884" width="10.42578125" style="5" customWidth="1"/>
    <col min="4885" max="4885" width="19" style="5" customWidth="1"/>
    <col min="4886" max="4886" width="9.28515625" style="5"/>
    <col min="4887" max="4887" width="11.28515625" style="5" bestFit="1" customWidth="1"/>
    <col min="4888" max="5116" width="9.28515625" style="5"/>
    <col min="5117" max="5117" width="5.28515625" style="5" customWidth="1"/>
    <col min="5118" max="5118" width="39.85546875" style="5" customWidth="1"/>
    <col min="5119" max="5119" width="16.85546875" style="5" customWidth="1"/>
    <col min="5120" max="5120" width="9.7109375" style="5" customWidth="1"/>
    <col min="5121" max="5123" width="2" style="5" customWidth="1"/>
    <col min="5124" max="5124" width="9.5703125" style="5" customWidth="1"/>
    <col min="5125" max="5127" width="2" style="5" customWidth="1"/>
    <col min="5128" max="5128" width="9.7109375" style="5" customWidth="1"/>
    <col min="5129" max="5131" width="2" style="5" customWidth="1"/>
    <col min="5132" max="5132" width="9.85546875" style="5" customWidth="1"/>
    <col min="5133" max="5135" width="2" style="5" customWidth="1"/>
    <col min="5136" max="5136" width="10.140625" style="5" customWidth="1"/>
    <col min="5137" max="5139" width="2" style="5" customWidth="1"/>
    <col min="5140" max="5140" width="10.42578125" style="5" customWidth="1"/>
    <col min="5141" max="5141" width="19" style="5" customWidth="1"/>
    <col min="5142" max="5142" width="9.28515625" style="5"/>
    <col min="5143" max="5143" width="11.28515625" style="5" bestFit="1" customWidth="1"/>
    <col min="5144" max="5372" width="9.28515625" style="5"/>
    <col min="5373" max="5373" width="5.28515625" style="5" customWidth="1"/>
    <col min="5374" max="5374" width="39.85546875" style="5" customWidth="1"/>
    <col min="5375" max="5375" width="16.85546875" style="5" customWidth="1"/>
    <col min="5376" max="5376" width="9.7109375" style="5" customWidth="1"/>
    <col min="5377" max="5379" width="2" style="5" customWidth="1"/>
    <col min="5380" max="5380" width="9.5703125" style="5" customWidth="1"/>
    <col min="5381" max="5383" width="2" style="5" customWidth="1"/>
    <col min="5384" max="5384" width="9.7109375" style="5" customWidth="1"/>
    <col min="5385" max="5387" width="2" style="5" customWidth="1"/>
    <col min="5388" max="5388" width="9.85546875" style="5" customWidth="1"/>
    <col min="5389" max="5391" width="2" style="5" customWidth="1"/>
    <col min="5392" max="5392" width="10.140625" style="5" customWidth="1"/>
    <col min="5393" max="5395" width="2" style="5" customWidth="1"/>
    <col min="5396" max="5396" width="10.42578125" style="5" customWidth="1"/>
    <col min="5397" max="5397" width="19" style="5" customWidth="1"/>
    <col min="5398" max="5398" width="9.28515625" style="5"/>
    <col min="5399" max="5399" width="11.28515625" style="5" bestFit="1" customWidth="1"/>
    <col min="5400" max="5628" width="9.28515625" style="5"/>
    <col min="5629" max="5629" width="5.28515625" style="5" customWidth="1"/>
    <col min="5630" max="5630" width="39.85546875" style="5" customWidth="1"/>
    <col min="5631" max="5631" width="16.85546875" style="5" customWidth="1"/>
    <col min="5632" max="5632" width="9.7109375" style="5" customWidth="1"/>
    <col min="5633" max="5635" width="2" style="5" customWidth="1"/>
    <col min="5636" max="5636" width="9.5703125" style="5" customWidth="1"/>
    <col min="5637" max="5639" width="2" style="5" customWidth="1"/>
    <col min="5640" max="5640" width="9.7109375" style="5" customWidth="1"/>
    <col min="5641" max="5643" width="2" style="5" customWidth="1"/>
    <col min="5644" max="5644" width="9.85546875" style="5" customWidth="1"/>
    <col min="5645" max="5647" width="2" style="5" customWidth="1"/>
    <col min="5648" max="5648" width="10.140625" style="5" customWidth="1"/>
    <col min="5649" max="5651" width="2" style="5" customWidth="1"/>
    <col min="5652" max="5652" width="10.42578125" style="5" customWidth="1"/>
    <col min="5653" max="5653" width="19" style="5" customWidth="1"/>
    <col min="5654" max="5654" width="9.28515625" style="5"/>
    <col min="5655" max="5655" width="11.28515625" style="5" bestFit="1" customWidth="1"/>
    <col min="5656" max="5884" width="9.28515625" style="5"/>
    <col min="5885" max="5885" width="5.28515625" style="5" customWidth="1"/>
    <col min="5886" max="5886" width="39.85546875" style="5" customWidth="1"/>
    <col min="5887" max="5887" width="16.85546875" style="5" customWidth="1"/>
    <col min="5888" max="5888" width="9.7109375" style="5" customWidth="1"/>
    <col min="5889" max="5891" width="2" style="5" customWidth="1"/>
    <col min="5892" max="5892" width="9.5703125" style="5" customWidth="1"/>
    <col min="5893" max="5895" width="2" style="5" customWidth="1"/>
    <col min="5896" max="5896" width="9.7109375" style="5" customWidth="1"/>
    <col min="5897" max="5899" width="2" style="5" customWidth="1"/>
    <col min="5900" max="5900" width="9.85546875" style="5" customWidth="1"/>
    <col min="5901" max="5903" width="2" style="5" customWidth="1"/>
    <col min="5904" max="5904" width="10.140625" style="5" customWidth="1"/>
    <col min="5905" max="5907" width="2" style="5" customWidth="1"/>
    <col min="5908" max="5908" width="10.42578125" style="5" customWidth="1"/>
    <col min="5909" max="5909" width="19" style="5" customWidth="1"/>
    <col min="5910" max="5910" width="9.28515625" style="5"/>
    <col min="5911" max="5911" width="11.28515625" style="5" bestFit="1" customWidth="1"/>
    <col min="5912" max="6140" width="9.28515625" style="5"/>
    <col min="6141" max="6141" width="5.28515625" style="5" customWidth="1"/>
    <col min="6142" max="6142" width="39.85546875" style="5" customWidth="1"/>
    <col min="6143" max="6143" width="16.85546875" style="5" customWidth="1"/>
    <col min="6144" max="6144" width="9.7109375" style="5" customWidth="1"/>
    <col min="6145" max="6147" width="2" style="5" customWidth="1"/>
    <col min="6148" max="6148" width="9.5703125" style="5" customWidth="1"/>
    <col min="6149" max="6151" width="2" style="5" customWidth="1"/>
    <col min="6152" max="6152" width="9.7109375" style="5" customWidth="1"/>
    <col min="6153" max="6155" width="2" style="5" customWidth="1"/>
    <col min="6156" max="6156" width="9.85546875" style="5" customWidth="1"/>
    <col min="6157" max="6159" width="2" style="5" customWidth="1"/>
    <col min="6160" max="6160" width="10.140625" style="5" customWidth="1"/>
    <col min="6161" max="6163" width="2" style="5" customWidth="1"/>
    <col min="6164" max="6164" width="10.42578125" style="5" customWidth="1"/>
    <col min="6165" max="6165" width="19" style="5" customWidth="1"/>
    <col min="6166" max="6166" width="9.28515625" style="5"/>
    <col min="6167" max="6167" width="11.28515625" style="5" bestFit="1" customWidth="1"/>
    <col min="6168" max="6396" width="9.28515625" style="5"/>
    <col min="6397" max="6397" width="5.28515625" style="5" customWidth="1"/>
    <col min="6398" max="6398" width="39.85546875" style="5" customWidth="1"/>
    <col min="6399" max="6399" width="16.85546875" style="5" customWidth="1"/>
    <col min="6400" max="6400" width="9.7109375" style="5" customWidth="1"/>
    <col min="6401" max="6403" width="2" style="5" customWidth="1"/>
    <col min="6404" max="6404" width="9.5703125" style="5" customWidth="1"/>
    <col min="6405" max="6407" width="2" style="5" customWidth="1"/>
    <col min="6408" max="6408" width="9.7109375" style="5" customWidth="1"/>
    <col min="6409" max="6411" width="2" style="5" customWidth="1"/>
    <col min="6412" max="6412" width="9.85546875" style="5" customWidth="1"/>
    <col min="6413" max="6415" width="2" style="5" customWidth="1"/>
    <col min="6416" max="6416" width="10.140625" style="5" customWidth="1"/>
    <col min="6417" max="6419" width="2" style="5" customWidth="1"/>
    <col min="6420" max="6420" width="10.42578125" style="5" customWidth="1"/>
    <col min="6421" max="6421" width="19" style="5" customWidth="1"/>
    <col min="6422" max="6422" width="9.28515625" style="5"/>
    <col min="6423" max="6423" width="11.28515625" style="5" bestFit="1" customWidth="1"/>
    <col min="6424" max="6652" width="9.28515625" style="5"/>
    <col min="6653" max="6653" width="5.28515625" style="5" customWidth="1"/>
    <col min="6654" max="6654" width="39.85546875" style="5" customWidth="1"/>
    <col min="6655" max="6655" width="16.85546875" style="5" customWidth="1"/>
    <col min="6656" max="6656" width="9.7109375" style="5" customWidth="1"/>
    <col min="6657" max="6659" width="2" style="5" customWidth="1"/>
    <col min="6660" max="6660" width="9.5703125" style="5" customWidth="1"/>
    <col min="6661" max="6663" width="2" style="5" customWidth="1"/>
    <col min="6664" max="6664" width="9.7109375" style="5" customWidth="1"/>
    <col min="6665" max="6667" width="2" style="5" customWidth="1"/>
    <col min="6668" max="6668" width="9.85546875" style="5" customWidth="1"/>
    <col min="6669" max="6671" width="2" style="5" customWidth="1"/>
    <col min="6672" max="6672" width="10.140625" style="5" customWidth="1"/>
    <col min="6673" max="6675" width="2" style="5" customWidth="1"/>
    <col min="6676" max="6676" width="10.42578125" style="5" customWidth="1"/>
    <col min="6677" max="6677" width="19" style="5" customWidth="1"/>
    <col min="6678" max="6678" width="9.28515625" style="5"/>
    <col min="6679" max="6679" width="11.28515625" style="5" bestFit="1" customWidth="1"/>
    <col min="6680" max="6908" width="9.28515625" style="5"/>
    <col min="6909" max="6909" width="5.28515625" style="5" customWidth="1"/>
    <col min="6910" max="6910" width="39.85546875" style="5" customWidth="1"/>
    <col min="6911" max="6911" width="16.85546875" style="5" customWidth="1"/>
    <col min="6912" max="6912" width="9.7109375" style="5" customWidth="1"/>
    <col min="6913" max="6915" width="2" style="5" customWidth="1"/>
    <col min="6916" max="6916" width="9.5703125" style="5" customWidth="1"/>
    <col min="6917" max="6919" width="2" style="5" customWidth="1"/>
    <col min="6920" max="6920" width="9.7109375" style="5" customWidth="1"/>
    <col min="6921" max="6923" width="2" style="5" customWidth="1"/>
    <col min="6924" max="6924" width="9.85546875" style="5" customWidth="1"/>
    <col min="6925" max="6927" width="2" style="5" customWidth="1"/>
    <col min="6928" max="6928" width="10.140625" style="5" customWidth="1"/>
    <col min="6929" max="6931" width="2" style="5" customWidth="1"/>
    <col min="6932" max="6932" width="10.42578125" style="5" customWidth="1"/>
    <col min="6933" max="6933" width="19" style="5" customWidth="1"/>
    <col min="6934" max="6934" width="9.28515625" style="5"/>
    <col min="6935" max="6935" width="11.28515625" style="5" bestFit="1" customWidth="1"/>
    <col min="6936" max="7164" width="9.28515625" style="5"/>
    <col min="7165" max="7165" width="5.28515625" style="5" customWidth="1"/>
    <col min="7166" max="7166" width="39.85546875" style="5" customWidth="1"/>
    <col min="7167" max="7167" width="16.85546875" style="5" customWidth="1"/>
    <col min="7168" max="7168" width="9.7109375" style="5" customWidth="1"/>
    <col min="7169" max="7171" width="2" style="5" customWidth="1"/>
    <col min="7172" max="7172" width="9.5703125" style="5" customWidth="1"/>
    <col min="7173" max="7175" width="2" style="5" customWidth="1"/>
    <col min="7176" max="7176" width="9.7109375" style="5" customWidth="1"/>
    <col min="7177" max="7179" width="2" style="5" customWidth="1"/>
    <col min="7180" max="7180" width="9.85546875" style="5" customWidth="1"/>
    <col min="7181" max="7183" width="2" style="5" customWidth="1"/>
    <col min="7184" max="7184" width="10.140625" style="5" customWidth="1"/>
    <col min="7185" max="7187" width="2" style="5" customWidth="1"/>
    <col min="7188" max="7188" width="10.42578125" style="5" customWidth="1"/>
    <col min="7189" max="7189" width="19" style="5" customWidth="1"/>
    <col min="7190" max="7190" width="9.28515625" style="5"/>
    <col min="7191" max="7191" width="11.28515625" style="5" bestFit="1" customWidth="1"/>
    <col min="7192" max="7420" width="9.28515625" style="5"/>
    <col min="7421" max="7421" width="5.28515625" style="5" customWidth="1"/>
    <col min="7422" max="7422" width="39.85546875" style="5" customWidth="1"/>
    <col min="7423" max="7423" width="16.85546875" style="5" customWidth="1"/>
    <col min="7424" max="7424" width="9.7109375" style="5" customWidth="1"/>
    <col min="7425" max="7427" width="2" style="5" customWidth="1"/>
    <col min="7428" max="7428" width="9.5703125" style="5" customWidth="1"/>
    <col min="7429" max="7431" width="2" style="5" customWidth="1"/>
    <col min="7432" max="7432" width="9.7109375" style="5" customWidth="1"/>
    <col min="7433" max="7435" width="2" style="5" customWidth="1"/>
    <col min="7436" max="7436" width="9.85546875" style="5" customWidth="1"/>
    <col min="7437" max="7439" width="2" style="5" customWidth="1"/>
    <col min="7440" max="7440" width="10.140625" style="5" customWidth="1"/>
    <col min="7441" max="7443" width="2" style="5" customWidth="1"/>
    <col min="7444" max="7444" width="10.42578125" style="5" customWidth="1"/>
    <col min="7445" max="7445" width="19" style="5" customWidth="1"/>
    <col min="7446" max="7446" width="9.28515625" style="5"/>
    <col min="7447" max="7447" width="11.28515625" style="5" bestFit="1" customWidth="1"/>
    <col min="7448" max="7676" width="9.28515625" style="5"/>
    <col min="7677" max="7677" width="5.28515625" style="5" customWidth="1"/>
    <col min="7678" max="7678" width="39.85546875" style="5" customWidth="1"/>
    <col min="7679" max="7679" width="16.85546875" style="5" customWidth="1"/>
    <col min="7680" max="7680" width="9.7109375" style="5" customWidth="1"/>
    <col min="7681" max="7683" width="2" style="5" customWidth="1"/>
    <col min="7684" max="7684" width="9.5703125" style="5" customWidth="1"/>
    <col min="7685" max="7687" width="2" style="5" customWidth="1"/>
    <col min="7688" max="7688" width="9.7109375" style="5" customWidth="1"/>
    <col min="7689" max="7691" width="2" style="5" customWidth="1"/>
    <col min="7692" max="7692" width="9.85546875" style="5" customWidth="1"/>
    <col min="7693" max="7695" width="2" style="5" customWidth="1"/>
    <col min="7696" max="7696" width="10.140625" style="5" customWidth="1"/>
    <col min="7697" max="7699" width="2" style="5" customWidth="1"/>
    <col min="7700" max="7700" width="10.42578125" style="5" customWidth="1"/>
    <col min="7701" max="7701" width="19" style="5" customWidth="1"/>
    <col min="7702" max="7702" width="9.28515625" style="5"/>
    <col min="7703" max="7703" width="11.28515625" style="5" bestFit="1" customWidth="1"/>
    <col min="7704" max="7932" width="9.28515625" style="5"/>
    <col min="7933" max="7933" width="5.28515625" style="5" customWidth="1"/>
    <col min="7934" max="7934" width="39.85546875" style="5" customWidth="1"/>
    <col min="7935" max="7935" width="16.85546875" style="5" customWidth="1"/>
    <col min="7936" max="7936" width="9.7109375" style="5" customWidth="1"/>
    <col min="7937" max="7939" width="2" style="5" customWidth="1"/>
    <col min="7940" max="7940" width="9.5703125" style="5" customWidth="1"/>
    <col min="7941" max="7943" width="2" style="5" customWidth="1"/>
    <col min="7944" max="7944" width="9.7109375" style="5" customWidth="1"/>
    <col min="7945" max="7947" width="2" style="5" customWidth="1"/>
    <col min="7948" max="7948" width="9.85546875" style="5" customWidth="1"/>
    <col min="7949" max="7951" width="2" style="5" customWidth="1"/>
    <col min="7952" max="7952" width="10.140625" style="5" customWidth="1"/>
    <col min="7953" max="7955" width="2" style="5" customWidth="1"/>
    <col min="7956" max="7956" width="10.42578125" style="5" customWidth="1"/>
    <col min="7957" max="7957" width="19" style="5" customWidth="1"/>
    <col min="7958" max="7958" width="9.28515625" style="5"/>
    <col min="7959" max="7959" width="11.28515625" style="5" bestFit="1" customWidth="1"/>
    <col min="7960" max="8188" width="9.28515625" style="5"/>
    <col min="8189" max="8189" width="5.28515625" style="5" customWidth="1"/>
    <col min="8190" max="8190" width="39.85546875" style="5" customWidth="1"/>
    <col min="8191" max="8191" width="16.85546875" style="5" customWidth="1"/>
    <col min="8192" max="8192" width="9.7109375" style="5" customWidth="1"/>
    <col min="8193" max="8195" width="2" style="5" customWidth="1"/>
    <col min="8196" max="8196" width="9.5703125" style="5" customWidth="1"/>
    <col min="8197" max="8199" width="2" style="5" customWidth="1"/>
    <col min="8200" max="8200" width="9.7109375" style="5" customWidth="1"/>
    <col min="8201" max="8203" width="2" style="5" customWidth="1"/>
    <col min="8204" max="8204" width="9.85546875" style="5" customWidth="1"/>
    <col min="8205" max="8207" width="2" style="5" customWidth="1"/>
    <col min="8208" max="8208" width="10.140625" style="5" customWidth="1"/>
    <col min="8209" max="8211" width="2" style="5" customWidth="1"/>
    <col min="8212" max="8212" width="10.42578125" style="5" customWidth="1"/>
    <col min="8213" max="8213" width="19" style="5" customWidth="1"/>
    <col min="8214" max="8214" width="9.28515625" style="5"/>
    <col min="8215" max="8215" width="11.28515625" style="5" bestFit="1" customWidth="1"/>
    <col min="8216" max="8444" width="9.28515625" style="5"/>
    <col min="8445" max="8445" width="5.28515625" style="5" customWidth="1"/>
    <col min="8446" max="8446" width="39.85546875" style="5" customWidth="1"/>
    <col min="8447" max="8447" width="16.85546875" style="5" customWidth="1"/>
    <col min="8448" max="8448" width="9.7109375" style="5" customWidth="1"/>
    <col min="8449" max="8451" width="2" style="5" customWidth="1"/>
    <col min="8452" max="8452" width="9.5703125" style="5" customWidth="1"/>
    <col min="8453" max="8455" width="2" style="5" customWidth="1"/>
    <col min="8456" max="8456" width="9.7109375" style="5" customWidth="1"/>
    <col min="8457" max="8459" width="2" style="5" customWidth="1"/>
    <col min="8460" max="8460" width="9.85546875" style="5" customWidth="1"/>
    <col min="8461" max="8463" width="2" style="5" customWidth="1"/>
    <col min="8464" max="8464" width="10.140625" style="5" customWidth="1"/>
    <col min="8465" max="8467" width="2" style="5" customWidth="1"/>
    <col min="8468" max="8468" width="10.42578125" style="5" customWidth="1"/>
    <col min="8469" max="8469" width="19" style="5" customWidth="1"/>
    <col min="8470" max="8470" width="9.28515625" style="5"/>
    <col min="8471" max="8471" width="11.28515625" style="5" bestFit="1" customWidth="1"/>
    <col min="8472" max="8700" width="9.28515625" style="5"/>
    <col min="8701" max="8701" width="5.28515625" style="5" customWidth="1"/>
    <col min="8702" max="8702" width="39.85546875" style="5" customWidth="1"/>
    <col min="8703" max="8703" width="16.85546875" style="5" customWidth="1"/>
    <col min="8704" max="8704" width="9.7109375" style="5" customWidth="1"/>
    <col min="8705" max="8707" width="2" style="5" customWidth="1"/>
    <col min="8708" max="8708" width="9.5703125" style="5" customWidth="1"/>
    <col min="8709" max="8711" width="2" style="5" customWidth="1"/>
    <col min="8712" max="8712" width="9.7109375" style="5" customWidth="1"/>
    <col min="8713" max="8715" width="2" style="5" customWidth="1"/>
    <col min="8716" max="8716" width="9.85546875" style="5" customWidth="1"/>
    <col min="8717" max="8719" width="2" style="5" customWidth="1"/>
    <col min="8720" max="8720" width="10.140625" style="5" customWidth="1"/>
    <col min="8721" max="8723" width="2" style="5" customWidth="1"/>
    <col min="8724" max="8724" width="10.42578125" style="5" customWidth="1"/>
    <col min="8725" max="8725" width="19" style="5" customWidth="1"/>
    <col min="8726" max="8726" width="9.28515625" style="5"/>
    <col min="8727" max="8727" width="11.28515625" style="5" bestFit="1" customWidth="1"/>
    <col min="8728" max="8956" width="9.28515625" style="5"/>
    <col min="8957" max="8957" width="5.28515625" style="5" customWidth="1"/>
    <col min="8958" max="8958" width="39.85546875" style="5" customWidth="1"/>
    <col min="8959" max="8959" width="16.85546875" style="5" customWidth="1"/>
    <col min="8960" max="8960" width="9.7109375" style="5" customWidth="1"/>
    <col min="8961" max="8963" width="2" style="5" customWidth="1"/>
    <col min="8964" max="8964" width="9.5703125" style="5" customWidth="1"/>
    <col min="8965" max="8967" width="2" style="5" customWidth="1"/>
    <col min="8968" max="8968" width="9.7109375" style="5" customWidth="1"/>
    <col min="8969" max="8971" width="2" style="5" customWidth="1"/>
    <col min="8972" max="8972" width="9.85546875" style="5" customWidth="1"/>
    <col min="8973" max="8975" width="2" style="5" customWidth="1"/>
    <col min="8976" max="8976" width="10.140625" style="5" customWidth="1"/>
    <col min="8977" max="8979" width="2" style="5" customWidth="1"/>
    <col min="8980" max="8980" width="10.42578125" style="5" customWidth="1"/>
    <col min="8981" max="8981" width="19" style="5" customWidth="1"/>
    <col min="8982" max="8982" width="9.28515625" style="5"/>
    <col min="8983" max="8983" width="11.28515625" style="5" bestFit="1" customWidth="1"/>
    <col min="8984" max="9212" width="9.28515625" style="5"/>
    <col min="9213" max="9213" width="5.28515625" style="5" customWidth="1"/>
    <col min="9214" max="9214" width="39.85546875" style="5" customWidth="1"/>
    <col min="9215" max="9215" width="16.85546875" style="5" customWidth="1"/>
    <col min="9216" max="9216" width="9.7109375" style="5" customWidth="1"/>
    <col min="9217" max="9219" width="2" style="5" customWidth="1"/>
    <col min="9220" max="9220" width="9.5703125" style="5" customWidth="1"/>
    <col min="9221" max="9223" width="2" style="5" customWidth="1"/>
    <col min="9224" max="9224" width="9.7109375" style="5" customWidth="1"/>
    <col min="9225" max="9227" width="2" style="5" customWidth="1"/>
    <col min="9228" max="9228" width="9.85546875" style="5" customWidth="1"/>
    <col min="9229" max="9231" width="2" style="5" customWidth="1"/>
    <col min="9232" max="9232" width="10.140625" style="5" customWidth="1"/>
    <col min="9233" max="9235" width="2" style="5" customWidth="1"/>
    <col min="9236" max="9236" width="10.42578125" style="5" customWidth="1"/>
    <col min="9237" max="9237" width="19" style="5" customWidth="1"/>
    <col min="9238" max="9238" width="9.28515625" style="5"/>
    <col min="9239" max="9239" width="11.28515625" style="5" bestFit="1" customWidth="1"/>
    <col min="9240" max="9468" width="9.28515625" style="5"/>
    <col min="9469" max="9469" width="5.28515625" style="5" customWidth="1"/>
    <col min="9470" max="9470" width="39.85546875" style="5" customWidth="1"/>
    <col min="9471" max="9471" width="16.85546875" style="5" customWidth="1"/>
    <col min="9472" max="9472" width="9.7109375" style="5" customWidth="1"/>
    <col min="9473" max="9475" width="2" style="5" customWidth="1"/>
    <col min="9476" max="9476" width="9.5703125" style="5" customWidth="1"/>
    <col min="9477" max="9479" width="2" style="5" customWidth="1"/>
    <col min="9480" max="9480" width="9.7109375" style="5" customWidth="1"/>
    <col min="9481" max="9483" width="2" style="5" customWidth="1"/>
    <col min="9484" max="9484" width="9.85546875" style="5" customWidth="1"/>
    <col min="9485" max="9487" width="2" style="5" customWidth="1"/>
    <col min="9488" max="9488" width="10.140625" style="5" customWidth="1"/>
    <col min="9489" max="9491" width="2" style="5" customWidth="1"/>
    <col min="9492" max="9492" width="10.42578125" style="5" customWidth="1"/>
    <col min="9493" max="9493" width="19" style="5" customWidth="1"/>
    <col min="9494" max="9494" width="9.28515625" style="5"/>
    <col min="9495" max="9495" width="11.28515625" style="5" bestFit="1" customWidth="1"/>
    <col min="9496" max="9724" width="9.28515625" style="5"/>
    <col min="9725" max="9725" width="5.28515625" style="5" customWidth="1"/>
    <col min="9726" max="9726" width="39.85546875" style="5" customWidth="1"/>
    <col min="9727" max="9727" width="16.85546875" style="5" customWidth="1"/>
    <col min="9728" max="9728" width="9.7109375" style="5" customWidth="1"/>
    <col min="9729" max="9731" width="2" style="5" customWidth="1"/>
    <col min="9732" max="9732" width="9.5703125" style="5" customWidth="1"/>
    <col min="9733" max="9735" width="2" style="5" customWidth="1"/>
    <col min="9736" max="9736" width="9.7109375" style="5" customWidth="1"/>
    <col min="9737" max="9739" width="2" style="5" customWidth="1"/>
    <col min="9740" max="9740" width="9.85546875" style="5" customWidth="1"/>
    <col min="9741" max="9743" width="2" style="5" customWidth="1"/>
    <col min="9744" max="9744" width="10.140625" style="5" customWidth="1"/>
    <col min="9745" max="9747" width="2" style="5" customWidth="1"/>
    <col min="9748" max="9748" width="10.42578125" style="5" customWidth="1"/>
    <col min="9749" max="9749" width="19" style="5" customWidth="1"/>
    <col min="9750" max="9750" width="9.28515625" style="5"/>
    <col min="9751" max="9751" width="11.28515625" style="5" bestFit="1" customWidth="1"/>
    <col min="9752" max="9980" width="9.28515625" style="5"/>
    <col min="9981" max="9981" width="5.28515625" style="5" customWidth="1"/>
    <col min="9982" max="9982" width="39.85546875" style="5" customWidth="1"/>
    <col min="9983" max="9983" width="16.85546875" style="5" customWidth="1"/>
    <col min="9984" max="9984" width="9.7109375" style="5" customWidth="1"/>
    <col min="9985" max="9987" width="2" style="5" customWidth="1"/>
    <col min="9988" max="9988" width="9.5703125" style="5" customWidth="1"/>
    <col min="9989" max="9991" width="2" style="5" customWidth="1"/>
    <col min="9992" max="9992" width="9.7109375" style="5" customWidth="1"/>
    <col min="9993" max="9995" width="2" style="5" customWidth="1"/>
    <col min="9996" max="9996" width="9.85546875" style="5" customWidth="1"/>
    <col min="9997" max="9999" width="2" style="5" customWidth="1"/>
    <col min="10000" max="10000" width="10.140625" style="5" customWidth="1"/>
    <col min="10001" max="10003" width="2" style="5" customWidth="1"/>
    <col min="10004" max="10004" width="10.42578125" style="5" customWidth="1"/>
    <col min="10005" max="10005" width="19" style="5" customWidth="1"/>
    <col min="10006" max="10006" width="9.28515625" style="5"/>
    <col min="10007" max="10007" width="11.28515625" style="5" bestFit="1" customWidth="1"/>
    <col min="10008" max="10236" width="9.28515625" style="5"/>
    <col min="10237" max="10237" width="5.28515625" style="5" customWidth="1"/>
    <col min="10238" max="10238" width="39.85546875" style="5" customWidth="1"/>
    <col min="10239" max="10239" width="16.85546875" style="5" customWidth="1"/>
    <col min="10240" max="10240" width="9.7109375" style="5" customWidth="1"/>
    <col min="10241" max="10243" width="2" style="5" customWidth="1"/>
    <col min="10244" max="10244" width="9.5703125" style="5" customWidth="1"/>
    <col min="10245" max="10247" width="2" style="5" customWidth="1"/>
    <col min="10248" max="10248" width="9.7109375" style="5" customWidth="1"/>
    <col min="10249" max="10251" width="2" style="5" customWidth="1"/>
    <col min="10252" max="10252" width="9.85546875" style="5" customWidth="1"/>
    <col min="10253" max="10255" width="2" style="5" customWidth="1"/>
    <col min="10256" max="10256" width="10.140625" style="5" customWidth="1"/>
    <col min="10257" max="10259" width="2" style="5" customWidth="1"/>
    <col min="10260" max="10260" width="10.42578125" style="5" customWidth="1"/>
    <col min="10261" max="10261" width="19" style="5" customWidth="1"/>
    <col min="10262" max="10262" width="9.28515625" style="5"/>
    <col min="10263" max="10263" width="11.28515625" style="5" bestFit="1" customWidth="1"/>
    <col min="10264" max="10492" width="9.28515625" style="5"/>
    <col min="10493" max="10493" width="5.28515625" style="5" customWidth="1"/>
    <col min="10494" max="10494" width="39.85546875" style="5" customWidth="1"/>
    <col min="10495" max="10495" width="16.85546875" style="5" customWidth="1"/>
    <col min="10496" max="10496" width="9.7109375" style="5" customWidth="1"/>
    <col min="10497" max="10499" width="2" style="5" customWidth="1"/>
    <col min="10500" max="10500" width="9.5703125" style="5" customWidth="1"/>
    <col min="10501" max="10503" width="2" style="5" customWidth="1"/>
    <col min="10504" max="10504" width="9.7109375" style="5" customWidth="1"/>
    <col min="10505" max="10507" width="2" style="5" customWidth="1"/>
    <col min="10508" max="10508" width="9.85546875" style="5" customWidth="1"/>
    <col min="10509" max="10511" width="2" style="5" customWidth="1"/>
    <col min="10512" max="10512" width="10.140625" style="5" customWidth="1"/>
    <col min="10513" max="10515" width="2" style="5" customWidth="1"/>
    <col min="10516" max="10516" width="10.42578125" style="5" customWidth="1"/>
    <col min="10517" max="10517" width="19" style="5" customWidth="1"/>
    <col min="10518" max="10518" width="9.28515625" style="5"/>
    <col min="10519" max="10519" width="11.28515625" style="5" bestFit="1" customWidth="1"/>
    <col min="10520" max="10748" width="9.28515625" style="5"/>
    <col min="10749" max="10749" width="5.28515625" style="5" customWidth="1"/>
    <col min="10750" max="10750" width="39.85546875" style="5" customWidth="1"/>
    <col min="10751" max="10751" width="16.85546875" style="5" customWidth="1"/>
    <col min="10752" max="10752" width="9.7109375" style="5" customWidth="1"/>
    <col min="10753" max="10755" width="2" style="5" customWidth="1"/>
    <col min="10756" max="10756" width="9.5703125" style="5" customWidth="1"/>
    <col min="10757" max="10759" width="2" style="5" customWidth="1"/>
    <col min="10760" max="10760" width="9.7109375" style="5" customWidth="1"/>
    <col min="10761" max="10763" width="2" style="5" customWidth="1"/>
    <col min="10764" max="10764" width="9.85546875" style="5" customWidth="1"/>
    <col min="10765" max="10767" width="2" style="5" customWidth="1"/>
    <col min="10768" max="10768" width="10.140625" style="5" customWidth="1"/>
    <col min="10769" max="10771" width="2" style="5" customWidth="1"/>
    <col min="10772" max="10772" width="10.42578125" style="5" customWidth="1"/>
    <col min="10773" max="10773" width="19" style="5" customWidth="1"/>
    <col min="10774" max="10774" width="9.28515625" style="5"/>
    <col min="10775" max="10775" width="11.28515625" style="5" bestFit="1" customWidth="1"/>
    <col min="10776" max="11004" width="9.28515625" style="5"/>
    <col min="11005" max="11005" width="5.28515625" style="5" customWidth="1"/>
    <col min="11006" max="11006" width="39.85546875" style="5" customWidth="1"/>
    <col min="11007" max="11007" width="16.85546875" style="5" customWidth="1"/>
    <col min="11008" max="11008" width="9.7109375" style="5" customWidth="1"/>
    <col min="11009" max="11011" width="2" style="5" customWidth="1"/>
    <col min="11012" max="11012" width="9.5703125" style="5" customWidth="1"/>
    <col min="11013" max="11015" width="2" style="5" customWidth="1"/>
    <col min="11016" max="11016" width="9.7109375" style="5" customWidth="1"/>
    <col min="11017" max="11019" width="2" style="5" customWidth="1"/>
    <col min="11020" max="11020" width="9.85546875" style="5" customWidth="1"/>
    <col min="11021" max="11023" width="2" style="5" customWidth="1"/>
    <col min="11024" max="11024" width="10.140625" style="5" customWidth="1"/>
    <col min="11025" max="11027" width="2" style="5" customWidth="1"/>
    <col min="11028" max="11028" width="10.42578125" style="5" customWidth="1"/>
    <col min="11029" max="11029" width="19" style="5" customWidth="1"/>
    <col min="11030" max="11030" width="9.28515625" style="5"/>
    <col min="11031" max="11031" width="11.28515625" style="5" bestFit="1" customWidth="1"/>
    <col min="11032" max="11260" width="9.28515625" style="5"/>
    <col min="11261" max="11261" width="5.28515625" style="5" customWidth="1"/>
    <col min="11262" max="11262" width="39.85546875" style="5" customWidth="1"/>
    <col min="11263" max="11263" width="16.85546875" style="5" customWidth="1"/>
    <col min="11264" max="11264" width="9.7109375" style="5" customWidth="1"/>
    <col min="11265" max="11267" width="2" style="5" customWidth="1"/>
    <col min="11268" max="11268" width="9.5703125" style="5" customWidth="1"/>
    <col min="11269" max="11271" width="2" style="5" customWidth="1"/>
    <col min="11272" max="11272" width="9.7109375" style="5" customWidth="1"/>
    <col min="11273" max="11275" width="2" style="5" customWidth="1"/>
    <col min="11276" max="11276" width="9.85546875" style="5" customWidth="1"/>
    <col min="11277" max="11279" width="2" style="5" customWidth="1"/>
    <col min="11280" max="11280" width="10.140625" style="5" customWidth="1"/>
    <col min="11281" max="11283" width="2" style="5" customWidth="1"/>
    <col min="11284" max="11284" width="10.42578125" style="5" customWidth="1"/>
    <col min="11285" max="11285" width="19" style="5" customWidth="1"/>
    <col min="11286" max="11286" width="9.28515625" style="5"/>
    <col min="11287" max="11287" width="11.28515625" style="5" bestFit="1" customWidth="1"/>
    <col min="11288" max="11516" width="9.28515625" style="5"/>
    <col min="11517" max="11517" width="5.28515625" style="5" customWidth="1"/>
    <col min="11518" max="11518" width="39.85546875" style="5" customWidth="1"/>
    <col min="11519" max="11519" width="16.85546875" style="5" customWidth="1"/>
    <col min="11520" max="11520" width="9.7109375" style="5" customWidth="1"/>
    <col min="11521" max="11523" width="2" style="5" customWidth="1"/>
    <col min="11524" max="11524" width="9.5703125" style="5" customWidth="1"/>
    <col min="11525" max="11527" width="2" style="5" customWidth="1"/>
    <col min="11528" max="11528" width="9.7109375" style="5" customWidth="1"/>
    <col min="11529" max="11531" width="2" style="5" customWidth="1"/>
    <col min="11532" max="11532" width="9.85546875" style="5" customWidth="1"/>
    <col min="11533" max="11535" width="2" style="5" customWidth="1"/>
    <col min="11536" max="11536" width="10.140625" style="5" customWidth="1"/>
    <col min="11537" max="11539" width="2" style="5" customWidth="1"/>
    <col min="11540" max="11540" width="10.42578125" style="5" customWidth="1"/>
    <col min="11541" max="11541" width="19" style="5" customWidth="1"/>
    <col min="11542" max="11542" width="9.28515625" style="5"/>
    <col min="11543" max="11543" width="11.28515625" style="5" bestFit="1" customWidth="1"/>
    <col min="11544" max="11772" width="9.28515625" style="5"/>
    <col min="11773" max="11773" width="5.28515625" style="5" customWidth="1"/>
    <col min="11774" max="11774" width="39.85546875" style="5" customWidth="1"/>
    <col min="11775" max="11775" width="16.85546875" style="5" customWidth="1"/>
    <col min="11776" max="11776" width="9.7109375" style="5" customWidth="1"/>
    <col min="11777" max="11779" width="2" style="5" customWidth="1"/>
    <col min="11780" max="11780" width="9.5703125" style="5" customWidth="1"/>
    <col min="11781" max="11783" width="2" style="5" customWidth="1"/>
    <col min="11784" max="11784" width="9.7109375" style="5" customWidth="1"/>
    <col min="11785" max="11787" width="2" style="5" customWidth="1"/>
    <col min="11788" max="11788" width="9.85546875" style="5" customWidth="1"/>
    <col min="11789" max="11791" width="2" style="5" customWidth="1"/>
    <col min="11792" max="11792" width="10.140625" style="5" customWidth="1"/>
    <col min="11793" max="11795" width="2" style="5" customWidth="1"/>
    <col min="11796" max="11796" width="10.42578125" style="5" customWidth="1"/>
    <col min="11797" max="11797" width="19" style="5" customWidth="1"/>
    <col min="11798" max="11798" width="9.28515625" style="5"/>
    <col min="11799" max="11799" width="11.28515625" style="5" bestFit="1" customWidth="1"/>
    <col min="11800" max="12028" width="9.28515625" style="5"/>
    <col min="12029" max="12029" width="5.28515625" style="5" customWidth="1"/>
    <col min="12030" max="12030" width="39.85546875" style="5" customWidth="1"/>
    <col min="12031" max="12031" width="16.85546875" style="5" customWidth="1"/>
    <col min="12032" max="12032" width="9.7109375" style="5" customWidth="1"/>
    <col min="12033" max="12035" width="2" style="5" customWidth="1"/>
    <col min="12036" max="12036" width="9.5703125" style="5" customWidth="1"/>
    <col min="12037" max="12039" width="2" style="5" customWidth="1"/>
    <col min="12040" max="12040" width="9.7109375" style="5" customWidth="1"/>
    <col min="12041" max="12043" width="2" style="5" customWidth="1"/>
    <col min="12044" max="12044" width="9.85546875" style="5" customWidth="1"/>
    <col min="12045" max="12047" width="2" style="5" customWidth="1"/>
    <col min="12048" max="12048" width="10.140625" style="5" customWidth="1"/>
    <col min="12049" max="12051" width="2" style="5" customWidth="1"/>
    <col min="12052" max="12052" width="10.42578125" style="5" customWidth="1"/>
    <col min="12053" max="12053" width="19" style="5" customWidth="1"/>
    <col min="12054" max="12054" width="9.28515625" style="5"/>
    <col min="12055" max="12055" width="11.28515625" style="5" bestFit="1" customWidth="1"/>
    <col min="12056" max="12284" width="9.28515625" style="5"/>
    <col min="12285" max="12285" width="5.28515625" style="5" customWidth="1"/>
    <col min="12286" max="12286" width="39.85546875" style="5" customWidth="1"/>
    <col min="12287" max="12287" width="16.85546875" style="5" customWidth="1"/>
    <col min="12288" max="12288" width="9.7109375" style="5" customWidth="1"/>
    <col min="12289" max="12291" width="2" style="5" customWidth="1"/>
    <col min="12292" max="12292" width="9.5703125" style="5" customWidth="1"/>
    <col min="12293" max="12295" width="2" style="5" customWidth="1"/>
    <col min="12296" max="12296" width="9.7109375" style="5" customWidth="1"/>
    <col min="12297" max="12299" width="2" style="5" customWidth="1"/>
    <col min="12300" max="12300" width="9.85546875" style="5" customWidth="1"/>
    <col min="12301" max="12303" width="2" style="5" customWidth="1"/>
    <col min="12304" max="12304" width="10.140625" style="5" customWidth="1"/>
    <col min="12305" max="12307" width="2" style="5" customWidth="1"/>
    <col min="12308" max="12308" width="10.42578125" style="5" customWidth="1"/>
    <col min="12309" max="12309" width="19" style="5" customWidth="1"/>
    <col min="12310" max="12310" width="9.28515625" style="5"/>
    <col min="12311" max="12311" width="11.28515625" style="5" bestFit="1" customWidth="1"/>
    <col min="12312" max="12540" width="9.28515625" style="5"/>
    <col min="12541" max="12541" width="5.28515625" style="5" customWidth="1"/>
    <col min="12542" max="12542" width="39.85546875" style="5" customWidth="1"/>
    <col min="12543" max="12543" width="16.85546875" style="5" customWidth="1"/>
    <col min="12544" max="12544" width="9.7109375" style="5" customWidth="1"/>
    <col min="12545" max="12547" width="2" style="5" customWidth="1"/>
    <col min="12548" max="12548" width="9.5703125" style="5" customWidth="1"/>
    <col min="12549" max="12551" width="2" style="5" customWidth="1"/>
    <col min="12552" max="12552" width="9.7109375" style="5" customWidth="1"/>
    <col min="12553" max="12555" width="2" style="5" customWidth="1"/>
    <col min="12556" max="12556" width="9.85546875" style="5" customWidth="1"/>
    <col min="12557" max="12559" width="2" style="5" customWidth="1"/>
    <col min="12560" max="12560" width="10.140625" style="5" customWidth="1"/>
    <col min="12561" max="12563" width="2" style="5" customWidth="1"/>
    <col min="12564" max="12564" width="10.42578125" style="5" customWidth="1"/>
    <col min="12565" max="12565" width="19" style="5" customWidth="1"/>
    <col min="12566" max="12566" width="9.28515625" style="5"/>
    <col min="12567" max="12567" width="11.28515625" style="5" bestFit="1" customWidth="1"/>
    <col min="12568" max="12796" width="9.28515625" style="5"/>
    <col min="12797" max="12797" width="5.28515625" style="5" customWidth="1"/>
    <col min="12798" max="12798" width="39.85546875" style="5" customWidth="1"/>
    <col min="12799" max="12799" width="16.85546875" style="5" customWidth="1"/>
    <col min="12800" max="12800" width="9.7109375" style="5" customWidth="1"/>
    <col min="12801" max="12803" width="2" style="5" customWidth="1"/>
    <col min="12804" max="12804" width="9.5703125" style="5" customWidth="1"/>
    <col min="12805" max="12807" width="2" style="5" customWidth="1"/>
    <col min="12808" max="12808" width="9.7109375" style="5" customWidth="1"/>
    <col min="12809" max="12811" width="2" style="5" customWidth="1"/>
    <col min="12812" max="12812" width="9.85546875" style="5" customWidth="1"/>
    <col min="12813" max="12815" width="2" style="5" customWidth="1"/>
    <col min="12816" max="12816" width="10.140625" style="5" customWidth="1"/>
    <col min="12817" max="12819" width="2" style="5" customWidth="1"/>
    <col min="12820" max="12820" width="10.42578125" style="5" customWidth="1"/>
    <col min="12821" max="12821" width="19" style="5" customWidth="1"/>
    <col min="12822" max="12822" width="9.28515625" style="5"/>
    <col min="12823" max="12823" width="11.28515625" style="5" bestFit="1" customWidth="1"/>
    <col min="12824" max="13052" width="9.28515625" style="5"/>
    <col min="13053" max="13053" width="5.28515625" style="5" customWidth="1"/>
    <col min="13054" max="13054" width="39.85546875" style="5" customWidth="1"/>
    <col min="13055" max="13055" width="16.85546875" style="5" customWidth="1"/>
    <col min="13056" max="13056" width="9.7109375" style="5" customWidth="1"/>
    <col min="13057" max="13059" width="2" style="5" customWidth="1"/>
    <col min="13060" max="13060" width="9.5703125" style="5" customWidth="1"/>
    <col min="13061" max="13063" width="2" style="5" customWidth="1"/>
    <col min="13064" max="13064" width="9.7109375" style="5" customWidth="1"/>
    <col min="13065" max="13067" width="2" style="5" customWidth="1"/>
    <col min="13068" max="13068" width="9.85546875" style="5" customWidth="1"/>
    <col min="13069" max="13071" width="2" style="5" customWidth="1"/>
    <col min="13072" max="13072" width="10.140625" style="5" customWidth="1"/>
    <col min="13073" max="13075" width="2" style="5" customWidth="1"/>
    <col min="13076" max="13076" width="10.42578125" style="5" customWidth="1"/>
    <col min="13077" max="13077" width="19" style="5" customWidth="1"/>
    <col min="13078" max="13078" width="9.28515625" style="5"/>
    <col min="13079" max="13079" width="11.28515625" style="5" bestFit="1" customWidth="1"/>
    <col min="13080" max="13308" width="9.28515625" style="5"/>
    <col min="13309" max="13309" width="5.28515625" style="5" customWidth="1"/>
    <col min="13310" max="13310" width="39.85546875" style="5" customWidth="1"/>
    <col min="13311" max="13311" width="16.85546875" style="5" customWidth="1"/>
    <col min="13312" max="13312" width="9.7109375" style="5" customWidth="1"/>
    <col min="13313" max="13315" width="2" style="5" customWidth="1"/>
    <col min="13316" max="13316" width="9.5703125" style="5" customWidth="1"/>
    <col min="13317" max="13319" width="2" style="5" customWidth="1"/>
    <col min="13320" max="13320" width="9.7109375" style="5" customWidth="1"/>
    <col min="13321" max="13323" width="2" style="5" customWidth="1"/>
    <col min="13324" max="13324" width="9.85546875" style="5" customWidth="1"/>
    <col min="13325" max="13327" width="2" style="5" customWidth="1"/>
    <col min="13328" max="13328" width="10.140625" style="5" customWidth="1"/>
    <col min="13329" max="13331" width="2" style="5" customWidth="1"/>
    <col min="13332" max="13332" width="10.42578125" style="5" customWidth="1"/>
    <col min="13333" max="13333" width="19" style="5" customWidth="1"/>
    <col min="13334" max="13334" width="9.28515625" style="5"/>
    <col min="13335" max="13335" width="11.28515625" style="5" bestFit="1" customWidth="1"/>
    <col min="13336" max="13564" width="9.28515625" style="5"/>
    <col min="13565" max="13565" width="5.28515625" style="5" customWidth="1"/>
    <col min="13566" max="13566" width="39.85546875" style="5" customWidth="1"/>
    <col min="13567" max="13567" width="16.85546875" style="5" customWidth="1"/>
    <col min="13568" max="13568" width="9.7109375" style="5" customWidth="1"/>
    <col min="13569" max="13571" width="2" style="5" customWidth="1"/>
    <col min="13572" max="13572" width="9.5703125" style="5" customWidth="1"/>
    <col min="13573" max="13575" width="2" style="5" customWidth="1"/>
    <col min="13576" max="13576" width="9.7109375" style="5" customWidth="1"/>
    <col min="13577" max="13579" width="2" style="5" customWidth="1"/>
    <col min="13580" max="13580" width="9.85546875" style="5" customWidth="1"/>
    <col min="13581" max="13583" width="2" style="5" customWidth="1"/>
    <col min="13584" max="13584" width="10.140625" style="5" customWidth="1"/>
    <col min="13585" max="13587" width="2" style="5" customWidth="1"/>
    <col min="13588" max="13588" width="10.42578125" style="5" customWidth="1"/>
    <col min="13589" max="13589" width="19" style="5" customWidth="1"/>
    <col min="13590" max="13590" width="9.28515625" style="5"/>
    <col min="13591" max="13591" width="11.28515625" style="5" bestFit="1" customWidth="1"/>
    <col min="13592" max="13820" width="9.28515625" style="5"/>
    <col min="13821" max="13821" width="5.28515625" style="5" customWidth="1"/>
    <col min="13822" max="13822" width="39.85546875" style="5" customWidth="1"/>
    <col min="13823" max="13823" width="16.85546875" style="5" customWidth="1"/>
    <col min="13824" max="13824" width="9.7109375" style="5" customWidth="1"/>
    <col min="13825" max="13827" width="2" style="5" customWidth="1"/>
    <col min="13828" max="13828" width="9.5703125" style="5" customWidth="1"/>
    <col min="13829" max="13831" width="2" style="5" customWidth="1"/>
    <col min="13832" max="13832" width="9.7109375" style="5" customWidth="1"/>
    <col min="13833" max="13835" width="2" style="5" customWidth="1"/>
    <col min="13836" max="13836" width="9.85546875" style="5" customWidth="1"/>
    <col min="13837" max="13839" width="2" style="5" customWidth="1"/>
    <col min="13840" max="13840" width="10.140625" style="5" customWidth="1"/>
    <col min="13841" max="13843" width="2" style="5" customWidth="1"/>
    <col min="13844" max="13844" width="10.42578125" style="5" customWidth="1"/>
    <col min="13845" max="13845" width="19" style="5" customWidth="1"/>
    <col min="13846" max="13846" width="9.28515625" style="5"/>
    <col min="13847" max="13847" width="11.28515625" style="5" bestFit="1" customWidth="1"/>
    <col min="13848" max="14076" width="9.28515625" style="5"/>
    <col min="14077" max="14077" width="5.28515625" style="5" customWidth="1"/>
    <col min="14078" max="14078" width="39.85546875" style="5" customWidth="1"/>
    <col min="14079" max="14079" width="16.85546875" style="5" customWidth="1"/>
    <col min="14080" max="14080" width="9.7109375" style="5" customWidth="1"/>
    <col min="14081" max="14083" width="2" style="5" customWidth="1"/>
    <col min="14084" max="14084" width="9.5703125" style="5" customWidth="1"/>
    <col min="14085" max="14087" width="2" style="5" customWidth="1"/>
    <col min="14088" max="14088" width="9.7109375" style="5" customWidth="1"/>
    <col min="14089" max="14091" width="2" style="5" customWidth="1"/>
    <col min="14092" max="14092" width="9.85546875" style="5" customWidth="1"/>
    <col min="14093" max="14095" width="2" style="5" customWidth="1"/>
    <col min="14096" max="14096" width="10.140625" style="5" customWidth="1"/>
    <col min="14097" max="14099" width="2" style="5" customWidth="1"/>
    <col min="14100" max="14100" width="10.42578125" style="5" customWidth="1"/>
    <col min="14101" max="14101" width="19" style="5" customWidth="1"/>
    <col min="14102" max="14102" width="9.28515625" style="5"/>
    <col min="14103" max="14103" width="11.28515625" style="5" bestFit="1" customWidth="1"/>
    <col min="14104" max="14332" width="9.28515625" style="5"/>
    <col min="14333" max="14333" width="5.28515625" style="5" customWidth="1"/>
    <col min="14334" max="14334" width="39.85546875" style="5" customWidth="1"/>
    <col min="14335" max="14335" width="16.85546875" style="5" customWidth="1"/>
    <col min="14336" max="14336" width="9.7109375" style="5" customWidth="1"/>
    <col min="14337" max="14339" width="2" style="5" customWidth="1"/>
    <col min="14340" max="14340" width="9.5703125" style="5" customWidth="1"/>
    <col min="14341" max="14343" width="2" style="5" customWidth="1"/>
    <col min="14344" max="14344" width="9.7109375" style="5" customWidth="1"/>
    <col min="14345" max="14347" width="2" style="5" customWidth="1"/>
    <col min="14348" max="14348" width="9.85546875" style="5" customWidth="1"/>
    <col min="14349" max="14351" width="2" style="5" customWidth="1"/>
    <col min="14352" max="14352" width="10.140625" style="5" customWidth="1"/>
    <col min="14353" max="14355" width="2" style="5" customWidth="1"/>
    <col min="14356" max="14356" width="10.42578125" style="5" customWidth="1"/>
    <col min="14357" max="14357" width="19" style="5" customWidth="1"/>
    <col min="14358" max="14358" width="9.28515625" style="5"/>
    <col min="14359" max="14359" width="11.28515625" style="5" bestFit="1" customWidth="1"/>
    <col min="14360" max="14588" width="9.28515625" style="5"/>
    <col min="14589" max="14589" width="5.28515625" style="5" customWidth="1"/>
    <col min="14590" max="14590" width="39.85546875" style="5" customWidth="1"/>
    <col min="14591" max="14591" width="16.85546875" style="5" customWidth="1"/>
    <col min="14592" max="14592" width="9.7109375" style="5" customWidth="1"/>
    <col min="14593" max="14595" width="2" style="5" customWidth="1"/>
    <col min="14596" max="14596" width="9.5703125" style="5" customWidth="1"/>
    <col min="14597" max="14599" width="2" style="5" customWidth="1"/>
    <col min="14600" max="14600" width="9.7109375" style="5" customWidth="1"/>
    <col min="14601" max="14603" width="2" style="5" customWidth="1"/>
    <col min="14604" max="14604" width="9.85546875" style="5" customWidth="1"/>
    <col min="14605" max="14607" width="2" style="5" customWidth="1"/>
    <col min="14608" max="14608" width="10.140625" style="5" customWidth="1"/>
    <col min="14609" max="14611" width="2" style="5" customWidth="1"/>
    <col min="14612" max="14612" width="10.42578125" style="5" customWidth="1"/>
    <col min="14613" max="14613" width="19" style="5" customWidth="1"/>
    <col min="14614" max="14614" width="9.28515625" style="5"/>
    <col min="14615" max="14615" width="11.28515625" style="5" bestFit="1" customWidth="1"/>
    <col min="14616" max="14844" width="9.28515625" style="5"/>
    <col min="14845" max="14845" width="5.28515625" style="5" customWidth="1"/>
    <col min="14846" max="14846" width="39.85546875" style="5" customWidth="1"/>
    <col min="14847" max="14847" width="16.85546875" style="5" customWidth="1"/>
    <col min="14848" max="14848" width="9.7109375" style="5" customWidth="1"/>
    <col min="14849" max="14851" width="2" style="5" customWidth="1"/>
    <col min="14852" max="14852" width="9.5703125" style="5" customWidth="1"/>
    <col min="14853" max="14855" width="2" style="5" customWidth="1"/>
    <col min="14856" max="14856" width="9.7109375" style="5" customWidth="1"/>
    <col min="14857" max="14859" width="2" style="5" customWidth="1"/>
    <col min="14860" max="14860" width="9.85546875" style="5" customWidth="1"/>
    <col min="14861" max="14863" width="2" style="5" customWidth="1"/>
    <col min="14864" max="14864" width="10.140625" style="5" customWidth="1"/>
    <col min="14865" max="14867" width="2" style="5" customWidth="1"/>
    <col min="14868" max="14868" width="10.42578125" style="5" customWidth="1"/>
    <col min="14869" max="14869" width="19" style="5" customWidth="1"/>
    <col min="14870" max="14870" width="9.28515625" style="5"/>
    <col min="14871" max="14871" width="11.28515625" style="5" bestFit="1" customWidth="1"/>
    <col min="14872" max="15100" width="9.28515625" style="5"/>
    <col min="15101" max="15101" width="5.28515625" style="5" customWidth="1"/>
    <col min="15102" max="15102" width="39.85546875" style="5" customWidth="1"/>
    <col min="15103" max="15103" width="16.85546875" style="5" customWidth="1"/>
    <col min="15104" max="15104" width="9.7109375" style="5" customWidth="1"/>
    <col min="15105" max="15107" width="2" style="5" customWidth="1"/>
    <col min="15108" max="15108" width="9.5703125" style="5" customWidth="1"/>
    <col min="15109" max="15111" width="2" style="5" customWidth="1"/>
    <col min="15112" max="15112" width="9.7109375" style="5" customWidth="1"/>
    <col min="15113" max="15115" width="2" style="5" customWidth="1"/>
    <col min="15116" max="15116" width="9.85546875" style="5" customWidth="1"/>
    <col min="15117" max="15119" width="2" style="5" customWidth="1"/>
    <col min="15120" max="15120" width="10.140625" style="5" customWidth="1"/>
    <col min="15121" max="15123" width="2" style="5" customWidth="1"/>
    <col min="15124" max="15124" width="10.42578125" style="5" customWidth="1"/>
    <col min="15125" max="15125" width="19" style="5" customWidth="1"/>
    <col min="15126" max="15126" width="9.28515625" style="5"/>
    <col min="15127" max="15127" width="11.28515625" style="5" bestFit="1" customWidth="1"/>
    <col min="15128" max="15356" width="9.28515625" style="5"/>
    <col min="15357" max="15357" width="5.28515625" style="5" customWidth="1"/>
    <col min="15358" max="15358" width="39.85546875" style="5" customWidth="1"/>
    <col min="15359" max="15359" width="16.85546875" style="5" customWidth="1"/>
    <col min="15360" max="15360" width="9.7109375" style="5" customWidth="1"/>
    <col min="15361" max="15363" width="2" style="5" customWidth="1"/>
    <col min="15364" max="15364" width="9.5703125" style="5" customWidth="1"/>
    <col min="15365" max="15367" width="2" style="5" customWidth="1"/>
    <col min="15368" max="15368" width="9.7109375" style="5" customWidth="1"/>
    <col min="15369" max="15371" width="2" style="5" customWidth="1"/>
    <col min="15372" max="15372" width="9.85546875" style="5" customWidth="1"/>
    <col min="15373" max="15375" width="2" style="5" customWidth="1"/>
    <col min="15376" max="15376" width="10.140625" style="5" customWidth="1"/>
    <col min="15377" max="15379" width="2" style="5" customWidth="1"/>
    <col min="15380" max="15380" width="10.42578125" style="5" customWidth="1"/>
    <col min="15381" max="15381" width="19" style="5" customWidth="1"/>
    <col min="15382" max="15382" width="9.28515625" style="5"/>
    <col min="15383" max="15383" width="11.28515625" style="5" bestFit="1" customWidth="1"/>
    <col min="15384" max="15612" width="9.28515625" style="5"/>
    <col min="15613" max="15613" width="5.28515625" style="5" customWidth="1"/>
    <col min="15614" max="15614" width="39.85546875" style="5" customWidth="1"/>
    <col min="15615" max="15615" width="16.85546875" style="5" customWidth="1"/>
    <col min="15616" max="15616" width="9.7109375" style="5" customWidth="1"/>
    <col min="15617" max="15619" width="2" style="5" customWidth="1"/>
    <col min="15620" max="15620" width="9.5703125" style="5" customWidth="1"/>
    <col min="15621" max="15623" width="2" style="5" customWidth="1"/>
    <col min="15624" max="15624" width="9.7109375" style="5" customWidth="1"/>
    <col min="15625" max="15627" width="2" style="5" customWidth="1"/>
    <col min="15628" max="15628" width="9.85546875" style="5" customWidth="1"/>
    <col min="15629" max="15631" width="2" style="5" customWidth="1"/>
    <col min="15632" max="15632" width="10.140625" style="5" customWidth="1"/>
    <col min="15633" max="15635" width="2" style="5" customWidth="1"/>
    <col min="15636" max="15636" width="10.42578125" style="5" customWidth="1"/>
    <col min="15637" max="15637" width="19" style="5" customWidth="1"/>
    <col min="15638" max="15638" width="9.28515625" style="5"/>
    <col min="15639" max="15639" width="11.28515625" style="5" bestFit="1" customWidth="1"/>
    <col min="15640" max="15868" width="9.28515625" style="5"/>
    <col min="15869" max="15869" width="5.28515625" style="5" customWidth="1"/>
    <col min="15870" max="15870" width="39.85546875" style="5" customWidth="1"/>
    <col min="15871" max="15871" width="16.85546875" style="5" customWidth="1"/>
    <col min="15872" max="15872" width="9.7109375" style="5" customWidth="1"/>
    <col min="15873" max="15875" width="2" style="5" customWidth="1"/>
    <col min="15876" max="15876" width="9.5703125" style="5" customWidth="1"/>
    <col min="15877" max="15879" width="2" style="5" customWidth="1"/>
    <col min="15880" max="15880" width="9.7109375" style="5" customWidth="1"/>
    <col min="15881" max="15883" width="2" style="5" customWidth="1"/>
    <col min="15884" max="15884" width="9.85546875" style="5" customWidth="1"/>
    <col min="15885" max="15887" width="2" style="5" customWidth="1"/>
    <col min="15888" max="15888" width="10.140625" style="5" customWidth="1"/>
    <col min="15889" max="15891" width="2" style="5" customWidth="1"/>
    <col min="15892" max="15892" width="10.42578125" style="5" customWidth="1"/>
    <col min="15893" max="15893" width="19" style="5" customWidth="1"/>
    <col min="15894" max="15894" width="9.28515625" style="5"/>
    <col min="15895" max="15895" width="11.28515625" style="5" bestFit="1" customWidth="1"/>
    <col min="15896" max="16124" width="9.28515625" style="5"/>
    <col min="16125" max="16125" width="5.28515625" style="5" customWidth="1"/>
    <col min="16126" max="16126" width="39.85546875" style="5" customWidth="1"/>
    <col min="16127" max="16127" width="16.85546875" style="5" customWidth="1"/>
    <col min="16128" max="16128" width="9.7109375" style="5" customWidth="1"/>
    <col min="16129" max="16131" width="2" style="5" customWidth="1"/>
    <col min="16132" max="16132" width="9.5703125" style="5" customWidth="1"/>
    <col min="16133" max="16135" width="2" style="5" customWidth="1"/>
    <col min="16136" max="16136" width="9.7109375" style="5" customWidth="1"/>
    <col min="16137" max="16139" width="2" style="5" customWidth="1"/>
    <col min="16140" max="16140" width="9.85546875" style="5" customWidth="1"/>
    <col min="16141" max="16143" width="2" style="5" customWidth="1"/>
    <col min="16144" max="16144" width="10.140625" style="5" customWidth="1"/>
    <col min="16145" max="16147" width="2" style="5" customWidth="1"/>
    <col min="16148" max="16148" width="10.42578125" style="5" customWidth="1"/>
    <col min="16149" max="16149" width="19" style="5" customWidth="1"/>
    <col min="16150" max="16150" width="9.28515625" style="5"/>
    <col min="16151" max="16151" width="11.28515625" style="5" bestFit="1" customWidth="1"/>
    <col min="16152" max="16384" width="9.28515625" style="5"/>
  </cols>
  <sheetData>
    <row r="1" spans="1:21" ht="12.75" customHeight="1" x14ac:dyDescent="0.2">
      <c r="A1" s="356" t="s">
        <v>64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8"/>
    </row>
    <row r="2" spans="1:21" ht="12.75" customHeight="1" x14ac:dyDescent="0.2">
      <c r="A2" s="539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1"/>
    </row>
    <row r="3" spans="1:21" ht="12.75" customHeight="1" x14ac:dyDescent="0.2">
      <c r="A3" s="539"/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0"/>
      <c r="M3" s="540"/>
      <c r="N3" s="540"/>
      <c r="O3" s="540"/>
      <c r="P3" s="540"/>
      <c r="Q3" s="540"/>
      <c r="R3" s="540"/>
      <c r="S3" s="540"/>
      <c r="T3" s="540"/>
      <c r="U3" s="541"/>
    </row>
    <row r="4" spans="1:21" ht="12.75" customHeight="1" x14ac:dyDescent="0.2">
      <c r="A4" s="539"/>
      <c r="B4" s="540"/>
      <c r="C4" s="540"/>
      <c r="D4" s="540"/>
      <c r="E4" s="540"/>
      <c r="F4" s="540"/>
      <c r="G4" s="540"/>
      <c r="H4" s="540"/>
      <c r="I4" s="540"/>
      <c r="J4" s="540"/>
      <c r="K4" s="540"/>
      <c r="L4" s="540"/>
      <c r="M4" s="540"/>
      <c r="N4" s="540"/>
      <c r="O4" s="540"/>
      <c r="P4" s="540"/>
      <c r="Q4" s="540"/>
      <c r="R4" s="540"/>
      <c r="S4" s="540"/>
      <c r="T4" s="540"/>
      <c r="U4" s="541"/>
    </row>
    <row r="5" spans="1:21" ht="12.75" customHeight="1" x14ac:dyDescent="0.2">
      <c r="A5" s="539"/>
      <c r="B5" s="540"/>
      <c r="C5" s="540"/>
      <c r="D5" s="540"/>
      <c r="E5" s="540"/>
      <c r="F5" s="540"/>
      <c r="G5" s="540"/>
      <c r="H5" s="540"/>
      <c r="I5" s="540"/>
      <c r="J5" s="540"/>
      <c r="K5" s="540"/>
      <c r="L5" s="540"/>
      <c r="M5" s="540"/>
      <c r="N5" s="540"/>
      <c r="O5" s="540"/>
      <c r="P5" s="540"/>
      <c r="Q5" s="540"/>
      <c r="R5" s="540"/>
      <c r="S5" s="540"/>
      <c r="T5" s="540"/>
      <c r="U5" s="541"/>
    </row>
    <row r="6" spans="1:21" ht="6" customHeight="1" thickBot="1" x14ac:dyDescent="0.25">
      <c r="A6" s="359"/>
      <c r="B6" s="360"/>
      <c r="C6" s="360"/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1"/>
    </row>
    <row r="7" spans="1:21" ht="13.5" thickBot="1" x14ac:dyDescent="0.25"/>
    <row r="8" spans="1:21" x14ac:dyDescent="0.2">
      <c r="A8" s="542" t="s">
        <v>244</v>
      </c>
      <c r="B8" s="543"/>
      <c r="C8" s="543"/>
      <c r="D8" s="543"/>
      <c r="E8" s="543"/>
      <c r="F8" s="543"/>
      <c r="G8" s="543"/>
      <c r="H8" s="543"/>
      <c r="I8" s="543"/>
      <c r="J8" s="543"/>
      <c r="K8" s="543"/>
      <c r="L8" s="543"/>
      <c r="M8" s="543"/>
      <c r="N8" s="543"/>
      <c r="O8" s="543"/>
      <c r="P8" s="543"/>
      <c r="Q8" s="543"/>
      <c r="R8" s="543"/>
      <c r="S8" s="543"/>
      <c r="T8" s="543"/>
      <c r="U8" s="544"/>
    </row>
    <row r="9" spans="1:21" ht="13.5" thickBot="1" x14ac:dyDescent="0.25">
      <c r="A9" s="545"/>
      <c r="B9" s="546"/>
      <c r="C9" s="546"/>
      <c r="D9" s="546"/>
      <c r="E9" s="546"/>
      <c r="F9" s="546"/>
      <c r="G9" s="546"/>
      <c r="H9" s="546"/>
      <c r="I9" s="546"/>
      <c r="J9" s="546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7"/>
    </row>
    <row r="10" spans="1:21" ht="5.25" customHeight="1" thickBot="1" x14ac:dyDescent="0.25"/>
    <row r="11" spans="1:21" ht="15.75" x14ac:dyDescent="0.2">
      <c r="A11" s="218" t="s">
        <v>331</v>
      </c>
      <c r="B11" s="219"/>
      <c r="C11" s="220"/>
      <c r="D11" s="220"/>
      <c r="E11" s="220"/>
      <c r="F11" s="220"/>
      <c r="G11" s="220"/>
      <c r="H11" s="220"/>
      <c r="I11" s="220"/>
      <c r="J11" s="221"/>
      <c r="K11" s="221"/>
      <c r="L11" s="221"/>
      <c r="M11" s="222"/>
      <c r="N11" s="222"/>
      <c r="O11" s="222"/>
      <c r="P11" s="222"/>
      <c r="Q11" s="222"/>
      <c r="R11" s="222"/>
      <c r="S11" s="222"/>
      <c r="T11" s="222"/>
      <c r="U11" s="223"/>
    </row>
    <row r="12" spans="1:21" ht="15.75" x14ac:dyDescent="0.25">
      <c r="A12" s="224" t="s">
        <v>277</v>
      </c>
      <c r="B12" s="65"/>
      <c r="C12" s="94"/>
      <c r="D12" s="94"/>
      <c r="E12" s="94"/>
      <c r="F12" s="94"/>
      <c r="G12" s="94"/>
      <c r="H12" s="94"/>
      <c r="I12" s="94"/>
      <c r="J12" s="94"/>
      <c r="K12" s="94"/>
      <c r="L12" s="94"/>
      <c r="U12" s="225"/>
    </row>
    <row r="13" spans="1:21" ht="15.75" x14ac:dyDescent="0.25">
      <c r="A13" s="224"/>
      <c r="B13" s="65"/>
      <c r="C13" s="94"/>
      <c r="D13" s="94"/>
      <c r="E13" s="94"/>
      <c r="F13" s="94"/>
      <c r="G13" s="94"/>
      <c r="H13" s="94"/>
      <c r="I13" s="94"/>
      <c r="J13" s="94"/>
      <c r="K13" s="94"/>
      <c r="L13" s="94"/>
      <c r="U13" s="225"/>
    </row>
    <row r="14" spans="1:21" ht="16.5" thickBot="1" x14ac:dyDescent="0.25">
      <c r="A14" s="258"/>
      <c r="B14" s="226"/>
      <c r="C14" s="227"/>
      <c r="D14" s="227"/>
      <c r="E14" s="227"/>
      <c r="F14" s="227"/>
      <c r="G14" s="227"/>
      <c r="H14" s="227"/>
      <c r="I14" s="227"/>
      <c r="J14" s="228"/>
      <c r="K14" s="228"/>
      <c r="L14" s="228"/>
      <c r="M14" s="229"/>
      <c r="N14" s="229"/>
      <c r="O14" s="229"/>
      <c r="P14" s="229"/>
      <c r="Q14" s="229"/>
      <c r="R14" s="229"/>
      <c r="S14" s="229"/>
      <c r="T14" s="229"/>
      <c r="U14" s="230"/>
    </row>
    <row r="15" spans="1:21" ht="5.25" customHeight="1" x14ac:dyDescent="0.2">
      <c r="A15" s="231"/>
      <c r="U15" s="225"/>
    </row>
    <row r="16" spans="1:21" ht="4.5" customHeight="1" thickBot="1" x14ac:dyDescent="0.25">
      <c r="A16" s="231"/>
      <c r="U16" s="225"/>
    </row>
    <row r="17" spans="1:23" ht="15.75" thickBot="1" x14ac:dyDescent="0.3">
      <c r="A17" s="548" t="s">
        <v>0</v>
      </c>
      <c r="B17" s="551" t="s">
        <v>245</v>
      </c>
      <c r="C17" s="232" t="s">
        <v>165</v>
      </c>
      <c r="D17" s="233" t="s">
        <v>246</v>
      </c>
      <c r="E17" s="554" t="s">
        <v>244</v>
      </c>
      <c r="F17" s="555"/>
      <c r="G17" s="555"/>
      <c r="H17" s="555"/>
      <c r="I17" s="555"/>
      <c r="J17" s="555"/>
      <c r="K17" s="555"/>
      <c r="L17" s="555"/>
      <c r="M17" s="555"/>
      <c r="N17" s="555"/>
      <c r="O17" s="555"/>
      <c r="P17" s="555"/>
      <c r="Q17" s="555"/>
      <c r="R17" s="555"/>
      <c r="S17" s="555"/>
      <c r="T17" s="555"/>
      <c r="U17" s="556"/>
    </row>
    <row r="18" spans="1:23" ht="15.75" thickBot="1" x14ac:dyDescent="0.3">
      <c r="A18" s="549"/>
      <c r="B18" s="552"/>
      <c r="C18" s="234" t="s">
        <v>247</v>
      </c>
      <c r="D18" s="235" t="s">
        <v>176</v>
      </c>
      <c r="E18" s="536" t="s">
        <v>248</v>
      </c>
      <c r="F18" s="537"/>
      <c r="G18" s="537"/>
      <c r="H18" s="538"/>
      <c r="I18" s="536" t="s">
        <v>249</v>
      </c>
      <c r="J18" s="537"/>
      <c r="K18" s="537"/>
      <c r="L18" s="538"/>
      <c r="M18" s="536" t="s">
        <v>250</v>
      </c>
      <c r="N18" s="537"/>
      <c r="O18" s="537"/>
      <c r="P18" s="538"/>
      <c r="Q18" s="536" t="s">
        <v>251</v>
      </c>
      <c r="R18" s="537"/>
      <c r="S18" s="537"/>
      <c r="T18" s="538"/>
      <c r="U18" s="534" t="s">
        <v>252</v>
      </c>
    </row>
    <row r="19" spans="1:23" ht="15.75" thickBot="1" x14ac:dyDescent="0.3">
      <c r="A19" s="550"/>
      <c r="B19" s="553"/>
      <c r="C19" s="236"/>
      <c r="D19" s="237"/>
      <c r="E19" s="536" t="s">
        <v>253</v>
      </c>
      <c r="F19" s="537"/>
      <c r="G19" s="537"/>
      <c r="H19" s="538"/>
      <c r="I19" s="536" t="s">
        <v>253</v>
      </c>
      <c r="J19" s="537"/>
      <c r="K19" s="537"/>
      <c r="L19" s="538"/>
      <c r="M19" s="536" t="s">
        <v>253</v>
      </c>
      <c r="N19" s="537"/>
      <c r="O19" s="537"/>
      <c r="P19" s="538"/>
      <c r="Q19" s="536" t="s">
        <v>253</v>
      </c>
      <c r="R19" s="537"/>
      <c r="S19" s="537"/>
      <c r="T19" s="538"/>
      <c r="U19" s="535"/>
    </row>
    <row r="20" spans="1:23" x14ac:dyDescent="0.2">
      <c r="A20" s="404">
        <v>1</v>
      </c>
      <c r="B20" s="519" t="s">
        <v>332</v>
      </c>
      <c r="C20" s="520"/>
      <c r="D20" s="523"/>
      <c r="E20" s="525"/>
      <c r="F20" s="526"/>
      <c r="G20" s="526"/>
      <c r="H20" s="527"/>
      <c r="I20" s="525"/>
      <c r="J20" s="526"/>
      <c r="K20" s="526"/>
      <c r="L20" s="527"/>
      <c r="M20" s="525"/>
      <c r="N20" s="526"/>
      <c r="O20" s="526"/>
      <c r="P20" s="527"/>
      <c r="Q20" s="525"/>
      <c r="R20" s="526"/>
      <c r="S20" s="526"/>
      <c r="T20" s="527"/>
      <c r="U20" s="516">
        <f>SUM(U22:U43)</f>
        <v>183046.38</v>
      </c>
    </row>
    <row r="21" spans="1:23" ht="30" customHeight="1" thickBot="1" x14ac:dyDescent="0.25">
      <c r="A21" s="518"/>
      <c r="B21" s="521"/>
      <c r="C21" s="522"/>
      <c r="D21" s="524"/>
      <c r="E21" s="528"/>
      <c r="F21" s="529"/>
      <c r="G21" s="529"/>
      <c r="H21" s="530"/>
      <c r="I21" s="528"/>
      <c r="J21" s="529"/>
      <c r="K21" s="529"/>
      <c r="L21" s="530"/>
      <c r="M21" s="528"/>
      <c r="N21" s="529"/>
      <c r="O21" s="529"/>
      <c r="P21" s="530"/>
      <c r="Q21" s="528"/>
      <c r="R21" s="529"/>
      <c r="S21" s="529"/>
      <c r="T21" s="530"/>
      <c r="U21" s="517"/>
    </row>
    <row r="22" spans="1:23" ht="15.75" x14ac:dyDescent="0.2">
      <c r="A22" s="514">
        <v>1</v>
      </c>
      <c r="B22" s="492" t="s">
        <v>278</v>
      </c>
      <c r="C22" s="494">
        <f>'PO LICITAÇÃO'!J15</f>
        <v>3443.16</v>
      </c>
      <c r="D22" s="496">
        <f>C22/C50</f>
        <v>1.8810314631734316E-2</v>
      </c>
      <c r="E22" s="511">
        <f>C22</f>
        <v>3443.16</v>
      </c>
      <c r="F22" s="512"/>
      <c r="G22" s="512"/>
      <c r="H22" s="513"/>
      <c r="I22" s="511"/>
      <c r="J22" s="512"/>
      <c r="K22" s="512"/>
      <c r="L22" s="513"/>
      <c r="M22" s="511"/>
      <c r="N22" s="512"/>
      <c r="O22" s="512"/>
      <c r="P22" s="513"/>
      <c r="Q22" s="511"/>
      <c r="R22" s="512"/>
      <c r="S22" s="512"/>
      <c r="T22" s="513"/>
      <c r="U22" s="238">
        <f>C22</f>
        <v>3443.16</v>
      </c>
      <c r="W22" s="239"/>
    </row>
    <row r="23" spans="1:23" ht="16.5" thickBot="1" x14ac:dyDescent="0.25">
      <c r="A23" s="515"/>
      <c r="B23" s="493"/>
      <c r="C23" s="495"/>
      <c r="D23" s="497"/>
      <c r="E23" s="505"/>
      <c r="F23" s="506"/>
      <c r="G23" s="506"/>
      <c r="H23" s="507"/>
      <c r="I23" s="502"/>
      <c r="J23" s="503"/>
      <c r="K23" s="503"/>
      <c r="L23" s="504"/>
      <c r="M23" s="502"/>
      <c r="N23" s="503"/>
      <c r="O23" s="503"/>
      <c r="P23" s="504"/>
      <c r="Q23" s="531"/>
      <c r="R23" s="532"/>
      <c r="S23" s="532"/>
      <c r="T23" s="533"/>
      <c r="U23" s="240"/>
    </row>
    <row r="24" spans="1:23" ht="15.75" x14ac:dyDescent="0.2">
      <c r="A24" s="514">
        <v>2</v>
      </c>
      <c r="B24" s="492" t="str">
        <f>[1]Resumo!$B$20</f>
        <v>SERVIÇOS PRELIMINARES</v>
      </c>
      <c r="C24" s="494">
        <f>'PO LICITAÇÃO'!J18</f>
        <v>352.28</v>
      </c>
      <c r="D24" s="496">
        <f>C24/C50</f>
        <v>1.9245395620497928E-3</v>
      </c>
      <c r="E24" s="511">
        <f>C24</f>
        <v>352.28</v>
      </c>
      <c r="F24" s="512"/>
      <c r="G24" s="512"/>
      <c r="H24" s="513"/>
      <c r="I24" s="511"/>
      <c r="J24" s="512"/>
      <c r="K24" s="512"/>
      <c r="L24" s="513"/>
      <c r="M24" s="511"/>
      <c r="N24" s="512"/>
      <c r="O24" s="512"/>
      <c r="P24" s="513"/>
      <c r="Q24" s="511"/>
      <c r="R24" s="512"/>
      <c r="S24" s="512"/>
      <c r="T24" s="513"/>
      <c r="U24" s="238">
        <f>SUM(E24:T24)</f>
        <v>352.28</v>
      </c>
      <c r="W24" s="239"/>
    </row>
    <row r="25" spans="1:23" ht="16.5" thickBot="1" x14ac:dyDescent="0.25">
      <c r="A25" s="515"/>
      <c r="B25" s="493"/>
      <c r="C25" s="495"/>
      <c r="D25" s="497"/>
      <c r="E25" s="505"/>
      <c r="F25" s="506"/>
      <c r="G25" s="506"/>
      <c r="H25" s="507"/>
      <c r="I25" s="487"/>
      <c r="J25" s="488"/>
      <c r="K25" s="488"/>
      <c r="L25" s="489"/>
      <c r="M25" s="487"/>
      <c r="N25" s="488"/>
      <c r="O25" s="488"/>
      <c r="P25" s="489"/>
      <c r="Q25" s="487"/>
      <c r="R25" s="488"/>
      <c r="S25" s="488"/>
      <c r="T25" s="489"/>
      <c r="U25" s="240"/>
    </row>
    <row r="26" spans="1:23" ht="12.75" customHeight="1" x14ac:dyDescent="0.2">
      <c r="A26" s="490">
        <v>3</v>
      </c>
      <c r="B26" s="492" t="s">
        <v>69</v>
      </c>
      <c r="C26" s="494">
        <f>'PO LICITAÇÃO'!J25</f>
        <v>1093.18</v>
      </c>
      <c r="D26" s="496">
        <f>C26/C50</f>
        <v>5.9721476054320228E-3</v>
      </c>
      <c r="E26" s="484">
        <f>C26</f>
        <v>1093.18</v>
      </c>
      <c r="F26" s="500"/>
      <c r="G26" s="500"/>
      <c r="H26" s="501"/>
      <c r="I26" s="484"/>
      <c r="J26" s="500"/>
      <c r="K26" s="500"/>
      <c r="L26" s="501"/>
      <c r="M26" s="484"/>
      <c r="N26" s="500"/>
      <c r="O26" s="500"/>
      <c r="P26" s="501"/>
      <c r="Q26" s="484"/>
      <c r="R26" s="500"/>
      <c r="S26" s="500"/>
      <c r="T26" s="501"/>
      <c r="U26" s="238">
        <f>SUM(E26:T26)</f>
        <v>1093.18</v>
      </c>
    </row>
    <row r="27" spans="1:23" ht="16.5" thickBot="1" x14ac:dyDescent="0.25">
      <c r="A27" s="491"/>
      <c r="B27" s="493"/>
      <c r="C27" s="495"/>
      <c r="D27" s="497"/>
      <c r="E27" s="505"/>
      <c r="F27" s="506"/>
      <c r="G27" s="506"/>
      <c r="H27" s="507"/>
      <c r="I27" s="487"/>
      <c r="J27" s="488"/>
      <c r="K27" s="488"/>
      <c r="L27" s="489"/>
      <c r="M27" s="487"/>
      <c r="N27" s="488"/>
      <c r="O27" s="488"/>
      <c r="P27" s="489"/>
      <c r="Q27" s="502"/>
      <c r="R27" s="503"/>
      <c r="S27" s="503"/>
      <c r="T27" s="504"/>
      <c r="U27" s="240"/>
    </row>
    <row r="28" spans="1:23" ht="12.75" customHeight="1" x14ac:dyDescent="0.2">
      <c r="A28" s="490">
        <v>4</v>
      </c>
      <c r="B28" s="492" t="s">
        <v>291</v>
      </c>
      <c r="C28" s="494">
        <f>'PO LICITAÇÃO'!J30</f>
        <v>4746.21</v>
      </c>
      <c r="D28" s="496">
        <f>C28/C50</f>
        <v>2.5929002256149507E-2</v>
      </c>
      <c r="E28" s="484">
        <f>C28</f>
        <v>4746.21</v>
      </c>
      <c r="F28" s="500"/>
      <c r="G28" s="500"/>
      <c r="H28" s="501"/>
      <c r="I28" s="484"/>
      <c r="J28" s="500"/>
      <c r="K28" s="500"/>
      <c r="L28" s="501"/>
      <c r="M28" s="484"/>
      <c r="N28" s="500"/>
      <c r="O28" s="500"/>
      <c r="P28" s="501"/>
      <c r="Q28" s="484"/>
      <c r="R28" s="500"/>
      <c r="S28" s="500"/>
      <c r="T28" s="501"/>
      <c r="U28" s="238">
        <f>SUM(E28:T28)</f>
        <v>4746.21</v>
      </c>
    </row>
    <row r="29" spans="1:23" ht="16.5" thickBot="1" x14ac:dyDescent="0.25">
      <c r="A29" s="491"/>
      <c r="B29" s="493"/>
      <c r="C29" s="495"/>
      <c r="D29" s="497"/>
      <c r="E29" s="505"/>
      <c r="F29" s="506"/>
      <c r="G29" s="506"/>
      <c r="H29" s="507"/>
      <c r="I29" s="502"/>
      <c r="J29" s="503"/>
      <c r="K29" s="503"/>
      <c r="L29" s="504"/>
      <c r="M29" s="487"/>
      <c r="N29" s="488"/>
      <c r="O29" s="488"/>
      <c r="P29" s="489"/>
      <c r="Q29" s="487"/>
      <c r="R29" s="488"/>
      <c r="S29" s="488"/>
      <c r="T29" s="489"/>
      <c r="U29" s="240"/>
    </row>
    <row r="30" spans="1:23" ht="12.75" customHeight="1" x14ac:dyDescent="0.2">
      <c r="A30" s="490">
        <v>5</v>
      </c>
      <c r="B30" s="492" t="str">
        <f>[1]Resumo!$B$28</f>
        <v>ALVENARIAS</v>
      </c>
      <c r="C30" s="494">
        <f>'PO LICITAÇÃO'!J35</f>
        <v>61.67</v>
      </c>
      <c r="D30" s="496">
        <f>C30/C50</f>
        <v>3.3690914838086389E-4</v>
      </c>
      <c r="E30" s="484">
        <f>C30</f>
        <v>61.67</v>
      </c>
      <c r="F30" s="500"/>
      <c r="G30" s="500"/>
      <c r="H30" s="501"/>
      <c r="I30" s="484"/>
      <c r="J30" s="500"/>
      <c r="K30" s="500"/>
      <c r="L30" s="501"/>
      <c r="M30" s="484"/>
      <c r="N30" s="500"/>
      <c r="O30" s="500"/>
      <c r="P30" s="501"/>
      <c r="Q30" s="484"/>
      <c r="R30" s="500"/>
      <c r="S30" s="500"/>
      <c r="T30" s="501"/>
      <c r="U30" s="238">
        <f>SUM(E30:T30)</f>
        <v>61.67</v>
      </c>
    </row>
    <row r="31" spans="1:23" ht="16.5" thickBot="1" x14ac:dyDescent="0.25">
      <c r="A31" s="491"/>
      <c r="B31" s="493"/>
      <c r="C31" s="495"/>
      <c r="D31" s="497"/>
      <c r="E31" s="505"/>
      <c r="F31" s="506"/>
      <c r="G31" s="506"/>
      <c r="H31" s="507"/>
      <c r="I31" s="502"/>
      <c r="J31" s="503"/>
      <c r="K31" s="503"/>
      <c r="L31" s="504"/>
      <c r="M31" s="487"/>
      <c r="N31" s="488"/>
      <c r="O31" s="488"/>
      <c r="P31" s="489"/>
      <c r="Q31" s="487"/>
      <c r="R31" s="488"/>
      <c r="S31" s="488"/>
      <c r="T31" s="489"/>
      <c r="U31" s="240"/>
    </row>
    <row r="32" spans="1:23" ht="12.75" customHeight="1" x14ac:dyDescent="0.2">
      <c r="A32" s="490">
        <v>6</v>
      </c>
      <c r="B32" s="492" t="str">
        <f>[1]Resumo!$B$30</f>
        <v>DRENAGEM</v>
      </c>
      <c r="C32" s="494">
        <f>'PO LICITAÇÃO'!J38</f>
        <v>10717.21</v>
      </c>
      <c r="D32" s="496">
        <f>C32/C50</f>
        <v>5.8549150220834734E-2</v>
      </c>
      <c r="E32" s="484">
        <f>C32</f>
        <v>10717.21</v>
      </c>
      <c r="F32" s="500"/>
      <c r="G32" s="500"/>
      <c r="H32" s="501"/>
      <c r="I32" s="484"/>
      <c r="J32" s="500"/>
      <c r="K32" s="500"/>
      <c r="L32" s="501"/>
      <c r="M32" s="484"/>
      <c r="N32" s="500"/>
      <c r="O32" s="500"/>
      <c r="P32" s="501"/>
      <c r="Q32" s="484"/>
      <c r="R32" s="500"/>
      <c r="S32" s="500"/>
      <c r="T32" s="501"/>
      <c r="U32" s="238">
        <f>SUM(E32:T32)</f>
        <v>10717.21</v>
      </c>
    </row>
    <row r="33" spans="1:21" ht="16.5" thickBot="1" x14ac:dyDescent="0.25">
      <c r="A33" s="491"/>
      <c r="B33" s="493"/>
      <c r="C33" s="495"/>
      <c r="D33" s="497"/>
      <c r="E33" s="505"/>
      <c r="F33" s="506"/>
      <c r="G33" s="506"/>
      <c r="H33" s="507"/>
      <c r="I33" s="502"/>
      <c r="J33" s="503"/>
      <c r="K33" s="503"/>
      <c r="L33" s="504"/>
      <c r="M33" s="487"/>
      <c r="N33" s="488"/>
      <c r="O33" s="488"/>
      <c r="P33" s="489"/>
      <c r="Q33" s="487"/>
      <c r="R33" s="488"/>
      <c r="S33" s="488"/>
      <c r="T33" s="489"/>
      <c r="U33" s="240"/>
    </row>
    <row r="34" spans="1:21" ht="12.75" customHeight="1" x14ac:dyDescent="0.2">
      <c r="A34" s="490">
        <v>7</v>
      </c>
      <c r="B34" s="492" t="str">
        <f>[1]Resumo!$B$32</f>
        <v>SISTEMA DE PISO</v>
      </c>
      <c r="C34" s="494">
        <f>'PO LICITAÇÃO'!J45</f>
        <v>86081.99</v>
      </c>
      <c r="D34" s="496">
        <f>C34/C50</f>
        <v>0.47027420045127361</v>
      </c>
      <c r="E34" s="484">
        <f>E58-E22-E24-E26-E28-E30-E32</f>
        <v>25347.890000000007</v>
      </c>
      <c r="F34" s="500"/>
      <c r="G34" s="500"/>
      <c r="H34" s="501"/>
      <c r="I34" s="484">
        <f>I58</f>
        <v>45761.599999999999</v>
      </c>
      <c r="J34" s="500"/>
      <c r="K34" s="500"/>
      <c r="L34" s="501"/>
      <c r="M34" s="484">
        <f>C34-E34-I34</f>
        <v>14972.5</v>
      </c>
      <c r="N34" s="500"/>
      <c r="O34" s="500"/>
      <c r="P34" s="501"/>
      <c r="Q34" s="484"/>
      <c r="R34" s="500"/>
      <c r="S34" s="500"/>
      <c r="T34" s="501"/>
      <c r="U34" s="238">
        <f>SUM(E34:T34)</f>
        <v>86081.99</v>
      </c>
    </row>
    <row r="35" spans="1:21" ht="16.5" thickBot="1" x14ac:dyDescent="0.25">
      <c r="A35" s="491"/>
      <c r="B35" s="493"/>
      <c r="C35" s="495"/>
      <c r="D35" s="497"/>
      <c r="E35" s="505"/>
      <c r="F35" s="506"/>
      <c r="G35" s="506"/>
      <c r="H35" s="507"/>
      <c r="I35" s="505"/>
      <c r="J35" s="506"/>
      <c r="K35" s="506"/>
      <c r="L35" s="507"/>
      <c r="M35" s="505"/>
      <c r="N35" s="506"/>
      <c r="O35" s="506"/>
      <c r="P35" s="507"/>
      <c r="Q35" s="487"/>
      <c r="R35" s="488"/>
      <c r="S35" s="488"/>
      <c r="T35" s="489"/>
      <c r="U35" s="240"/>
    </row>
    <row r="36" spans="1:21" ht="12.75" customHeight="1" x14ac:dyDescent="0.2">
      <c r="A36" s="490">
        <v>8</v>
      </c>
      <c r="B36" s="492" t="str">
        <f>'[1]PLANILHA ORÇAMENTÁRIA'!D64</f>
        <v>REVESTIMENTO DE PAREDES</v>
      </c>
      <c r="C36" s="494">
        <f>'PO LICITAÇÃO'!J52</f>
        <v>917.02</v>
      </c>
      <c r="D36" s="496">
        <f>C36/C52</f>
        <v>5.0097685624812685E-3</v>
      </c>
      <c r="E36" s="484"/>
      <c r="F36" s="500"/>
      <c r="G36" s="500"/>
      <c r="H36" s="501"/>
      <c r="I36" s="484"/>
      <c r="J36" s="500"/>
      <c r="K36" s="500"/>
      <c r="L36" s="501"/>
      <c r="M36" s="484">
        <f>C36</f>
        <v>917.02</v>
      </c>
      <c r="N36" s="500"/>
      <c r="O36" s="500"/>
      <c r="P36" s="501"/>
      <c r="Q36" s="484"/>
      <c r="R36" s="500"/>
      <c r="S36" s="500"/>
      <c r="T36" s="501"/>
      <c r="U36" s="238">
        <f>SUM(E36:T36)</f>
        <v>917.02</v>
      </c>
    </row>
    <row r="37" spans="1:21" ht="16.5" thickBot="1" x14ac:dyDescent="0.25">
      <c r="A37" s="491"/>
      <c r="B37" s="493"/>
      <c r="C37" s="495"/>
      <c r="D37" s="497"/>
      <c r="E37" s="487"/>
      <c r="F37" s="488"/>
      <c r="G37" s="488"/>
      <c r="H37" s="489"/>
      <c r="I37" s="502"/>
      <c r="J37" s="503"/>
      <c r="K37" s="503"/>
      <c r="L37" s="504"/>
      <c r="M37" s="502"/>
      <c r="N37" s="503"/>
      <c r="O37" s="503"/>
      <c r="P37" s="504"/>
      <c r="Q37" s="508"/>
      <c r="R37" s="509"/>
      <c r="S37" s="509"/>
      <c r="T37" s="510"/>
      <c r="U37" s="240"/>
    </row>
    <row r="38" spans="1:21" ht="12.75" customHeight="1" x14ac:dyDescent="0.2">
      <c r="A38" s="490">
        <v>9</v>
      </c>
      <c r="B38" s="492" t="str">
        <f>[1]Resumo!$B$36</f>
        <v>INSTALAÇÕES ELÉTRICAS</v>
      </c>
      <c r="C38" s="494">
        <f>'PO LICITAÇÃO'!J57</f>
        <v>16760.07</v>
      </c>
      <c r="D38" s="496">
        <f>C38/C54</f>
        <v>9.1561876285125104E-2</v>
      </c>
      <c r="E38" s="484"/>
      <c r="F38" s="500"/>
      <c r="G38" s="500"/>
      <c r="H38" s="501"/>
      <c r="I38" s="484"/>
      <c r="J38" s="500"/>
      <c r="K38" s="500"/>
      <c r="L38" s="501"/>
      <c r="M38" s="484">
        <f>C38</f>
        <v>16760.07</v>
      </c>
      <c r="N38" s="500"/>
      <c r="O38" s="500"/>
      <c r="P38" s="501"/>
      <c r="Q38" s="484"/>
      <c r="R38" s="500"/>
      <c r="S38" s="500"/>
      <c r="T38" s="501"/>
      <c r="U38" s="238">
        <f>SUM(E38:T38)</f>
        <v>16760.07</v>
      </c>
    </row>
    <row r="39" spans="1:21" ht="16.5" thickBot="1" x14ac:dyDescent="0.25">
      <c r="A39" s="491"/>
      <c r="B39" s="493"/>
      <c r="C39" s="495"/>
      <c r="D39" s="497"/>
      <c r="E39" s="487"/>
      <c r="F39" s="488"/>
      <c r="G39" s="488"/>
      <c r="H39" s="489"/>
      <c r="I39" s="502"/>
      <c r="J39" s="503"/>
      <c r="K39" s="503"/>
      <c r="L39" s="504"/>
      <c r="M39" s="502"/>
      <c r="N39" s="503"/>
      <c r="O39" s="503"/>
      <c r="P39" s="504"/>
      <c r="Q39" s="505"/>
      <c r="R39" s="506"/>
      <c r="S39" s="506"/>
      <c r="T39" s="507"/>
      <c r="U39" s="240"/>
    </row>
    <row r="40" spans="1:21" ht="12.75" customHeight="1" x14ac:dyDescent="0.2">
      <c r="A40" s="490">
        <v>10</v>
      </c>
      <c r="B40" s="492" t="str">
        <f>[1]Resumo!$B$38</f>
        <v>PINTURA</v>
      </c>
      <c r="C40" s="494">
        <f>'PO LICITAÇÃO'!J76</f>
        <v>6910.03</v>
      </c>
      <c r="D40" s="496">
        <f>C40/C50</f>
        <v>3.7750159276572416E-2</v>
      </c>
      <c r="E40" s="484"/>
      <c r="F40" s="500"/>
      <c r="G40" s="500"/>
      <c r="H40" s="501"/>
      <c r="I40" s="484"/>
      <c r="J40" s="500"/>
      <c r="K40" s="500"/>
      <c r="L40" s="501"/>
      <c r="M40" s="484">
        <f>C40</f>
        <v>6910.03</v>
      </c>
      <c r="N40" s="500"/>
      <c r="O40" s="500"/>
      <c r="P40" s="501"/>
      <c r="Q40" s="484"/>
      <c r="R40" s="500"/>
      <c r="S40" s="500"/>
      <c r="T40" s="501"/>
      <c r="U40" s="238">
        <f>SUM(E40:T40)</f>
        <v>6910.03</v>
      </c>
    </row>
    <row r="41" spans="1:21" ht="16.5" thickBot="1" x14ac:dyDescent="0.25">
      <c r="A41" s="491"/>
      <c r="B41" s="493"/>
      <c r="C41" s="495"/>
      <c r="D41" s="497"/>
      <c r="E41" s="487"/>
      <c r="F41" s="488"/>
      <c r="G41" s="488"/>
      <c r="H41" s="489"/>
      <c r="I41" s="502"/>
      <c r="J41" s="503"/>
      <c r="K41" s="503"/>
      <c r="L41" s="504"/>
      <c r="M41" s="502"/>
      <c r="N41" s="503"/>
      <c r="O41" s="503"/>
      <c r="P41" s="504"/>
      <c r="Q41" s="505"/>
      <c r="R41" s="506"/>
      <c r="S41" s="506"/>
      <c r="T41" s="507"/>
      <c r="U41" s="240"/>
    </row>
    <row r="42" spans="1:21" ht="12.75" customHeight="1" x14ac:dyDescent="0.2">
      <c r="A42" s="490">
        <v>11</v>
      </c>
      <c r="B42" s="492" t="str">
        <f>[1]Resumo!$B$40</f>
        <v>SERVIÇOS COMPLEMENTARES</v>
      </c>
      <c r="C42" s="494">
        <f>'PO LICITAÇÃO'!J83</f>
        <v>51963.56</v>
      </c>
      <c r="D42" s="496">
        <f>C42/C50</f>
        <v>0.28388193199996631</v>
      </c>
      <c r="E42" s="484"/>
      <c r="F42" s="500"/>
      <c r="G42" s="500"/>
      <c r="H42" s="501"/>
      <c r="I42" s="484"/>
      <c r="J42" s="500"/>
      <c r="K42" s="500"/>
      <c r="L42" s="501"/>
      <c r="M42" s="484">
        <f>M58-M34-M36-M38-M40</f>
        <v>6201.9799999999987</v>
      </c>
      <c r="N42" s="500"/>
      <c r="O42" s="500"/>
      <c r="P42" s="501"/>
      <c r="Q42" s="484">
        <f>C42-M42</f>
        <v>45761.58</v>
      </c>
      <c r="R42" s="500"/>
      <c r="S42" s="500"/>
      <c r="T42" s="501"/>
      <c r="U42" s="238">
        <f>SUM(E42:T42)</f>
        <v>51963.56</v>
      </c>
    </row>
    <row r="43" spans="1:21" ht="16.5" thickBot="1" x14ac:dyDescent="0.25">
      <c r="A43" s="491"/>
      <c r="B43" s="493"/>
      <c r="C43" s="495"/>
      <c r="D43" s="497"/>
      <c r="E43" s="487"/>
      <c r="F43" s="488"/>
      <c r="G43" s="488"/>
      <c r="H43" s="489"/>
      <c r="I43" s="502"/>
      <c r="J43" s="503"/>
      <c r="K43" s="503"/>
      <c r="L43" s="504"/>
      <c r="M43" s="502"/>
      <c r="N43" s="503"/>
      <c r="O43" s="503"/>
      <c r="P43" s="504"/>
      <c r="Q43" s="505"/>
      <c r="R43" s="506"/>
      <c r="S43" s="506"/>
      <c r="T43" s="507"/>
      <c r="U43" s="240"/>
    </row>
    <row r="44" spans="1:21" ht="10.9" customHeight="1" thickBot="1" x14ac:dyDescent="0.25">
      <c r="A44" s="490"/>
      <c r="B44" s="492"/>
      <c r="C44" s="494"/>
      <c r="D44" s="496"/>
      <c r="E44" s="498"/>
      <c r="F44" s="499"/>
      <c r="G44" s="499"/>
      <c r="H44" s="499"/>
      <c r="I44" s="484"/>
      <c r="J44" s="485"/>
      <c r="K44" s="485"/>
      <c r="L44" s="486"/>
      <c r="M44" s="484"/>
      <c r="N44" s="485"/>
      <c r="O44" s="485"/>
      <c r="P44" s="486"/>
      <c r="Q44" s="484"/>
      <c r="R44" s="485"/>
      <c r="S44" s="485"/>
      <c r="T44" s="486"/>
      <c r="U44" s="238">
        <f>SUM(E44:T44)</f>
        <v>0</v>
      </c>
    </row>
    <row r="45" spans="1:21" ht="16.5" hidden="1" thickBot="1" x14ac:dyDescent="0.25">
      <c r="A45" s="491"/>
      <c r="B45" s="493"/>
      <c r="C45" s="495"/>
      <c r="D45" s="497"/>
      <c r="E45" s="487"/>
      <c r="F45" s="488"/>
      <c r="G45" s="488"/>
      <c r="H45" s="489"/>
      <c r="I45" s="487"/>
      <c r="J45" s="488"/>
      <c r="K45" s="488"/>
      <c r="L45" s="489"/>
      <c r="M45" s="487"/>
      <c r="N45" s="488"/>
      <c r="O45" s="488"/>
      <c r="P45" s="489"/>
      <c r="Q45" s="487"/>
      <c r="R45" s="488"/>
      <c r="S45" s="488"/>
      <c r="T45" s="489"/>
      <c r="U45" s="240"/>
    </row>
    <row r="46" spans="1:21" ht="12" customHeight="1" thickBot="1" x14ac:dyDescent="0.25">
      <c r="A46" s="473"/>
      <c r="B46" s="475"/>
      <c r="C46" s="477"/>
      <c r="D46" s="479"/>
      <c r="E46" s="481"/>
      <c r="F46" s="482"/>
      <c r="G46" s="482"/>
      <c r="H46" s="482"/>
      <c r="I46" s="481"/>
      <c r="J46" s="482"/>
      <c r="K46" s="482"/>
      <c r="L46" s="483"/>
      <c r="M46" s="467"/>
      <c r="N46" s="468"/>
      <c r="O46" s="468"/>
      <c r="P46" s="469"/>
      <c r="Q46" s="467"/>
      <c r="R46" s="468"/>
      <c r="S46" s="468"/>
      <c r="T46" s="469"/>
      <c r="U46" s="241">
        <f>SUM(E46:T46)</f>
        <v>0</v>
      </c>
    </row>
    <row r="47" spans="1:21" ht="13.5" hidden="1" thickBot="1" x14ac:dyDescent="0.25">
      <c r="A47" s="474"/>
      <c r="B47" s="476"/>
      <c r="C47" s="478"/>
      <c r="D47" s="480"/>
      <c r="E47" s="470"/>
      <c r="F47" s="471"/>
      <c r="G47" s="471"/>
      <c r="H47" s="472"/>
      <c r="I47" s="470"/>
      <c r="J47" s="471"/>
      <c r="K47" s="471"/>
      <c r="L47" s="472"/>
      <c r="M47" s="470"/>
      <c r="N47" s="471"/>
      <c r="O47" s="471"/>
      <c r="P47" s="472"/>
      <c r="Q47" s="470"/>
      <c r="R47" s="471"/>
      <c r="S47" s="471"/>
      <c r="T47" s="472"/>
      <c r="U47" s="242"/>
    </row>
    <row r="48" spans="1:21" ht="9.4" customHeight="1" x14ac:dyDescent="0.2">
      <c r="A48" s="473"/>
      <c r="B48" s="475"/>
      <c r="C48" s="477"/>
      <c r="D48" s="479"/>
      <c r="E48" s="481"/>
      <c r="F48" s="482"/>
      <c r="G48" s="482"/>
      <c r="H48" s="482"/>
      <c r="I48" s="481"/>
      <c r="J48" s="482"/>
      <c r="K48" s="482"/>
      <c r="L48" s="483"/>
      <c r="M48" s="467"/>
      <c r="N48" s="468"/>
      <c r="O48" s="468"/>
      <c r="P48" s="469"/>
      <c r="Q48" s="467"/>
      <c r="R48" s="468"/>
      <c r="S48" s="468"/>
      <c r="T48" s="469"/>
      <c r="U48" s="241">
        <f>SUM(E48:T48)</f>
        <v>0</v>
      </c>
    </row>
    <row r="49" spans="1:21" ht="13.5" hidden="1" thickBot="1" x14ac:dyDescent="0.25">
      <c r="A49" s="474"/>
      <c r="B49" s="476"/>
      <c r="C49" s="478"/>
      <c r="D49" s="480"/>
      <c r="E49" s="470"/>
      <c r="F49" s="471"/>
      <c r="G49" s="471"/>
      <c r="H49" s="472"/>
      <c r="I49" s="470"/>
      <c r="J49" s="471"/>
      <c r="K49" s="471"/>
      <c r="L49" s="472"/>
      <c r="M49" s="470"/>
      <c r="N49" s="471"/>
      <c r="O49" s="471"/>
      <c r="P49" s="472"/>
      <c r="Q49" s="470"/>
      <c r="R49" s="471"/>
      <c r="S49" s="471"/>
      <c r="T49" s="472"/>
      <c r="U49" s="242"/>
    </row>
    <row r="50" spans="1:21" ht="18" customHeight="1" x14ac:dyDescent="0.2">
      <c r="A50" s="243"/>
      <c r="B50" s="244" t="s">
        <v>254</v>
      </c>
      <c r="C50" s="245">
        <f>SUM(C22:C49)</f>
        <v>183046.38</v>
      </c>
      <c r="D50" s="246">
        <f>SUM(D22:D49)</f>
        <v>1</v>
      </c>
      <c r="E50" s="466">
        <f>E22+E24+E26+E28+E30+E32+E34+E36+E38+E40+E42</f>
        <v>45761.600000000006</v>
      </c>
      <c r="F50" s="466"/>
      <c r="G50" s="466"/>
      <c r="H50" s="466"/>
      <c r="I50" s="466">
        <f>I22+I24+I26+I28+I30+I32+I34+I36+I38+I40+I42</f>
        <v>45761.599999999999</v>
      </c>
      <c r="J50" s="466"/>
      <c r="K50" s="466"/>
      <c r="L50" s="466"/>
      <c r="M50" s="466">
        <f>M22+M24+M26+M28+M30+M32+M34+M36+M38+M40+M42</f>
        <v>45761.599999999999</v>
      </c>
      <c r="N50" s="466"/>
      <c r="O50" s="466"/>
      <c r="P50" s="466"/>
      <c r="Q50" s="466">
        <f>Q22+Q24+Q26+Q28+Q30+Q32+Q34+Q36+Q38+Q40+Q42</f>
        <v>45761.58</v>
      </c>
      <c r="R50" s="466"/>
      <c r="S50" s="466"/>
      <c r="T50" s="466"/>
      <c r="U50" s="247">
        <f>SUM(U22:U49)</f>
        <v>183046.38</v>
      </c>
    </row>
    <row r="51" spans="1:21" ht="5.25" customHeight="1" x14ac:dyDescent="0.2">
      <c r="A51" s="248"/>
      <c r="B51" s="249"/>
      <c r="C51" s="250"/>
      <c r="D51" s="250"/>
      <c r="E51" s="250"/>
      <c r="F51" s="2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1"/>
    </row>
    <row r="52" spans="1:21" ht="18" customHeight="1" x14ac:dyDescent="0.2">
      <c r="A52" s="243"/>
      <c r="B52" s="244" t="s">
        <v>255</v>
      </c>
      <c r="C52" s="245">
        <f>C50</f>
        <v>183046.38</v>
      </c>
      <c r="D52" s="246">
        <f>D50</f>
        <v>1</v>
      </c>
      <c r="E52" s="466">
        <f>E50</f>
        <v>45761.600000000006</v>
      </c>
      <c r="F52" s="466"/>
      <c r="G52" s="466"/>
      <c r="H52" s="466"/>
      <c r="I52" s="466">
        <f>I50+E52</f>
        <v>91523.200000000012</v>
      </c>
      <c r="J52" s="466"/>
      <c r="K52" s="466"/>
      <c r="L52" s="466"/>
      <c r="M52" s="466">
        <f>M50+I52</f>
        <v>137284.80000000002</v>
      </c>
      <c r="N52" s="466"/>
      <c r="O52" s="466"/>
      <c r="P52" s="466"/>
      <c r="Q52" s="466">
        <f>Q50+M52</f>
        <v>183046.38</v>
      </c>
      <c r="R52" s="466"/>
      <c r="S52" s="466"/>
      <c r="T52" s="466"/>
      <c r="U52" s="247">
        <f>U50</f>
        <v>183046.38</v>
      </c>
    </row>
    <row r="53" spans="1:21" ht="5.25" customHeight="1" x14ac:dyDescent="0.2">
      <c r="A53" s="248"/>
      <c r="B53" s="249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1"/>
    </row>
    <row r="54" spans="1:21" ht="18" customHeight="1" x14ac:dyDescent="0.2">
      <c r="A54" s="243"/>
      <c r="B54" s="244" t="s">
        <v>256</v>
      </c>
      <c r="C54" s="245">
        <f>C52</f>
        <v>183046.38</v>
      </c>
      <c r="D54" s="246">
        <f>D52</f>
        <v>1</v>
      </c>
      <c r="E54" s="462">
        <f>E52/C50</f>
        <v>0.25000002731548149</v>
      </c>
      <c r="F54" s="462"/>
      <c r="G54" s="462"/>
      <c r="H54" s="462"/>
      <c r="I54" s="462">
        <f>I52/C50</f>
        <v>0.50000005463096298</v>
      </c>
      <c r="J54" s="462"/>
      <c r="K54" s="462"/>
      <c r="L54" s="462"/>
      <c r="M54" s="462">
        <f>M52/C50</f>
        <v>0.75000008194644452</v>
      </c>
      <c r="N54" s="462"/>
      <c r="O54" s="462"/>
      <c r="P54" s="462"/>
      <c r="Q54" s="462">
        <f>Q52/C50</f>
        <v>1</v>
      </c>
      <c r="R54" s="462"/>
      <c r="S54" s="462"/>
      <c r="T54" s="462"/>
      <c r="U54" s="252">
        <v>1</v>
      </c>
    </row>
    <row r="55" spans="1:21" ht="5.25" customHeight="1" thickBot="1" x14ac:dyDescent="0.25">
      <c r="A55" s="248"/>
      <c r="B55" s="249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1"/>
    </row>
    <row r="56" spans="1:21" ht="13.5" thickBot="1" x14ac:dyDescent="0.25">
      <c r="A56" s="463" t="s">
        <v>330</v>
      </c>
      <c r="B56" s="464"/>
      <c r="C56" s="464"/>
      <c r="D56" s="464"/>
      <c r="E56" s="464"/>
      <c r="F56" s="464"/>
      <c r="G56" s="464"/>
      <c r="H56" s="464"/>
      <c r="I56" s="464"/>
      <c r="J56" s="464"/>
      <c r="K56" s="464"/>
      <c r="L56" s="464"/>
      <c r="M56" s="464"/>
      <c r="N56" s="464"/>
      <c r="O56" s="464"/>
      <c r="P56" s="464"/>
      <c r="Q56" s="464"/>
      <c r="R56" s="464"/>
      <c r="S56" s="464"/>
      <c r="T56" s="464"/>
      <c r="U56" s="465"/>
    </row>
    <row r="57" spans="1:21" x14ac:dyDescent="0.2">
      <c r="D57" s="253"/>
      <c r="E57" s="458"/>
      <c r="F57" s="458"/>
      <c r="G57" s="458"/>
      <c r="H57" s="458"/>
      <c r="I57" s="458"/>
      <c r="J57" s="458"/>
      <c r="K57" s="458"/>
      <c r="L57" s="458"/>
      <c r="M57" s="458"/>
      <c r="N57" s="458"/>
      <c r="O57" s="458"/>
      <c r="P57" s="458"/>
      <c r="Q57" s="459"/>
      <c r="R57" s="460"/>
      <c r="S57" s="460"/>
      <c r="T57" s="460"/>
    </row>
    <row r="58" spans="1:21" x14ac:dyDescent="0.2">
      <c r="B58" s="1"/>
      <c r="C58" s="256">
        <f>C50/4</f>
        <v>45761.595000000001</v>
      </c>
      <c r="D58" s="1"/>
      <c r="E58" s="461">
        <v>45761.599999999999</v>
      </c>
      <c r="F58" s="461"/>
      <c r="G58" s="461"/>
      <c r="H58" s="461"/>
      <c r="I58" s="461">
        <v>45761.599999999999</v>
      </c>
      <c r="J58" s="461"/>
      <c r="K58" s="461"/>
      <c r="L58" s="461"/>
      <c r="M58" s="461">
        <v>45761.599999999999</v>
      </c>
      <c r="N58" s="461"/>
      <c r="O58" s="461"/>
      <c r="P58" s="461"/>
      <c r="Q58" s="461">
        <v>45761.58</v>
      </c>
      <c r="R58" s="461"/>
      <c r="S58" s="461"/>
      <c r="T58" s="461"/>
      <c r="U58" s="1"/>
    </row>
    <row r="59" spans="1:21" x14ac:dyDescent="0.2">
      <c r="C59" s="254"/>
      <c r="D59" s="253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1"/>
    </row>
    <row r="60" spans="1:21" x14ac:dyDescent="0.2">
      <c r="C60" s="254"/>
      <c r="D60" s="253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6">
        <f>U50*0.75</f>
        <v>137284.785</v>
      </c>
    </row>
    <row r="61" spans="1:21" x14ac:dyDescent="0.2">
      <c r="A61" s="322" t="s">
        <v>243</v>
      </c>
      <c r="B61" s="322"/>
      <c r="C61" s="322"/>
      <c r="D61" s="322"/>
      <c r="E61" s="322"/>
      <c r="F61" s="322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</row>
    <row r="62" spans="1:21" ht="15.75" x14ac:dyDescent="0.25">
      <c r="A62" s="456" t="s">
        <v>67</v>
      </c>
      <c r="B62" s="456"/>
      <c r="C62" s="456"/>
      <c r="D62" s="456"/>
      <c r="E62" s="456"/>
      <c r="F62" s="456"/>
      <c r="G62" s="456"/>
      <c r="H62" s="456"/>
      <c r="I62" s="456"/>
      <c r="J62" s="456"/>
      <c r="K62" s="456"/>
      <c r="L62" s="456"/>
      <c r="M62" s="456"/>
      <c r="N62" s="456"/>
      <c r="O62" s="456"/>
      <c r="P62" s="456"/>
      <c r="Q62" s="456"/>
      <c r="R62" s="456"/>
      <c r="S62" s="456"/>
      <c r="T62" s="456"/>
      <c r="U62" s="456"/>
    </row>
    <row r="63" spans="1:21" ht="15.75" x14ac:dyDescent="0.25">
      <c r="A63" s="456" t="s">
        <v>157</v>
      </c>
      <c r="B63" s="456"/>
      <c r="C63" s="456"/>
      <c r="D63" s="456"/>
      <c r="E63" s="456"/>
      <c r="F63" s="456"/>
      <c r="G63" s="456"/>
      <c r="H63" s="456"/>
      <c r="I63" s="456"/>
      <c r="J63" s="456"/>
      <c r="K63" s="456"/>
      <c r="L63" s="456"/>
      <c r="M63" s="456"/>
      <c r="N63" s="456"/>
      <c r="O63" s="456"/>
      <c r="P63" s="456"/>
      <c r="Q63" s="456"/>
      <c r="R63" s="456"/>
      <c r="S63" s="456"/>
      <c r="T63" s="456"/>
      <c r="U63" s="456"/>
    </row>
    <row r="64" spans="1:21" x14ac:dyDescent="0.2">
      <c r="I64" s="457"/>
      <c r="J64" s="457"/>
      <c r="K64" s="457"/>
      <c r="L64" s="457"/>
      <c r="M64" s="457"/>
      <c r="N64" s="457"/>
      <c r="O64" s="457"/>
      <c r="P64" s="457"/>
      <c r="Q64" s="457"/>
      <c r="R64" s="457"/>
      <c r="S64" s="457"/>
      <c r="T64" s="457"/>
    </row>
  </sheetData>
  <mergeCells count="215">
    <mergeCell ref="U18:U19"/>
    <mergeCell ref="E19:H19"/>
    <mergeCell ref="I19:L19"/>
    <mergeCell ref="M19:P19"/>
    <mergeCell ref="Q19:T19"/>
    <mergeCell ref="A1:U6"/>
    <mergeCell ref="A8:U9"/>
    <mergeCell ref="A17:A19"/>
    <mergeCell ref="B17:B19"/>
    <mergeCell ref="E17:U17"/>
    <mergeCell ref="E18:H18"/>
    <mergeCell ref="I18:L18"/>
    <mergeCell ref="M18:P18"/>
    <mergeCell ref="Q18:T18"/>
    <mergeCell ref="U20:U21"/>
    <mergeCell ref="A22:A23"/>
    <mergeCell ref="B22:B23"/>
    <mergeCell ref="C22:C23"/>
    <mergeCell ref="D22:D23"/>
    <mergeCell ref="E22:H22"/>
    <mergeCell ref="I22:L22"/>
    <mergeCell ref="M22:P22"/>
    <mergeCell ref="A20:A21"/>
    <mergeCell ref="B20:C21"/>
    <mergeCell ref="D20:D21"/>
    <mergeCell ref="E20:H21"/>
    <mergeCell ref="I20:L21"/>
    <mergeCell ref="M20:P21"/>
    <mergeCell ref="Q22:T22"/>
    <mergeCell ref="E23:H23"/>
    <mergeCell ref="I23:L23"/>
    <mergeCell ref="M23:P23"/>
    <mergeCell ref="Q23:T23"/>
    <mergeCell ref="Q20:T21"/>
    <mergeCell ref="M24:P24"/>
    <mergeCell ref="Q24:T24"/>
    <mergeCell ref="E25:H25"/>
    <mergeCell ref="I25:L25"/>
    <mergeCell ref="M25:P25"/>
    <mergeCell ref="Q25:T25"/>
    <mergeCell ref="A24:A25"/>
    <mergeCell ref="B24:B25"/>
    <mergeCell ref="C24:C25"/>
    <mergeCell ref="D24:D25"/>
    <mergeCell ref="E24:H24"/>
    <mergeCell ref="I24:L24"/>
    <mergeCell ref="M26:P26"/>
    <mergeCell ref="Q26:T26"/>
    <mergeCell ref="E27:H27"/>
    <mergeCell ref="I27:L27"/>
    <mergeCell ref="M27:P27"/>
    <mergeCell ref="Q27:T27"/>
    <mergeCell ref="A26:A27"/>
    <mergeCell ref="B26:B27"/>
    <mergeCell ref="C26:C27"/>
    <mergeCell ref="D26:D27"/>
    <mergeCell ref="E26:H26"/>
    <mergeCell ref="I26:L26"/>
    <mergeCell ref="M28:P28"/>
    <mergeCell ref="Q28:T28"/>
    <mergeCell ref="E29:H29"/>
    <mergeCell ref="I29:L29"/>
    <mergeCell ref="M29:P29"/>
    <mergeCell ref="Q29:T29"/>
    <mergeCell ref="A28:A29"/>
    <mergeCell ref="B28:B29"/>
    <mergeCell ref="C28:C29"/>
    <mergeCell ref="D28:D29"/>
    <mergeCell ref="E28:H28"/>
    <mergeCell ref="I28:L28"/>
    <mergeCell ref="M30:P30"/>
    <mergeCell ref="Q30:T30"/>
    <mergeCell ref="E31:H31"/>
    <mergeCell ref="I31:L31"/>
    <mergeCell ref="M31:P31"/>
    <mergeCell ref="Q31:T31"/>
    <mergeCell ref="A30:A31"/>
    <mergeCell ref="B30:B31"/>
    <mergeCell ref="C30:C31"/>
    <mergeCell ref="D30:D31"/>
    <mergeCell ref="E30:H30"/>
    <mergeCell ref="I30:L30"/>
    <mergeCell ref="M32:P32"/>
    <mergeCell ref="Q32:T32"/>
    <mergeCell ref="E33:H33"/>
    <mergeCell ref="I33:L33"/>
    <mergeCell ref="M33:P33"/>
    <mergeCell ref="Q33:T33"/>
    <mergeCell ref="A32:A33"/>
    <mergeCell ref="B32:B33"/>
    <mergeCell ref="C32:C33"/>
    <mergeCell ref="D32:D33"/>
    <mergeCell ref="E32:H32"/>
    <mergeCell ref="I32:L32"/>
    <mergeCell ref="M34:P34"/>
    <mergeCell ref="Q34:T34"/>
    <mergeCell ref="E35:H35"/>
    <mergeCell ref="I35:L35"/>
    <mergeCell ref="M35:P35"/>
    <mergeCell ref="Q35:T35"/>
    <mergeCell ref="A34:A35"/>
    <mergeCell ref="B34:B35"/>
    <mergeCell ref="C34:C35"/>
    <mergeCell ref="D34:D35"/>
    <mergeCell ref="E34:H34"/>
    <mergeCell ref="I34:L34"/>
    <mergeCell ref="M36:P36"/>
    <mergeCell ref="Q36:T36"/>
    <mergeCell ref="E37:H37"/>
    <mergeCell ref="I37:L37"/>
    <mergeCell ref="M37:P37"/>
    <mergeCell ref="Q37:T37"/>
    <mergeCell ref="A36:A37"/>
    <mergeCell ref="B36:B37"/>
    <mergeCell ref="C36:C37"/>
    <mergeCell ref="D36:D37"/>
    <mergeCell ref="E36:H36"/>
    <mergeCell ref="I36:L36"/>
    <mergeCell ref="M38:P38"/>
    <mergeCell ref="Q38:T38"/>
    <mergeCell ref="E39:H39"/>
    <mergeCell ref="I39:L39"/>
    <mergeCell ref="M39:P39"/>
    <mergeCell ref="Q39:T39"/>
    <mergeCell ref="A38:A39"/>
    <mergeCell ref="B38:B39"/>
    <mergeCell ref="C38:C39"/>
    <mergeCell ref="D38:D39"/>
    <mergeCell ref="E38:H38"/>
    <mergeCell ref="I38:L38"/>
    <mergeCell ref="M40:P40"/>
    <mergeCell ref="Q40:T40"/>
    <mergeCell ref="E41:H41"/>
    <mergeCell ref="I41:L41"/>
    <mergeCell ref="M41:P41"/>
    <mergeCell ref="Q41:T41"/>
    <mergeCell ref="A40:A41"/>
    <mergeCell ref="B40:B41"/>
    <mergeCell ref="C40:C41"/>
    <mergeCell ref="D40:D41"/>
    <mergeCell ref="E40:H40"/>
    <mergeCell ref="I40:L40"/>
    <mergeCell ref="M42:P42"/>
    <mergeCell ref="Q42:T42"/>
    <mergeCell ref="E43:H43"/>
    <mergeCell ref="I43:L43"/>
    <mergeCell ref="M43:P43"/>
    <mergeCell ref="Q43:T43"/>
    <mergeCell ref="A42:A43"/>
    <mergeCell ref="B42:B43"/>
    <mergeCell ref="C42:C43"/>
    <mergeCell ref="D42:D43"/>
    <mergeCell ref="E42:H42"/>
    <mergeCell ref="I42:L42"/>
    <mergeCell ref="M44:P44"/>
    <mergeCell ref="Q44:T44"/>
    <mergeCell ref="E45:H45"/>
    <mergeCell ref="I45:L45"/>
    <mergeCell ref="M45:P45"/>
    <mergeCell ref="Q45:T45"/>
    <mergeCell ref="A44:A45"/>
    <mergeCell ref="B44:B45"/>
    <mergeCell ref="C44:C45"/>
    <mergeCell ref="D44:D45"/>
    <mergeCell ref="E44:H44"/>
    <mergeCell ref="I44:L44"/>
    <mergeCell ref="M46:P46"/>
    <mergeCell ref="Q46:T46"/>
    <mergeCell ref="E47:H47"/>
    <mergeCell ref="I47:L47"/>
    <mergeCell ref="M47:P47"/>
    <mergeCell ref="Q47:T47"/>
    <mergeCell ref="A46:A47"/>
    <mergeCell ref="B46:B47"/>
    <mergeCell ref="C46:C47"/>
    <mergeCell ref="D46:D47"/>
    <mergeCell ref="E46:H46"/>
    <mergeCell ref="I46:L46"/>
    <mergeCell ref="M48:P48"/>
    <mergeCell ref="Q48:T48"/>
    <mergeCell ref="E49:H49"/>
    <mergeCell ref="I49:L49"/>
    <mergeCell ref="M49:P49"/>
    <mergeCell ref="Q49:T49"/>
    <mergeCell ref="A48:A49"/>
    <mergeCell ref="B48:B49"/>
    <mergeCell ref="C48:C49"/>
    <mergeCell ref="D48:D49"/>
    <mergeCell ref="E48:H48"/>
    <mergeCell ref="I48:L48"/>
    <mergeCell ref="E54:H54"/>
    <mergeCell ref="I54:L54"/>
    <mergeCell ref="M54:P54"/>
    <mergeCell ref="Q54:T54"/>
    <mergeCell ref="A56:U56"/>
    <mergeCell ref="E50:H50"/>
    <mergeCell ref="I50:L50"/>
    <mergeCell ref="M50:P50"/>
    <mergeCell ref="Q50:T50"/>
    <mergeCell ref="E52:H52"/>
    <mergeCell ref="I52:L52"/>
    <mergeCell ref="M52:P52"/>
    <mergeCell ref="Q52:T52"/>
    <mergeCell ref="A62:U62"/>
    <mergeCell ref="A63:U63"/>
    <mergeCell ref="I64:T64"/>
    <mergeCell ref="A61:U61"/>
    <mergeCell ref="E57:H57"/>
    <mergeCell ref="I57:L57"/>
    <mergeCell ref="M57:P57"/>
    <mergeCell ref="Q57:T57"/>
    <mergeCell ref="E58:H58"/>
    <mergeCell ref="I58:L58"/>
    <mergeCell ref="M58:P58"/>
    <mergeCell ref="Q58:T58"/>
  </mergeCells>
  <pageMargins left="0.51181102362204722" right="0.51181102362204722" top="0.34" bottom="0.39370078740157483" header="0.28000000000000003" footer="0.31496062992125984"/>
  <pageSetup paperSize="9" scale="65" orientation="landscape" r:id="rId1"/>
  <drawing r:id="rId2"/>
  <legacyDrawing r:id="rId3"/>
  <oleObjects>
    <mc:AlternateContent xmlns:mc="http://schemas.openxmlformats.org/markup-compatibility/2006">
      <mc:Choice Requires="x14">
        <oleObject progId="Unknown" shapeId="32769" r:id="rId4">
          <objectPr defaultSize="0" autoPict="0" r:id="rId5">
            <anchor moveWithCells="1" sizeWithCells="1">
              <from>
                <xdr:col>0</xdr:col>
                <xdr:colOff>95250</xdr:colOff>
                <xdr:row>0</xdr:row>
                <xdr:rowOff>66675</xdr:rowOff>
              </from>
              <to>
                <xdr:col>1</xdr:col>
                <xdr:colOff>838200</xdr:colOff>
                <xdr:row>4</xdr:row>
                <xdr:rowOff>142875</xdr:rowOff>
              </to>
            </anchor>
          </objectPr>
        </oleObject>
      </mc:Choice>
      <mc:Fallback>
        <oleObject progId="Unknown" shapeId="32769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62F04-5ED0-43BD-8684-16B061BE7129}">
  <dimension ref="A1:M44"/>
  <sheetViews>
    <sheetView tabSelected="1" topLeftCell="A2" workbookViewId="0">
      <selection activeCell="F26" sqref="F26"/>
    </sheetView>
  </sheetViews>
  <sheetFormatPr defaultColWidth="9.28515625" defaultRowHeight="12.75" x14ac:dyDescent="0.2"/>
  <cols>
    <col min="1" max="1" width="7.42578125" style="66" customWidth="1"/>
    <col min="2" max="2" width="60.7109375" style="66" customWidth="1"/>
    <col min="3" max="3" width="9.5703125" style="66" customWidth="1"/>
    <col min="4" max="4" width="6.7109375" style="66" customWidth="1"/>
    <col min="5" max="8" width="19.7109375" style="66" customWidth="1"/>
    <col min="9" max="9" width="13.7109375" style="66" customWidth="1"/>
    <col min="10" max="10" width="5.7109375" style="66" bestFit="1" customWidth="1"/>
    <col min="11" max="257" width="9.28515625" style="66"/>
    <col min="258" max="258" width="7.42578125" style="66" customWidth="1"/>
    <col min="259" max="259" width="60.7109375" style="66" customWidth="1"/>
    <col min="260" max="260" width="6.7109375" style="66" customWidth="1"/>
    <col min="261" max="261" width="15" style="66" customWidth="1"/>
    <col min="262" max="262" width="16" style="66" customWidth="1"/>
    <col min="263" max="263" width="25.7109375" style="66" customWidth="1"/>
    <col min="264" max="264" width="18.140625" style="66" customWidth="1"/>
    <col min="265" max="265" width="13.7109375" style="66" customWidth="1"/>
    <col min="266" max="266" width="5.7109375" style="66" bestFit="1" customWidth="1"/>
    <col min="267" max="513" width="9.28515625" style="66"/>
    <col min="514" max="514" width="7.42578125" style="66" customWidth="1"/>
    <col min="515" max="515" width="60.7109375" style="66" customWidth="1"/>
    <col min="516" max="516" width="6.7109375" style="66" customWidth="1"/>
    <col min="517" max="517" width="15" style="66" customWidth="1"/>
    <col min="518" max="518" width="16" style="66" customWidth="1"/>
    <col min="519" max="519" width="25.7109375" style="66" customWidth="1"/>
    <col min="520" max="520" width="18.140625" style="66" customWidth="1"/>
    <col min="521" max="521" width="13.7109375" style="66" customWidth="1"/>
    <col min="522" max="522" width="5.7109375" style="66" bestFit="1" customWidth="1"/>
    <col min="523" max="769" width="9.28515625" style="66"/>
    <col min="770" max="770" width="7.42578125" style="66" customWidth="1"/>
    <col min="771" max="771" width="60.7109375" style="66" customWidth="1"/>
    <col min="772" max="772" width="6.7109375" style="66" customWidth="1"/>
    <col min="773" max="773" width="15" style="66" customWidth="1"/>
    <col min="774" max="774" width="16" style="66" customWidth="1"/>
    <col min="775" max="775" width="25.7109375" style="66" customWidth="1"/>
    <col min="776" max="776" width="18.140625" style="66" customWidth="1"/>
    <col min="777" max="777" width="13.7109375" style="66" customWidth="1"/>
    <col min="778" max="778" width="5.7109375" style="66" bestFit="1" customWidth="1"/>
    <col min="779" max="1025" width="9.28515625" style="66"/>
    <col min="1026" max="1026" width="7.42578125" style="66" customWidth="1"/>
    <col min="1027" max="1027" width="60.7109375" style="66" customWidth="1"/>
    <col min="1028" max="1028" width="6.7109375" style="66" customWidth="1"/>
    <col min="1029" max="1029" width="15" style="66" customWidth="1"/>
    <col min="1030" max="1030" width="16" style="66" customWidth="1"/>
    <col min="1031" max="1031" width="25.7109375" style="66" customWidth="1"/>
    <col min="1032" max="1032" width="18.140625" style="66" customWidth="1"/>
    <col min="1033" max="1033" width="13.7109375" style="66" customWidth="1"/>
    <col min="1034" max="1034" width="5.7109375" style="66" bestFit="1" customWidth="1"/>
    <col min="1035" max="1281" width="9.28515625" style="66"/>
    <col min="1282" max="1282" width="7.42578125" style="66" customWidth="1"/>
    <col min="1283" max="1283" width="60.7109375" style="66" customWidth="1"/>
    <col min="1284" max="1284" width="6.7109375" style="66" customWidth="1"/>
    <col min="1285" max="1285" width="15" style="66" customWidth="1"/>
    <col min="1286" max="1286" width="16" style="66" customWidth="1"/>
    <col min="1287" max="1287" width="25.7109375" style="66" customWidth="1"/>
    <col min="1288" max="1288" width="18.140625" style="66" customWidth="1"/>
    <col min="1289" max="1289" width="13.7109375" style="66" customWidth="1"/>
    <col min="1290" max="1290" width="5.7109375" style="66" bestFit="1" customWidth="1"/>
    <col min="1291" max="1537" width="9.28515625" style="66"/>
    <col min="1538" max="1538" width="7.42578125" style="66" customWidth="1"/>
    <col min="1539" max="1539" width="60.7109375" style="66" customWidth="1"/>
    <col min="1540" max="1540" width="6.7109375" style="66" customWidth="1"/>
    <col min="1541" max="1541" width="15" style="66" customWidth="1"/>
    <col min="1542" max="1542" width="16" style="66" customWidth="1"/>
    <col min="1543" max="1543" width="25.7109375" style="66" customWidth="1"/>
    <col min="1544" max="1544" width="18.140625" style="66" customWidth="1"/>
    <col min="1545" max="1545" width="13.7109375" style="66" customWidth="1"/>
    <col min="1546" max="1546" width="5.7109375" style="66" bestFit="1" customWidth="1"/>
    <col min="1547" max="1793" width="9.28515625" style="66"/>
    <col min="1794" max="1794" width="7.42578125" style="66" customWidth="1"/>
    <col min="1795" max="1795" width="60.7109375" style="66" customWidth="1"/>
    <col min="1796" max="1796" width="6.7109375" style="66" customWidth="1"/>
    <col min="1797" max="1797" width="15" style="66" customWidth="1"/>
    <col min="1798" max="1798" width="16" style="66" customWidth="1"/>
    <col min="1799" max="1799" width="25.7109375" style="66" customWidth="1"/>
    <col min="1800" max="1800" width="18.140625" style="66" customWidth="1"/>
    <col min="1801" max="1801" width="13.7109375" style="66" customWidth="1"/>
    <col min="1802" max="1802" width="5.7109375" style="66" bestFit="1" customWidth="1"/>
    <col min="1803" max="2049" width="9.28515625" style="66"/>
    <col min="2050" max="2050" width="7.42578125" style="66" customWidth="1"/>
    <col min="2051" max="2051" width="60.7109375" style="66" customWidth="1"/>
    <col min="2052" max="2052" width="6.7109375" style="66" customWidth="1"/>
    <col min="2053" max="2053" width="15" style="66" customWidth="1"/>
    <col min="2054" max="2054" width="16" style="66" customWidth="1"/>
    <col min="2055" max="2055" width="25.7109375" style="66" customWidth="1"/>
    <col min="2056" max="2056" width="18.140625" style="66" customWidth="1"/>
    <col min="2057" max="2057" width="13.7109375" style="66" customWidth="1"/>
    <col min="2058" max="2058" width="5.7109375" style="66" bestFit="1" customWidth="1"/>
    <col min="2059" max="2305" width="9.28515625" style="66"/>
    <col min="2306" max="2306" width="7.42578125" style="66" customWidth="1"/>
    <col min="2307" max="2307" width="60.7109375" style="66" customWidth="1"/>
    <col min="2308" max="2308" width="6.7109375" style="66" customWidth="1"/>
    <col min="2309" max="2309" width="15" style="66" customWidth="1"/>
    <col min="2310" max="2310" width="16" style="66" customWidth="1"/>
    <col min="2311" max="2311" width="25.7109375" style="66" customWidth="1"/>
    <col min="2312" max="2312" width="18.140625" style="66" customWidth="1"/>
    <col min="2313" max="2313" width="13.7109375" style="66" customWidth="1"/>
    <col min="2314" max="2314" width="5.7109375" style="66" bestFit="1" customWidth="1"/>
    <col min="2315" max="2561" width="9.28515625" style="66"/>
    <col min="2562" max="2562" width="7.42578125" style="66" customWidth="1"/>
    <col min="2563" max="2563" width="60.7109375" style="66" customWidth="1"/>
    <col min="2564" max="2564" width="6.7109375" style="66" customWidth="1"/>
    <col min="2565" max="2565" width="15" style="66" customWidth="1"/>
    <col min="2566" max="2566" width="16" style="66" customWidth="1"/>
    <col min="2567" max="2567" width="25.7109375" style="66" customWidth="1"/>
    <col min="2568" max="2568" width="18.140625" style="66" customWidth="1"/>
    <col min="2569" max="2569" width="13.7109375" style="66" customWidth="1"/>
    <col min="2570" max="2570" width="5.7109375" style="66" bestFit="1" customWidth="1"/>
    <col min="2571" max="2817" width="9.28515625" style="66"/>
    <col min="2818" max="2818" width="7.42578125" style="66" customWidth="1"/>
    <col min="2819" max="2819" width="60.7109375" style="66" customWidth="1"/>
    <col min="2820" max="2820" width="6.7109375" style="66" customWidth="1"/>
    <col min="2821" max="2821" width="15" style="66" customWidth="1"/>
    <col min="2822" max="2822" width="16" style="66" customWidth="1"/>
    <col min="2823" max="2823" width="25.7109375" style="66" customWidth="1"/>
    <col min="2824" max="2824" width="18.140625" style="66" customWidth="1"/>
    <col min="2825" max="2825" width="13.7109375" style="66" customWidth="1"/>
    <col min="2826" max="2826" width="5.7109375" style="66" bestFit="1" customWidth="1"/>
    <col min="2827" max="3073" width="9.28515625" style="66"/>
    <col min="3074" max="3074" width="7.42578125" style="66" customWidth="1"/>
    <col min="3075" max="3075" width="60.7109375" style="66" customWidth="1"/>
    <col min="3076" max="3076" width="6.7109375" style="66" customWidth="1"/>
    <col min="3077" max="3077" width="15" style="66" customWidth="1"/>
    <col min="3078" max="3078" width="16" style="66" customWidth="1"/>
    <col min="3079" max="3079" width="25.7109375" style="66" customWidth="1"/>
    <col min="3080" max="3080" width="18.140625" style="66" customWidth="1"/>
    <col min="3081" max="3081" width="13.7109375" style="66" customWidth="1"/>
    <col min="3082" max="3082" width="5.7109375" style="66" bestFit="1" customWidth="1"/>
    <col min="3083" max="3329" width="9.28515625" style="66"/>
    <col min="3330" max="3330" width="7.42578125" style="66" customWidth="1"/>
    <col min="3331" max="3331" width="60.7109375" style="66" customWidth="1"/>
    <col min="3332" max="3332" width="6.7109375" style="66" customWidth="1"/>
    <col min="3333" max="3333" width="15" style="66" customWidth="1"/>
    <col min="3334" max="3334" width="16" style="66" customWidth="1"/>
    <col min="3335" max="3335" width="25.7109375" style="66" customWidth="1"/>
    <col min="3336" max="3336" width="18.140625" style="66" customWidth="1"/>
    <col min="3337" max="3337" width="13.7109375" style="66" customWidth="1"/>
    <col min="3338" max="3338" width="5.7109375" style="66" bestFit="1" customWidth="1"/>
    <col min="3339" max="3585" width="9.28515625" style="66"/>
    <col min="3586" max="3586" width="7.42578125" style="66" customWidth="1"/>
    <col min="3587" max="3587" width="60.7109375" style="66" customWidth="1"/>
    <col min="3588" max="3588" width="6.7109375" style="66" customWidth="1"/>
    <col min="3589" max="3589" width="15" style="66" customWidth="1"/>
    <col min="3590" max="3590" width="16" style="66" customWidth="1"/>
    <col min="3591" max="3591" width="25.7109375" style="66" customWidth="1"/>
    <col min="3592" max="3592" width="18.140625" style="66" customWidth="1"/>
    <col min="3593" max="3593" width="13.7109375" style="66" customWidth="1"/>
    <col min="3594" max="3594" width="5.7109375" style="66" bestFit="1" customWidth="1"/>
    <col min="3595" max="3841" width="9.28515625" style="66"/>
    <col min="3842" max="3842" width="7.42578125" style="66" customWidth="1"/>
    <col min="3843" max="3843" width="60.7109375" style="66" customWidth="1"/>
    <col min="3844" max="3844" width="6.7109375" style="66" customWidth="1"/>
    <col min="3845" max="3845" width="15" style="66" customWidth="1"/>
    <col min="3846" max="3846" width="16" style="66" customWidth="1"/>
    <col min="3847" max="3847" width="25.7109375" style="66" customWidth="1"/>
    <col min="3848" max="3848" width="18.140625" style="66" customWidth="1"/>
    <col min="3849" max="3849" width="13.7109375" style="66" customWidth="1"/>
    <col min="3850" max="3850" width="5.7109375" style="66" bestFit="1" customWidth="1"/>
    <col min="3851" max="4097" width="9.28515625" style="66"/>
    <col min="4098" max="4098" width="7.42578125" style="66" customWidth="1"/>
    <col min="4099" max="4099" width="60.7109375" style="66" customWidth="1"/>
    <col min="4100" max="4100" width="6.7109375" style="66" customWidth="1"/>
    <col min="4101" max="4101" width="15" style="66" customWidth="1"/>
    <col min="4102" max="4102" width="16" style="66" customWidth="1"/>
    <col min="4103" max="4103" width="25.7109375" style="66" customWidth="1"/>
    <col min="4104" max="4104" width="18.140625" style="66" customWidth="1"/>
    <col min="4105" max="4105" width="13.7109375" style="66" customWidth="1"/>
    <col min="4106" max="4106" width="5.7109375" style="66" bestFit="1" customWidth="1"/>
    <col min="4107" max="4353" width="9.28515625" style="66"/>
    <col min="4354" max="4354" width="7.42578125" style="66" customWidth="1"/>
    <col min="4355" max="4355" width="60.7109375" style="66" customWidth="1"/>
    <col min="4356" max="4356" width="6.7109375" style="66" customWidth="1"/>
    <col min="4357" max="4357" width="15" style="66" customWidth="1"/>
    <col min="4358" max="4358" width="16" style="66" customWidth="1"/>
    <col min="4359" max="4359" width="25.7109375" style="66" customWidth="1"/>
    <col min="4360" max="4360" width="18.140625" style="66" customWidth="1"/>
    <col min="4361" max="4361" width="13.7109375" style="66" customWidth="1"/>
    <col min="4362" max="4362" width="5.7109375" style="66" bestFit="1" customWidth="1"/>
    <col min="4363" max="4609" width="9.28515625" style="66"/>
    <col min="4610" max="4610" width="7.42578125" style="66" customWidth="1"/>
    <col min="4611" max="4611" width="60.7109375" style="66" customWidth="1"/>
    <col min="4612" max="4612" width="6.7109375" style="66" customWidth="1"/>
    <col min="4613" max="4613" width="15" style="66" customWidth="1"/>
    <col min="4614" max="4614" width="16" style="66" customWidth="1"/>
    <col min="4615" max="4615" width="25.7109375" style="66" customWidth="1"/>
    <col min="4616" max="4616" width="18.140625" style="66" customWidth="1"/>
    <col min="4617" max="4617" width="13.7109375" style="66" customWidth="1"/>
    <col min="4618" max="4618" width="5.7109375" style="66" bestFit="1" customWidth="1"/>
    <col min="4619" max="4865" width="9.28515625" style="66"/>
    <col min="4866" max="4866" width="7.42578125" style="66" customWidth="1"/>
    <col min="4867" max="4867" width="60.7109375" style="66" customWidth="1"/>
    <col min="4868" max="4868" width="6.7109375" style="66" customWidth="1"/>
    <col min="4869" max="4869" width="15" style="66" customWidth="1"/>
    <col min="4870" max="4870" width="16" style="66" customWidth="1"/>
    <col min="4871" max="4871" width="25.7109375" style="66" customWidth="1"/>
    <col min="4872" max="4872" width="18.140625" style="66" customWidth="1"/>
    <col min="4873" max="4873" width="13.7109375" style="66" customWidth="1"/>
    <col min="4874" max="4874" width="5.7109375" style="66" bestFit="1" customWidth="1"/>
    <col min="4875" max="5121" width="9.28515625" style="66"/>
    <col min="5122" max="5122" width="7.42578125" style="66" customWidth="1"/>
    <col min="5123" max="5123" width="60.7109375" style="66" customWidth="1"/>
    <col min="5124" max="5124" width="6.7109375" style="66" customWidth="1"/>
    <col min="5125" max="5125" width="15" style="66" customWidth="1"/>
    <col min="5126" max="5126" width="16" style="66" customWidth="1"/>
    <col min="5127" max="5127" width="25.7109375" style="66" customWidth="1"/>
    <col min="5128" max="5128" width="18.140625" style="66" customWidth="1"/>
    <col min="5129" max="5129" width="13.7109375" style="66" customWidth="1"/>
    <col min="5130" max="5130" width="5.7109375" style="66" bestFit="1" customWidth="1"/>
    <col min="5131" max="5377" width="9.28515625" style="66"/>
    <col min="5378" max="5378" width="7.42578125" style="66" customWidth="1"/>
    <col min="5379" max="5379" width="60.7109375" style="66" customWidth="1"/>
    <col min="5380" max="5380" width="6.7109375" style="66" customWidth="1"/>
    <col min="5381" max="5381" width="15" style="66" customWidth="1"/>
    <col min="5382" max="5382" width="16" style="66" customWidth="1"/>
    <col min="5383" max="5383" width="25.7109375" style="66" customWidth="1"/>
    <col min="5384" max="5384" width="18.140625" style="66" customWidth="1"/>
    <col min="5385" max="5385" width="13.7109375" style="66" customWidth="1"/>
    <col min="5386" max="5386" width="5.7109375" style="66" bestFit="1" customWidth="1"/>
    <col min="5387" max="5633" width="9.28515625" style="66"/>
    <col min="5634" max="5634" width="7.42578125" style="66" customWidth="1"/>
    <col min="5635" max="5635" width="60.7109375" style="66" customWidth="1"/>
    <col min="5636" max="5636" width="6.7109375" style="66" customWidth="1"/>
    <col min="5637" max="5637" width="15" style="66" customWidth="1"/>
    <col min="5638" max="5638" width="16" style="66" customWidth="1"/>
    <col min="5639" max="5639" width="25.7109375" style="66" customWidth="1"/>
    <col min="5640" max="5640" width="18.140625" style="66" customWidth="1"/>
    <col min="5641" max="5641" width="13.7109375" style="66" customWidth="1"/>
    <col min="5642" max="5642" width="5.7109375" style="66" bestFit="1" customWidth="1"/>
    <col min="5643" max="5889" width="9.28515625" style="66"/>
    <col min="5890" max="5890" width="7.42578125" style="66" customWidth="1"/>
    <col min="5891" max="5891" width="60.7109375" style="66" customWidth="1"/>
    <col min="5892" max="5892" width="6.7109375" style="66" customWidth="1"/>
    <col min="5893" max="5893" width="15" style="66" customWidth="1"/>
    <col min="5894" max="5894" width="16" style="66" customWidth="1"/>
    <col min="5895" max="5895" width="25.7109375" style="66" customWidth="1"/>
    <col min="5896" max="5896" width="18.140625" style="66" customWidth="1"/>
    <col min="5897" max="5897" width="13.7109375" style="66" customWidth="1"/>
    <col min="5898" max="5898" width="5.7109375" style="66" bestFit="1" customWidth="1"/>
    <col min="5899" max="6145" width="9.28515625" style="66"/>
    <col min="6146" max="6146" width="7.42578125" style="66" customWidth="1"/>
    <col min="6147" max="6147" width="60.7109375" style="66" customWidth="1"/>
    <col min="6148" max="6148" width="6.7109375" style="66" customWidth="1"/>
    <col min="6149" max="6149" width="15" style="66" customWidth="1"/>
    <col min="6150" max="6150" width="16" style="66" customWidth="1"/>
    <col min="6151" max="6151" width="25.7109375" style="66" customWidth="1"/>
    <col min="6152" max="6152" width="18.140625" style="66" customWidth="1"/>
    <col min="6153" max="6153" width="13.7109375" style="66" customWidth="1"/>
    <col min="6154" max="6154" width="5.7109375" style="66" bestFit="1" customWidth="1"/>
    <col min="6155" max="6401" width="9.28515625" style="66"/>
    <col min="6402" max="6402" width="7.42578125" style="66" customWidth="1"/>
    <col min="6403" max="6403" width="60.7109375" style="66" customWidth="1"/>
    <col min="6404" max="6404" width="6.7109375" style="66" customWidth="1"/>
    <col min="6405" max="6405" width="15" style="66" customWidth="1"/>
    <col min="6406" max="6406" width="16" style="66" customWidth="1"/>
    <col min="6407" max="6407" width="25.7109375" style="66" customWidth="1"/>
    <col min="6408" max="6408" width="18.140625" style="66" customWidth="1"/>
    <col min="6409" max="6409" width="13.7109375" style="66" customWidth="1"/>
    <col min="6410" max="6410" width="5.7109375" style="66" bestFit="1" customWidth="1"/>
    <col min="6411" max="6657" width="9.28515625" style="66"/>
    <col min="6658" max="6658" width="7.42578125" style="66" customWidth="1"/>
    <col min="6659" max="6659" width="60.7109375" style="66" customWidth="1"/>
    <col min="6660" max="6660" width="6.7109375" style="66" customWidth="1"/>
    <col min="6661" max="6661" width="15" style="66" customWidth="1"/>
    <col min="6662" max="6662" width="16" style="66" customWidth="1"/>
    <col min="6663" max="6663" width="25.7109375" style="66" customWidth="1"/>
    <col min="6664" max="6664" width="18.140625" style="66" customWidth="1"/>
    <col min="6665" max="6665" width="13.7109375" style="66" customWidth="1"/>
    <col min="6666" max="6666" width="5.7109375" style="66" bestFit="1" customWidth="1"/>
    <col min="6667" max="6913" width="9.28515625" style="66"/>
    <col min="6914" max="6914" width="7.42578125" style="66" customWidth="1"/>
    <col min="6915" max="6915" width="60.7109375" style="66" customWidth="1"/>
    <col min="6916" max="6916" width="6.7109375" style="66" customWidth="1"/>
    <col min="6917" max="6917" width="15" style="66" customWidth="1"/>
    <col min="6918" max="6918" width="16" style="66" customWidth="1"/>
    <col min="6919" max="6919" width="25.7109375" style="66" customWidth="1"/>
    <col min="6920" max="6920" width="18.140625" style="66" customWidth="1"/>
    <col min="6921" max="6921" width="13.7109375" style="66" customWidth="1"/>
    <col min="6922" max="6922" width="5.7109375" style="66" bestFit="1" customWidth="1"/>
    <col min="6923" max="7169" width="9.28515625" style="66"/>
    <col min="7170" max="7170" width="7.42578125" style="66" customWidth="1"/>
    <col min="7171" max="7171" width="60.7109375" style="66" customWidth="1"/>
    <col min="7172" max="7172" width="6.7109375" style="66" customWidth="1"/>
    <col min="7173" max="7173" width="15" style="66" customWidth="1"/>
    <col min="7174" max="7174" width="16" style="66" customWidth="1"/>
    <col min="7175" max="7175" width="25.7109375" style="66" customWidth="1"/>
    <col min="7176" max="7176" width="18.140625" style="66" customWidth="1"/>
    <col min="7177" max="7177" width="13.7109375" style="66" customWidth="1"/>
    <col min="7178" max="7178" width="5.7109375" style="66" bestFit="1" customWidth="1"/>
    <col min="7179" max="7425" width="9.28515625" style="66"/>
    <col min="7426" max="7426" width="7.42578125" style="66" customWidth="1"/>
    <col min="7427" max="7427" width="60.7109375" style="66" customWidth="1"/>
    <col min="7428" max="7428" width="6.7109375" style="66" customWidth="1"/>
    <col min="7429" max="7429" width="15" style="66" customWidth="1"/>
    <col min="7430" max="7430" width="16" style="66" customWidth="1"/>
    <col min="7431" max="7431" width="25.7109375" style="66" customWidth="1"/>
    <col min="7432" max="7432" width="18.140625" style="66" customWidth="1"/>
    <col min="7433" max="7433" width="13.7109375" style="66" customWidth="1"/>
    <col min="7434" max="7434" width="5.7109375" style="66" bestFit="1" customWidth="1"/>
    <col min="7435" max="7681" width="9.28515625" style="66"/>
    <col min="7682" max="7682" width="7.42578125" style="66" customWidth="1"/>
    <col min="7683" max="7683" width="60.7109375" style="66" customWidth="1"/>
    <col min="7684" max="7684" width="6.7109375" style="66" customWidth="1"/>
    <col min="7685" max="7685" width="15" style="66" customWidth="1"/>
    <col min="7686" max="7686" width="16" style="66" customWidth="1"/>
    <col min="7687" max="7687" width="25.7109375" style="66" customWidth="1"/>
    <col min="7688" max="7688" width="18.140625" style="66" customWidth="1"/>
    <col min="7689" max="7689" width="13.7109375" style="66" customWidth="1"/>
    <col min="7690" max="7690" width="5.7109375" style="66" bestFit="1" customWidth="1"/>
    <col min="7691" max="7937" width="9.28515625" style="66"/>
    <col min="7938" max="7938" width="7.42578125" style="66" customWidth="1"/>
    <col min="7939" max="7939" width="60.7109375" style="66" customWidth="1"/>
    <col min="7940" max="7940" width="6.7109375" style="66" customWidth="1"/>
    <col min="7941" max="7941" width="15" style="66" customWidth="1"/>
    <col min="7942" max="7942" width="16" style="66" customWidth="1"/>
    <col min="7943" max="7943" width="25.7109375" style="66" customWidth="1"/>
    <col min="7944" max="7944" width="18.140625" style="66" customWidth="1"/>
    <col min="7945" max="7945" width="13.7109375" style="66" customWidth="1"/>
    <col min="7946" max="7946" width="5.7109375" style="66" bestFit="1" customWidth="1"/>
    <col min="7947" max="8193" width="9.28515625" style="66"/>
    <col min="8194" max="8194" width="7.42578125" style="66" customWidth="1"/>
    <col min="8195" max="8195" width="60.7109375" style="66" customWidth="1"/>
    <col min="8196" max="8196" width="6.7109375" style="66" customWidth="1"/>
    <col min="8197" max="8197" width="15" style="66" customWidth="1"/>
    <col min="8198" max="8198" width="16" style="66" customWidth="1"/>
    <col min="8199" max="8199" width="25.7109375" style="66" customWidth="1"/>
    <col min="8200" max="8200" width="18.140625" style="66" customWidth="1"/>
    <col min="8201" max="8201" width="13.7109375" style="66" customWidth="1"/>
    <col min="8202" max="8202" width="5.7109375" style="66" bestFit="1" customWidth="1"/>
    <col min="8203" max="8449" width="9.28515625" style="66"/>
    <col min="8450" max="8450" width="7.42578125" style="66" customWidth="1"/>
    <col min="8451" max="8451" width="60.7109375" style="66" customWidth="1"/>
    <col min="8452" max="8452" width="6.7109375" style="66" customWidth="1"/>
    <col min="8453" max="8453" width="15" style="66" customWidth="1"/>
    <col min="8454" max="8454" width="16" style="66" customWidth="1"/>
    <col min="8455" max="8455" width="25.7109375" style="66" customWidth="1"/>
    <col min="8456" max="8456" width="18.140625" style="66" customWidth="1"/>
    <col min="8457" max="8457" width="13.7109375" style="66" customWidth="1"/>
    <col min="8458" max="8458" width="5.7109375" style="66" bestFit="1" customWidth="1"/>
    <col min="8459" max="8705" width="9.28515625" style="66"/>
    <col min="8706" max="8706" width="7.42578125" style="66" customWidth="1"/>
    <col min="8707" max="8707" width="60.7109375" style="66" customWidth="1"/>
    <col min="8708" max="8708" width="6.7109375" style="66" customWidth="1"/>
    <col min="8709" max="8709" width="15" style="66" customWidth="1"/>
    <col min="8710" max="8710" width="16" style="66" customWidth="1"/>
    <col min="8711" max="8711" width="25.7109375" style="66" customWidth="1"/>
    <col min="8712" max="8712" width="18.140625" style="66" customWidth="1"/>
    <col min="8713" max="8713" width="13.7109375" style="66" customWidth="1"/>
    <col min="8714" max="8714" width="5.7109375" style="66" bestFit="1" customWidth="1"/>
    <col min="8715" max="8961" width="9.28515625" style="66"/>
    <col min="8962" max="8962" width="7.42578125" style="66" customWidth="1"/>
    <col min="8963" max="8963" width="60.7109375" style="66" customWidth="1"/>
    <col min="8964" max="8964" width="6.7109375" style="66" customWidth="1"/>
    <col min="8965" max="8965" width="15" style="66" customWidth="1"/>
    <col min="8966" max="8966" width="16" style="66" customWidth="1"/>
    <col min="8967" max="8967" width="25.7109375" style="66" customWidth="1"/>
    <col min="8968" max="8968" width="18.140625" style="66" customWidth="1"/>
    <col min="8969" max="8969" width="13.7109375" style="66" customWidth="1"/>
    <col min="8970" max="8970" width="5.7109375" style="66" bestFit="1" customWidth="1"/>
    <col min="8971" max="9217" width="9.28515625" style="66"/>
    <col min="9218" max="9218" width="7.42578125" style="66" customWidth="1"/>
    <col min="9219" max="9219" width="60.7109375" style="66" customWidth="1"/>
    <col min="9220" max="9220" width="6.7109375" style="66" customWidth="1"/>
    <col min="9221" max="9221" width="15" style="66" customWidth="1"/>
    <col min="9222" max="9222" width="16" style="66" customWidth="1"/>
    <col min="9223" max="9223" width="25.7109375" style="66" customWidth="1"/>
    <col min="9224" max="9224" width="18.140625" style="66" customWidth="1"/>
    <col min="9225" max="9225" width="13.7109375" style="66" customWidth="1"/>
    <col min="9226" max="9226" width="5.7109375" style="66" bestFit="1" customWidth="1"/>
    <col min="9227" max="9473" width="9.28515625" style="66"/>
    <col min="9474" max="9474" width="7.42578125" style="66" customWidth="1"/>
    <col min="9475" max="9475" width="60.7109375" style="66" customWidth="1"/>
    <col min="9476" max="9476" width="6.7109375" style="66" customWidth="1"/>
    <col min="9477" max="9477" width="15" style="66" customWidth="1"/>
    <col min="9478" max="9478" width="16" style="66" customWidth="1"/>
    <col min="9479" max="9479" width="25.7109375" style="66" customWidth="1"/>
    <col min="9480" max="9480" width="18.140625" style="66" customWidth="1"/>
    <col min="9481" max="9481" width="13.7109375" style="66" customWidth="1"/>
    <col min="9482" max="9482" width="5.7109375" style="66" bestFit="1" customWidth="1"/>
    <col min="9483" max="9729" width="9.28515625" style="66"/>
    <col min="9730" max="9730" width="7.42578125" style="66" customWidth="1"/>
    <col min="9731" max="9731" width="60.7109375" style="66" customWidth="1"/>
    <col min="9732" max="9732" width="6.7109375" style="66" customWidth="1"/>
    <col min="9733" max="9733" width="15" style="66" customWidth="1"/>
    <col min="9734" max="9734" width="16" style="66" customWidth="1"/>
    <col min="9735" max="9735" width="25.7109375" style="66" customWidth="1"/>
    <col min="9736" max="9736" width="18.140625" style="66" customWidth="1"/>
    <col min="9737" max="9737" width="13.7109375" style="66" customWidth="1"/>
    <col min="9738" max="9738" width="5.7109375" style="66" bestFit="1" customWidth="1"/>
    <col min="9739" max="9985" width="9.28515625" style="66"/>
    <col min="9986" max="9986" width="7.42578125" style="66" customWidth="1"/>
    <col min="9987" max="9987" width="60.7109375" style="66" customWidth="1"/>
    <col min="9988" max="9988" width="6.7109375" style="66" customWidth="1"/>
    <col min="9989" max="9989" width="15" style="66" customWidth="1"/>
    <col min="9990" max="9990" width="16" style="66" customWidth="1"/>
    <col min="9991" max="9991" width="25.7109375" style="66" customWidth="1"/>
    <col min="9992" max="9992" width="18.140625" style="66" customWidth="1"/>
    <col min="9993" max="9993" width="13.7109375" style="66" customWidth="1"/>
    <col min="9994" max="9994" width="5.7109375" style="66" bestFit="1" customWidth="1"/>
    <col min="9995" max="10241" width="9.28515625" style="66"/>
    <col min="10242" max="10242" width="7.42578125" style="66" customWidth="1"/>
    <col min="10243" max="10243" width="60.7109375" style="66" customWidth="1"/>
    <col min="10244" max="10244" width="6.7109375" style="66" customWidth="1"/>
    <col min="10245" max="10245" width="15" style="66" customWidth="1"/>
    <col min="10246" max="10246" width="16" style="66" customWidth="1"/>
    <col min="10247" max="10247" width="25.7109375" style="66" customWidth="1"/>
    <col min="10248" max="10248" width="18.140625" style="66" customWidth="1"/>
    <col min="10249" max="10249" width="13.7109375" style="66" customWidth="1"/>
    <col min="10250" max="10250" width="5.7109375" style="66" bestFit="1" customWidth="1"/>
    <col min="10251" max="10497" width="9.28515625" style="66"/>
    <col min="10498" max="10498" width="7.42578125" style="66" customWidth="1"/>
    <col min="10499" max="10499" width="60.7109375" style="66" customWidth="1"/>
    <col min="10500" max="10500" width="6.7109375" style="66" customWidth="1"/>
    <col min="10501" max="10501" width="15" style="66" customWidth="1"/>
    <col min="10502" max="10502" width="16" style="66" customWidth="1"/>
    <col min="10503" max="10503" width="25.7109375" style="66" customWidth="1"/>
    <col min="10504" max="10504" width="18.140625" style="66" customWidth="1"/>
    <col min="10505" max="10505" width="13.7109375" style="66" customWidth="1"/>
    <col min="10506" max="10506" width="5.7109375" style="66" bestFit="1" customWidth="1"/>
    <col min="10507" max="10753" width="9.28515625" style="66"/>
    <col min="10754" max="10754" width="7.42578125" style="66" customWidth="1"/>
    <col min="10755" max="10755" width="60.7109375" style="66" customWidth="1"/>
    <col min="10756" max="10756" width="6.7109375" style="66" customWidth="1"/>
    <col min="10757" max="10757" width="15" style="66" customWidth="1"/>
    <col min="10758" max="10758" width="16" style="66" customWidth="1"/>
    <col min="10759" max="10759" width="25.7109375" style="66" customWidth="1"/>
    <col min="10760" max="10760" width="18.140625" style="66" customWidth="1"/>
    <col min="10761" max="10761" width="13.7109375" style="66" customWidth="1"/>
    <col min="10762" max="10762" width="5.7109375" style="66" bestFit="1" customWidth="1"/>
    <col min="10763" max="11009" width="9.28515625" style="66"/>
    <col min="11010" max="11010" width="7.42578125" style="66" customWidth="1"/>
    <col min="11011" max="11011" width="60.7109375" style="66" customWidth="1"/>
    <col min="11012" max="11012" width="6.7109375" style="66" customWidth="1"/>
    <col min="11013" max="11013" width="15" style="66" customWidth="1"/>
    <col min="11014" max="11014" width="16" style="66" customWidth="1"/>
    <col min="11015" max="11015" width="25.7109375" style="66" customWidth="1"/>
    <col min="11016" max="11016" width="18.140625" style="66" customWidth="1"/>
    <col min="11017" max="11017" width="13.7109375" style="66" customWidth="1"/>
    <col min="11018" max="11018" width="5.7109375" style="66" bestFit="1" customWidth="1"/>
    <col min="11019" max="11265" width="9.28515625" style="66"/>
    <col min="11266" max="11266" width="7.42578125" style="66" customWidth="1"/>
    <col min="11267" max="11267" width="60.7109375" style="66" customWidth="1"/>
    <col min="11268" max="11268" width="6.7109375" style="66" customWidth="1"/>
    <col min="11269" max="11269" width="15" style="66" customWidth="1"/>
    <col min="11270" max="11270" width="16" style="66" customWidth="1"/>
    <col min="11271" max="11271" width="25.7109375" style="66" customWidth="1"/>
    <col min="11272" max="11272" width="18.140625" style="66" customWidth="1"/>
    <col min="11273" max="11273" width="13.7109375" style="66" customWidth="1"/>
    <col min="11274" max="11274" width="5.7109375" style="66" bestFit="1" customWidth="1"/>
    <col min="11275" max="11521" width="9.28515625" style="66"/>
    <col min="11522" max="11522" width="7.42578125" style="66" customWidth="1"/>
    <col min="11523" max="11523" width="60.7109375" style="66" customWidth="1"/>
    <col min="11524" max="11524" width="6.7109375" style="66" customWidth="1"/>
    <col min="11525" max="11525" width="15" style="66" customWidth="1"/>
    <col min="11526" max="11526" width="16" style="66" customWidth="1"/>
    <col min="11527" max="11527" width="25.7109375" style="66" customWidth="1"/>
    <col min="11528" max="11528" width="18.140625" style="66" customWidth="1"/>
    <col min="11529" max="11529" width="13.7109375" style="66" customWidth="1"/>
    <col min="11530" max="11530" width="5.7109375" style="66" bestFit="1" customWidth="1"/>
    <col min="11531" max="11777" width="9.28515625" style="66"/>
    <col min="11778" max="11778" width="7.42578125" style="66" customWidth="1"/>
    <col min="11779" max="11779" width="60.7109375" style="66" customWidth="1"/>
    <col min="11780" max="11780" width="6.7109375" style="66" customWidth="1"/>
    <col min="11781" max="11781" width="15" style="66" customWidth="1"/>
    <col min="11782" max="11782" width="16" style="66" customWidth="1"/>
    <col min="11783" max="11783" width="25.7109375" style="66" customWidth="1"/>
    <col min="11784" max="11784" width="18.140625" style="66" customWidth="1"/>
    <col min="11785" max="11785" width="13.7109375" style="66" customWidth="1"/>
    <col min="11786" max="11786" width="5.7109375" style="66" bestFit="1" customWidth="1"/>
    <col min="11787" max="12033" width="9.28515625" style="66"/>
    <col min="12034" max="12034" width="7.42578125" style="66" customWidth="1"/>
    <col min="12035" max="12035" width="60.7109375" style="66" customWidth="1"/>
    <col min="12036" max="12036" width="6.7109375" style="66" customWidth="1"/>
    <col min="12037" max="12037" width="15" style="66" customWidth="1"/>
    <col min="12038" max="12038" width="16" style="66" customWidth="1"/>
    <col min="12039" max="12039" width="25.7109375" style="66" customWidth="1"/>
    <col min="12040" max="12040" width="18.140625" style="66" customWidth="1"/>
    <col min="12041" max="12041" width="13.7109375" style="66" customWidth="1"/>
    <col min="12042" max="12042" width="5.7109375" style="66" bestFit="1" customWidth="1"/>
    <col min="12043" max="12289" width="9.28515625" style="66"/>
    <col min="12290" max="12290" width="7.42578125" style="66" customWidth="1"/>
    <col min="12291" max="12291" width="60.7109375" style="66" customWidth="1"/>
    <col min="12292" max="12292" width="6.7109375" style="66" customWidth="1"/>
    <col min="12293" max="12293" width="15" style="66" customWidth="1"/>
    <col min="12294" max="12294" width="16" style="66" customWidth="1"/>
    <col min="12295" max="12295" width="25.7109375" style="66" customWidth="1"/>
    <col min="12296" max="12296" width="18.140625" style="66" customWidth="1"/>
    <col min="12297" max="12297" width="13.7109375" style="66" customWidth="1"/>
    <col min="12298" max="12298" width="5.7109375" style="66" bestFit="1" customWidth="1"/>
    <col min="12299" max="12545" width="9.28515625" style="66"/>
    <col min="12546" max="12546" width="7.42578125" style="66" customWidth="1"/>
    <col min="12547" max="12547" width="60.7109375" style="66" customWidth="1"/>
    <col min="12548" max="12548" width="6.7109375" style="66" customWidth="1"/>
    <col min="12549" max="12549" width="15" style="66" customWidth="1"/>
    <col min="12550" max="12550" width="16" style="66" customWidth="1"/>
    <col min="12551" max="12551" width="25.7109375" style="66" customWidth="1"/>
    <col min="12552" max="12552" width="18.140625" style="66" customWidth="1"/>
    <col min="12553" max="12553" width="13.7109375" style="66" customWidth="1"/>
    <col min="12554" max="12554" width="5.7109375" style="66" bestFit="1" customWidth="1"/>
    <col min="12555" max="12801" width="9.28515625" style="66"/>
    <col min="12802" max="12802" width="7.42578125" style="66" customWidth="1"/>
    <col min="12803" max="12803" width="60.7109375" style="66" customWidth="1"/>
    <col min="12804" max="12804" width="6.7109375" style="66" customWidth="1"/>
    <col min="12805" max="12805" width="15" style="66" customWidth="1"/>
    <col min="12806" max="12806" width="16" style="66" customWidth="1"/>
    <col min="12807" max="12807" width="25.7109375" style="66" customWidth="1"/>
    <col min="12808" max="12808" width="18.140625" style="66" customWidth="1"/>
    <col min="12809" max="12809" width="13.7109375" style="66" customWidth="1"/>
    <col min="12810" max="12810" width="5.7109375" style="66" bestFit="1" customWidth="1"/>
    <col min="12811" max="13057" width="9.28515625" style="66"/>
    <col min="13058" max="13058" width="7.42578125" style="66" customWidth="1"/>
    <col min="13059" max="13059" width="60.7109375" style="66" customWidth="1"/>
    <col min="13060" max="13060" width="6.7109375" style="66" customWidth="1"/>
    <col min="13061" max="13061" width="15" style="66" customWidth="1"/>
    <col min="13062" max="13062" width="16" style="66" customWidth="1"/>
    <col min="13063" max="13063" width="25.7109375" style="66" customWidth="1"/>
    <col min="13064" max="13064" width="18.140625" style="66" customWidth="1"/>
    <col min="13065" max="13065" width="13.7109375" style="66" customWidth="1"/>
    <col min="13066" max="13066" width="5.7109375" style="66" bestFit="1" customWidth="1"/>
    <col min="13067" max="13313" width="9.28515625" style="66"/>
    <col min="13314" max="13314" width="7.42578125" style="66" customWidth="1"/>
    <col min="13315" max="13315" width="60.7109375" style="66" customWidth="1"/>
    <col min="13316" max="13316" width="6.7109375" style="66" customWidth="1"/>
    <col min="13317" max="13317" width="15" style="66" customWidth="1"/>
    <col min="13318" max="13318" width="16" style="66" customWidth="1"/>
    <col min="13319" max="13319" width="25.7109375" style="66" customWidth="1"/>
    <col min="13320" max="13320" width="18.140625" style="66" customWidth="1"/>
    <col min="13321" max="13321" width="13.7109375" style="66" customWidth="1"/>
    <col min="13322" max="13322" width="5.7109375" style="66" bestFit="1" customWidth="1"/>
    <col min="13323" max="13569" width="9.28515625" style="66"/>
    <col min="13570" max="13570" width="7.42578125" style="66" customWidth="1"/>
    <col min="13571" max="13571" width="60.7109375" style="66" customWidth="1"/>
    <col min="13572" max="13572" width="6.7109375" style="66" customWidth="1"/>
    <col min="13573" max="13573" width="15" style="66" customWidth="1"/>
    <col min="13574" max="13574" width="16" style="66" customWidth="1"/>
    <col min="13575" max="13575" width="25.7109375" style="66" customWidth="1"/>
    <col min="13576" max="13576" width="18.140625" style="66" customWidth="1"/>
    <col min="13577" max="13577" width="13.7109375" style="66" customWidth="1"/>
    <col min="13578" max="13578" width="5.7109375" style="66" bestFit="1" customWidth="1"/>
    <col min="13579" max="13825" width="9.28515625" style="66"/>
    <col min="13826" max="13826" width="7.42578125" style="66" customWidth="1"/>
    <col min="13827" max="13827" width="60.7109375" style="66" customWidth="1"/>
    <col min="13828" max="13828" width="6.7109375" style="66" customWidth="1"/>
    <col min="13829" max="13829" width="15" style="66" customWidth="1"/>
    <col min="13830" max="13830" width="16" style="66" customWidth="1"/>
    <col min="13831" max="13831" width="25.7109375" style="66" customWidth="1"/>
    <col min="13832" max="13832" width="18.140625" style="66" customWidth="1"/>
    <col min="13833" max="13833" width="13.7109375" style="66" customWidth="1"/>
    <col min="13834" max="13834" width="5.7109375" style="66" bestFit="1" customWidth="1"/>
    <col min="13835" max="14081" width="9.28515625" style="66"/>
    <col min="14082" max="14082" width="7.42578125" style="66" customWidth="1"/>
    <col min="14083" max="14083" width="60.7109375" style="66" customWidth="1"/>
    <col min="14084" max="14084" width="6.7109375" style="66" customWidth="1"/>
    <col min="14085" max="14085" width="15" style="66" customWidth="1"/>
    <col min="14086" max="14086" width="16" style="66" customWidth="1"/>
    <col min="14087" max="14087" width="25.7109375" style="66" customWidth="1"/>
    <col min="14088" max="14088" width="18.140625" style="66" customWidth="1"/>
    <col min="14089" max="14089" width="13.7109375" style="66" customWidth="1"/>
    <col min="14090" max="14090" width="5.7109375" style="66" bestFit="1" customWidth="1"/>
    <col min="14091" max="14337" width="9.28515625" style="66"/>
    <col min="14338" max="14338" width="7.42578125" style="66" customWidth="1"/>
    <col min="14339" max="14339" width="60.7109375" style="66" customWidth="1"/>
    <col min="14340" max="14340" width="6.7109375" style="66" customWidth="1"/>
    <col min="14341" max="14341" width="15" style="66" customWidth="1"/>
    <col min="14342" max="14342" width="16" style="66" customWidth="1"/>
    <col min="14343" max="14343" width="25.7109375" style="66" customWidth="1"/>
    <col min="14344" max="14344" width="18.140625" style="66" customWidth="1"/>
    <col min="14345" max="14345" width="13.7109375" style="66" customWidth="1"/>
    <col min="14346" max="14346" width="5.7109375" style="66" bestFit="1" customWidth="1"/>
    <col min="14347" max="14593" width="9.28515625" style="66"/>
    <col min="14594" max="14594" width="7.42578125" style="66" customWidth="1"/>
    <col min="14595" max="14595" width="60.7109375" style="66" customWidth="1"/>
    <col min="14596" max="14596" width="6.7109375" style="66" customWidth="1"/>
    <col min="14597" max="14597" width="15" style="66" customWidth="1"/>
    <col min="14598" max="14598" width="16" style="66" customWidth="1"/>
    <col min="14599" max="14599" width="25.7109375" style="66" customWidth="1"/>
    <col min="14600" max="14600" width="18.140625" style="66" customWidth="1"/>
    <col min="14601" max="14601" width="13.7109375" style="66" customWidth="1"/>
    <col min="14602" max="14602" width="5.7109375" style="66" bestFit="1" customWidth="1"/>
    <col min="14603" max="14849" width="9.28515625" style="66"/>
    <col min="14850" max="14850" width="7.42578125" style="66" customWidth="1"/>
    <col min="14851" max="14851" width="60.7109375" style="66" customWidth="1"/>
    <col min="14852" max="14852" width="6.7109375" style="66" customWidth="1"/>
    <col min="14853" max="14853" width="15" style="66" customWidth="1"/>
    <col min="14854" max="14854" width="16" style="66" customWidth="1"/>
    <col min="14855" max="14855" width="25.7109375" style="66" customWidth="1"/>
    <col min="14856" max="14856" width="18.140625" style="66" customWidth="1"/>
    <col min="14857" max="14857" width="13.7109375" style="66" customWidth="1"/>
    <col min="14858" max="14858" width="5.7109375" style="66" bestFit="1" customWidth="1"/>
    <col min="14859" max="15105" width="9.28515625" style="66"/>
    <col min="15106" max="15106" width="7.42578125" style="66" customWidth="1"/>
    <col min="15107" max="15107" width="60.7109375" style="66" customWidth="1"/>
    <col min="15108" max="15108" width="6.7109375" style="66" customWidth="1"/>
    <col min="15109" max="15109" width="15" style="66" customWidth="1"/>
    <col min="15110" max="15110" width="16" style="66" customWidth="1"/>
    <col min="15111" max="15111" width="25.7109375" style="66" customWidth="1"/>
    <col min="15112" max="15112" width="18.140625" style="66" customWidth="1"/>
    <col min="15113" max="15113" width="13.7109375" style="66" customWidth="1"/>
    <col min="15114" max="15114" width="5.7109375" style="66" bestFit="1" customWidth="1"/>
    <col min="15115" max="15361" width="9.28515625" style="66"/>
    <col min="15362" max="15362" width="7.42578125" style="66" customWidth="1"/>
    <col min="15363" max="15363" width="60.7109375" style="66" customWidth="1"/>
    <col min="15364" max="15364" width="6.7109375" style="66" customWidth="1"/>
    <col min="15365" max="15365" width="15" style="66" customWidth="1"/>
    <col min="15366" max="15366" width="16" style="66" customWidth="1"/>
    <col min="15367" max="15367" width="25.7109375" style="66" customWidth="1"/>
    <col min="15368" max="15368" width="18.140625" style="66" customWidth="1"/>
    <col min="15369" max="15369" width="13.7109375" style="66" customWidth="1"/>
    <col min="15370" max="15370" width="5.7109375" style="66" bestFit="1" customWidth="1"/>
    <col min="15371" max="15617" width="9.28515625" style="66"/>
    <col min="15618" max="15618" width="7.42578125" style="66" customWidth="1"/>
    <col min="15619" max="15619" width="60.7109375" style="66" customWidth="1"/>
    <col min="15620" max="15620" width="6.7109375" style="66" customWidth="1"/>
    <col min="15621" max="15621" width="15" style="66" customWidth="1"/>
    <col min="15622" max="15622" width="16" style="66" customWidth="1"/>
    <col min="15623" max="15623" width="25.7109375" style="66" customWidth="1"/>
    <col min="15624" max="15624" width="18.140625" style="66" customWidth="1"/>
    <col min="15625" max="15625" width="13.7109375" style="66" customWidth="1"/>
    <col min="15626" max="15626" width="5.7109375" style="66" bestFit="1" customWidth="1"/>
    <col min="15627" max="15873" width="9.28515625" style="66"/>
    <col min="15874" max="15874" width="7.42578125" style="66" customWidth="1"/>
    <col min="15875" max="15875" width="60.7109375" style="66" customWidth="1"/>
    <col min="15876" max="15876" width="6.7109375" style="66" customWidth="1"/>
    <col min="15877" max="15877" width="15" style="66" customWidth="1"/>
    <col min="15878" max="15878" width="16" style="66" customWidth="1"/>
    <col min="15879" max="15879" width="25.7109375" style="66" customWidth="1"/>
    <col min="15880" max="15880" width="18.140625" style="66" customWidth="1"/>
    <col min="15881" max="15881" width="13.7109375" style="66" customWidth="1"/>
    <col min="15882" max="15882" width="5.7109375" style="66" bestFit="1" customWidth="1"/>
    <col min="15883" max="16129" width="9.28515625" style="66"/>
    <col min="16130" max="16130" width="7.42578125" style="66" customWidth="1"/>
    <col min="16131" max="16131" width="60.7109375" style="66" customWidth="1"/>
    <col min="16132" max="16132" width="6.7109375" style="66" customWidth="1"/>
    <col min="16133" max="16133" width="15" style="66" customWidth="1"/>
    <col min="16134" max="16134" width="16" style="66" customWidth="1"/>
    <col min="16135" max="16135" width="25.7109375" style="66" customWidth="1"/>
    <col min="16136" max="16136" width="18.140625" style="66" customWidth="1"/>
    <col min="16137" max="16137" width="13.7109375" style="66" customWidth="1"/>
    <col min="16138" max="16138" width="5.7109375" style="66" bestFit="1" customWidth="1"/>
    <col min="16139" max="16384" width="9.28515625" style="66"/>
  </cols>
  <sheetData>
    <row r="1" spans="1:13" ht="12.75" customHeight="1" x14ac:dyDescent="0.2">
      <c r="A1" s="578" t="s">
        <v>64</v>
      </c>
      <c r="B1" s="579"/>
      <c r="C1" s="579"/>
      <c r="D1" s="579"/>
      <c r="E1" s="579"/>
      <c r="F1" s="579"/>
      <c r="G1" s="579"/>
      <c r="H1" s="580"/>
    </row>
    <row r="2" spans="1:13" ht="30.75" customHeight="1" x14ac:dyDescent="0.2">
      <c r="A2" s="581"/>
      <c r="B2" s="582"/>
      <c r="C2" s="582"/>
      <c r="D2" s="582"/>
      <c r="E2" s="582"/>
      <c r="F2" s="582"/>
      <c r="G2" s="582"/>
      <c r="H2" s="583"/>
    </row>
    <row r="3" spans="1:13" s="5" customFormat="1" ht="12.75" customHeight="1" x14ac:dyDescent="0.2">
      <c r="A3" s="581"/>
      <c r="B3" s="582"/>
      <c r="C3" s="582"/>
      <c r="D3" s="582"/>
      <c r="E3" s="582"/>
      <c r="F3" s="582"/>
      <c r="G3" s="582"/>
      <c r="H3" s="583"/>
    </row>
    <row r="4" spans="1:13" s="5" customFormat="1" ht="7.9" customHeight="1" thickBot="1" x14ac:dyDescent="0.25">
      <c r="A4" s="584"/>
      <c r="B4" s="585"/>
      <c r="C4" s="585"/>
      <c r="D4" s="585"/>
      <c r="E4" s="585"/>
      <c r="F4" s="585"/>
      <c r="G4" s="585"/>
      <c r="H4" s="586"/>
    </row>
    <row r="5" spans="1:13" s="5" customFormat="1" ht="24.75" customHeight="1" thickBot="1" x14ac:dyDescent="0.25">
      <c r="A5" s="587" t="s">
        <v>257</v>
      </c>
      <c r="B5" s="588"/>
      <c r="C5" s="588"/>
      <c r="D5" s="588"/>
      <c r="E5" s="588"/>
      <c r="F5" s="588"/>
      <c r="G5" s="588"/>
      <c r="H5" s="588"/>
      <c r="I5" s="75"/>
      <c r="K5" s="589"/>
      <c r="L5" s="589"/>
      <c r="M5" s="589"/>
    </row>
    <row r="6" spans="1:13" s="5" customFormat="1" ht="15" customHeight="1" thickBot="1" x14ac:dyDescent="0.25">
      <c r="A6" s="590"/>
      <c r="B6" s="590"/>
      <c r="C6" s="590"/>
      <c r="D6" s="590"/>
      <c r="E6" s="590"/>
      <c r="F6" s="591"/>
      <c r="G6" s="591"/>
      <c r="H6" s="591"/>
      <c r="I6" s="148"/>
      <c r="K6" s="589"/>
      <c r="L6" s="589"/>
      <c r="M6" s="589"/>
    </row>
    <row r="7" spans="1:13" s="5" customFormat="1" ht="12.75" customHeight="1" x14ac:dyDescent="0.2">
      <c r="A7" s="218" t="s">
        <v>331</v>
      </c>
      <c r="B7" s="319"/>
      <c r="C7" s="319"/>
      <c r="D7" s="319"/>
      <c r="E7" s="319"/>
      <c r="F7" s="319"/>
      <c r="G7" s="319"/>
      <c r="H7" s="320"/>
      <c r="I7" s="6"/>
      <c r="L7" s="8"/>
    </row>
    <row r="8" spans="1:13" s="5" customFormat="1" ht="12.75" customHeight="1" x14ac:dyDescent="0.2">
      <c r="A8" s="224" t="s">
        <v>277</v>
      </c>
      <c r="B8" s="8"/>
      <c r="C8" s="8"/>
      <c r="D8" s="8"/>
      <c r="E8" s="8"/>
      <c r="F8" s="8"/>
      <c r="G8" s="8"/>
      <c r="H8" s="321"/>
      <c r="I8" s="6"/>
      <c r="L8" s="8"/>
    </row>
    <row r="9" spans="1:13" s="5" customFormat="1" x14ac:dyDescent="0.2">
      <c r="A9" s="378"/>
      <c r="B9" s="334"/>
      <c r="C9" s="334"/>
      <c r="D9" s="334"/>
      <c r="E9" s="334"/>
      <c r="F9" s="334"/>
      <c r="G9" s="6"/>
      <c r="H9" s="149"/>
      <c r="I9" s="6"/>
      <c r="L9" s="8"/>
    </row>
    <row r="10" spans="1:13" s="5" customFormat="1" ht="13.5" thickBot="1" x14ac:dyDescent="0.25">
      <c r="A10" s="557"/>
      <c r="B10" s="558"/>
      <c r="C10" s="558"/>
      <c r="D10" s="558"/>
      <c r="E10" s="558"/>
      <c r="F10" s="558"/>
      <c r="G10" s="150"/>
      <c r="H10" s="151"/>
      <c r="I10" s="6"/>
      <c r="L10" s="8"/>
    </row>
    <row r="11" spans="1:13" s="5" customFormat="1" ht="13.5" thickBot="1" x14ac:dyDescent="0.25">
      <c r="A11" s="559"/>
      <c r="B11" s="559"/>
      <c r="C11" s="559"/>
      <c r="D11" s="559"/>
      <c r="E11" s="559"/>
      <c r="F11" s="559"/>
      <c r="G11" s="559"/>
      <c r="H11" s="559"/>
      <c r="I11" s="152"/>
    </row>
    <row r="12" spans="1:13" s="94" customFormat="1" ht="13.15" customHeight="1" x14ac:dyDescent="0.2">
      <c r="A12" s="567" t="s">
        <v>0</v>
      </c>
      <c r="B12" s="569" t="s">
        <v>163</v>
      </c>
      <c r="C12" s="571" t="s">
        <v>259</v>
      </c>
      <c r="D12" s="560" t="s">
        <v>73</v>
      </c>
      <c r="E12" s="573" t="s">
        <v>260</v>
      </c>
      <c r="F12" s="562" t="s">
        <v>261</v>
      </c>
      <c r="G12" s="265"/>
      <c r="H12" s="564" t="s">
        <v>262</v>
      </c>
      <c r="I12" s="92"/>
    </row>
    <row r="13" spans="1:13" s="94" customFormat="1" ht="16.5" thickBot="1" x14ac:dyDescent="0.25">
      <c r="A13" s="568"/>
      <c r="B13" s="570"/>
      <c r="C13" s="572"/>
      <c r="D13" s="561"/>
      <c r="E13" s="574"/>
      <c r="F13" s="563"/>
      <c r="G13" s="266"/>
      <c r="H13" s="565"/>
      <c r="I13" s="92"/>
    </row>
    <row r="14" spans="1:13" s="100" customFormat="1" ht="12" customHeight="1" x14ac:dyDescent="0.2">
      <c r="A14" s="153"/>
      <c r="B14" s="154"/>
      <c r="C14" s="155"/>
      <c r="D14" s="155"/>
      <c r="E14" s="156"/>
      <c r="F14" s="157"/>
      <c r="G14" s="157"/>
      <c r="H14" s="158"/>
      <c r="I14" s="98"/>
    </row>
    <row r="15" spans="1:13" s="100" customFormat="1" ht="15.75" x14ac:dyDescent="0.25">
      <c r="A15" s="159"/>
      <c r="B15" s="160" t="s">
        <v>332</v>
      </c>
      <c r="C15" s="161"/>
      <c r="D15" s="161"/>
      <c r="E15" s="261" t="s">
        <v>263</v>
      </c>
      <c r="F15" s="261" t="s">
        <v>264</v>
      </c>
      <c r="G15" s="261"/>
      <c r="H15" s="162" t="s">
        <v>265</v>
      </c>
      <c r="I15" s="98"/>
    </row>
    <row r="16" spans="1:13" s="100" customFormat="1" ht="15.75" x14ac:dyDescent="0.2">
      <c r="A16" s="163"/>
      <c r="B16" s="164"/>
      <c r="C16" s="165"/>
      <c r="D16" s="165"/>
      <c r="E16" s="166"/>
      <c r="F16" s="166"/>
      <c r="G16" s="166"/>
      <c r="H16" s="167"/>
      <c r="I16" s="98"/>
    </row>
    <row r="17" spans="1:10" s="100" customFormat="1" ht="47.25" x14ac:dyDescent="0.25">
      <c r="A17" s="259">
        <v>1</v>
      </c>
      <c r="B17" s="169" t="s">
        <v>93</v>
      </c>
      <c r="C17" s="260">
        <v>760</v>
      </c>
      <c r="D17" s="260" t="s">
        <v>75</v>
      </c>
      <c r="E17" s="166">
        <v>69300</v>
      </c>
      <c r="F17" s="166">
        <v>76000</v>
      </c>
      <c r="G17" s="166"/>
      <c r="H17" s="262">
        <v>72200</v>
      </c>
      <c r="I17" s="98"/>
    </row>
    <row r="18" spans="1:10" s="100" customFormat="1" ht="15.75" x14ac:dyDescent="0.25">
      <c r="A18" s="168"/>
      <c r="B18" s="173"/>
      <c r="C18" s="170"/>
      <c r="D18" s="170"/>
      <c r="E18" s="171"/>
      <c r="F18" s="171"/>
      <c r="G18" s="171"/>
      <c r="H18" s="172"/>
      <c r="I18" s="98"/>
    </row>
    <row r="19" spans="1:10" s="100" customFormat="1" ht="15.75" x14ac:dyDescent="0.25">
      <c r="A19" s="168"/>
      <c r="B19" s="174"/>
      <c r="C19" s="175"/>
      <c r="D19" s="175"/>
      <c r="E19" s="171"/>
      <c r="F19" s="171"/>
      <c r="G19" s="171"/>
      <c r="H19" s="172"/>
      <c r="I19" s="98"/>
    </row>
    <row r="20" spans="1:10" s="100" customFormat="1" ht="12.75" customHeight="1" x14ac:dyDescent="0.25">
      <c r="A20" s="176"/>
      <c r="B20" s="174"/>
      <c r="C20" s="177"/>
      <c r="D20" s="177"/>
      <c r="E20" s="171"/>
      <c r="F20" s="178"/>
      <c r="G20" s="178"/>
      <c r="H20" s="172"/>
      <c r="I20" s="98"/>
    </row>
    <row r="21" spans="1:10" s="100" customFormat="1" ht="15.75" x14ac:dyDescent="0.25">
      <c r="A21" s="168"/>
      <c r="B21" s="174"/>
      <c r="C21" s="175"/>
      <c r="D21" s="175"/>
      <c r="E21" s="171"/>
      <c r="F21" s="171"/>
      <c r="G21" s="171"/>
      <c r="H21" s="172"/>
      <c r="I21" s="179"/>
    </row>
    <row r="22" spans="1:10" s="100" customFormat="1" ht="15.75" x14ac:dyDescent="0.25">
      <c r="A22" s="176"/>
      <c r="B22" s="180"/>
      <c r="C22" s="177"/>
      <c r="D22" s="177"/>
      <c r="E22" s="171"/>
      <c r="F22" s="171"/>
      <c r="G22" s="171"/>
      <c r="H22" s="172"/>
      <c r="I22" s="98"/>
      <c r="J22" s="181"/>
    </row>
    <row r="23" spans="1:10" s="100" customFormat="1" ht="15.75" x14ac:dyDescent="0.25">
      <c r="A23" s="168"/>
      <c r="B23" s="174"/>
      <c r="C23" s="170"/>
      <c r="D23" s="170"/>
      <c r="E23" s="171"/>
      <c r="F23" s="171"/>
      <c r="G23" s="171"/>
      <c r="H23" s="172"/>
      <c r="I23" s="98"/>
      <c r="J23" s="181"/>
    </row>
    <row r="24" spans="1:10" s="100" customFormat="1" ht="15.75" x14ac:dyDescent="0.25">
      <c r="A24" s="176"/>
      <c r="B24" s="173"/>
      <c r="C24" s="170"/>
      <c r="D24" s="170"/>
      <c r="E24" s="171"/>
      <c r="F24" s="178"/>
      <c r="G24" s="178"/>
      <c r="H24" s="172"/>
      <c r="I24" s="98"/>
    </row>
    <row r="25" spans="1:10" ht="15.75" x14ac:dyDescent="0.25">
      <c r="A25" s="168"/>
      <c r="B25" s="174"/>
      <c r="C25" s="182"/>
      <c r="D25" s="182"/>
      <c r="E25" s="166"/>
      <c r="F25" s="171"/>
      <c r="G25" s="171"/>
      <c r="H25" s="167"/>
    </row>
    <row r="26" spans="1:10" ht="15.75" x14ac:dyDescent="0.25">
      <c r="A26" s="176"/>
      <c r="B26" s="174"/>
      <c r="C26" s="182"/>
      <c r="D26" s="182"/>
      <c r="E26" s="183"/>
      <c r="F26" s="166"/>
      <c r="G26" s="166"/>
      <c r="H26" s="167"/>
    </row>
    <row r="27" spans="1:10" ht="15.75" x14ac:dyDescent="0.25">
      <c r="A27" s="176"/>
      <c r="B27" s="174"/>
      <c r="C27" s="182"/>
      <c r="D27" s="182"/>
      <c r="E27" s="183"/>
      <c r="F27" s="166"/>
      <c r="G27" s="166"/>
      <c r="H27" s="167"/>
    </row>
    <row r="28" spans="1:10" ht="16.5" thickBot="1" x14ac:dyDescent="0.3">
      <c r="A28" s="575" t="s">
        <v>165</v>
      </c>
      <c r="B28" s="576"/>
      <c r="C28" s="576"/>
      <c r="D28" s="257"/>
      <c r="E28" s="184"/>
      <c r="F28" s="185"/>
      <c r="G28" s="185"/>
      <c r="H28" s="263">
        <f>SUM(H16:H26)</f>
        <v>72200</v>
      </c>
    </row>
    <row r="29" spans="1:10" ht="15.75" x14ac:dyDescent="0.25">
      <c r="A29" s="270"/>
      <c r="B29" s="270"/>
      <c r="C29" s="270"/>
      <c r="D29" s="270"/>
      <c r="E29" s="267"/>
      <c r="F29" s="268"/>
      <c r="G29" s="268"/>
      <c r="H29" s="269"/>
    </row>
    <row r="30" spans="1:10" x14ac:dyDescent="0.2">
      <c r="A30" s="271"/>
      <c r="B30" s="271"/>
      <c r="C30" s="271" t="s">
        <v>5</v>
      </c>
      <c r="D30" s="271"/>
      <c r="E30" s="271" t="s">
        <v>269</v>
      </c>
      <c r="F30" s="271" t="s">
        <v>270</v>
      </c>
      <c r="G30" s="271" t="s">
        <v>271</v>
      </c>
      <c r="H30" s="271" t="s">
        <v>272</v>
      </c>
    </row>
    <row r="31" spans="1:10" x14ac:dyDescent="0.2">
      <c r="A31" s="566" t="s">
        <v>266</v>
      </c>
      <c r="B31" s="566"/>
      <c r="C31" s="273">
        <v>0.22420000000000001</v>
      </c>
      <c r="D31" s="271"/>
      <c r="E31" s="272" t="s">
        <v>268</v>
      </c>
      <c r="F31" s="274">
        <v>88388</v>
      </c>
      <c r="G31" s="274">
        <v>760</v>
      </c>
      <c r="H31" s="275">
        <f>F31/G31</f>
        <v>116.3</v>
      </c>
    </row>
    <row r="32" spans="1:10" x14ac:dyDescent="0.2">
      <c r="A32" s="566" t="s">
        <v>267</v>
      </c>
      <c r="B32" s="566"/>
      <c r="C32" s="273">
        <v>0.27300000000000002</v>
      </c>
      <c r="D32" s="271"/>
      <c r="E32" s="272" t="s">
        <v>273</v>
      </c>
      <c r="F32" s="274">
        <v>91910.6</v>
      </c>
      <c r="G32" s="274">
        <v>760</v>
      </c>
      <c r="H32" s="275">
        <f>F32/G32</f>
        <v>120.935</v>
      </c>
    </row>
    <row r="34" spans="1:8" x14ac:dyDescent="0.2">
      <c r="E34" s="264" t="s">
        <v>274</v>
      </c>
    </row>
    <row r="35" spans="1:8" x14ac:dyDescent="0.2">
      <c r="E35" s="264"/>
    </row>
    <row r="36" spans="1:8" x14ac:dyDescent="0.2">
      <c r="E36" s="264"/>
    </row>
    <row r="37" spans="1:8" x14ac:dyDescent="0.2">
      <c r="E37" s="264"/>
    </row>
    <row r="38" spans="1:8" x14ac:dyDescent="0.2">
      <c r="E38" s="264"/>
    </row>
    <row r="40" spans="1:8" x14ac:dyDescent="0.2">
      <c r="A40" s="577" t="s">
        <v>158</v>
      </c>
      <c r="B40" s="577"/>
      <c r="C40" s="577"/>
      <c r="D40" s="577"/>
      <c r="E40" s="577"/>
      <c r="F40" s="577"/>
      <c r="G40" s="577"/>
      <c r="H40" s="577"/>
    </row>
    <row r="41" spans="1:8" x14ac:dyDescent="0.2">
      <c r="A41" s="324" t="s">
        <v>67</v>
      </c>
      <c r="B41" s="324"/>
      <c r="C41" s="324"/>
      <c r="D41" s="324"/>
      <c r="E41" s="324"/>
      <c r="F41" s="324"/>
      <c r="G41" s="324"/>
      <c r="H41" s="324"/>
    </row>
    <row r="42" spans="1:8" x14ac:dyDescent="0.2">
      <c r="A42" s="324" t="s">
        <v>157</v>
      </c>
      <c r="B42" s="324"/>
      <c r="C42" s="324"/>
      <c r="D42" s="324"/>
      <c r="E42" s="324"/>
      <c r="F42" s="324"/>
      <c r="G42" s="324"/>
      <c r="H42" s="324"/>
    </row>
    <row r="43" spans="1:8" x14ac:dyDescent="0.2">
      <c r="A43" s="457"/>
      <c r="B43" s="457"/>
      <c r="C43" s="457"/>
      <c r="D43" s="457"/>
      <c r="E43" s="457"/>
      <c r="F43" s="457"/>
      <c r="G43" s="457"/>
      <c r="H43" s="457"/>
    </row>
    <row r="44" spans="1:8" x14ac:dyDescent="0.2">
      <c r="B44" s="67"/>
    </row>
  </sheetData>
  <mergeCells count="22">
    <mergeCell ref="A41:H41"/>
    <mergeCell ref="A1:H4"/>
    <mergeCell ref="A5:H5"/>
    <mergeCell ref="K5:M6"/>
    <mergeCell ref="A6:E6"/>
    <mergeCell ref="F6:H6"/>
    <mergeCell ref="A42:H42"/>
    <mergeCell ref="A9:F9"/>
    <mergeCell ref="A10:F10"/>
    <mergeCell ref="A11:H11"/>
    <mergeCell ref="A43:H43"/>
    <mergeCell ref="D12:D13"/>
    <mergeCell ref="F12:F13"/>
    <mergeCell ref="H12:H13"/>
    <mergeCell ref="A31:B31"/>
    <mergeCell ref="A12:A13"/>
    <mergeCell ref="B12:B13"/>
    <mergeCell ref="C12:C13"/>
    <mergeCell ref="E12:E13"/>
    <mergeCell ref="A32:B32"/>
    <mergeCell ref="A28:C28"/>
    <mergeCell ref="A40:H40"/>
  </mergeCells>
  <pageMargins left="0.7" right="0.51181102362204722" top="0.5" bottom="0.78740157480314965" header="0.31496062992125984" footer="0.31496062992125984"/>
  <pageSetup paperSize="9" scale="80" orientation="landscape" r:id="rId1"/>
  <drawing r:id="rId2"/>
  <legacyDrawing r:id="rId3"/>
  <oleObjects>
    <mc:AlternateContent xmlns:mc="http://schemas.openxmlformats.org/markup-compatibility/2006">
      <mc:Choice Requires="x14">
        <oleObject progId="Unknown" shapeId="36865" r:id="rId4">
          <objectPr defaultSize="0" autoPict="0" r:id="rId5">
            <anchor moveWithCells="1" sizeWithCells="1">
              <from>
                <xdr:col>0</xdr:col>
                <xdr:colOff>95250</xdr:colOff>
                <xdr:row>0</xdr:row>
                <xdr:rowOff>66675</xdr:rowOff>
              </from>
              <to>
                <xdr:col>1</xdr:col>
                <xdr:colOff>561975</xdr:colOff>
                <xdr:row>2</xdr:row>
                <xdr:rowOff>152400</xdr:rowOff>
              </to>
            </anchor>
          </objectPr>
        </oleObject>
      </mc:Choice>
      <mc:Fallback>
        <oleObject progId="Unknown" shapeId="36865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2"/>
  <dimension ref="A1:B56"/>
  <sheetViews>
    <sheetView workbookViewId="0"/>
  </sheetViews>
  <sheetFormatPr defaultColWidth="9.28515625" defaultRowHeight="25.15" customHeight="1" x14ac:dyDescent="0.2"/>
  <cols>
    <col min="1" max="1" width="91.5703125" style="1" customWidth="1"/>
    <col min="2" max="2" width="255.7109375" style="2" bestFit="1" customWidth="1"/>
    <col min="3" max="16384" width="9.28515625" style="1"/>
  </cols>
  <sheetData>
    <row r="1" spans="1:2" ht="25.15" customHeight="1" x14ac:dyDescent="0.2">
      <c r="A1" s="1" t="s">
        <v>37</v>
      </c>
      <c r="B1" s="2" t="e">
        <f ca="1">OFFSET(#REF!,MATCH(A1,#REF!,0),0)</f>
        <v>#REF!</v>
      </c>
    </row>
    <row r="2" spans="1:2" ht="25.15" customHeight="1" x14ac:dyDescent="0.2">
      <c r="A2" s="1" t="s">
        <v>7</v>
      </c>
      <c r="B2" s="3" t="e">
        <f ca="1">OFFSET(#REF!,MATCH(A2,#REF!,0),0)</f>
        <v>#REF!</v>
      </c>
    </row>
    <row r="3" spans="1:2" ht="25.15" customHeight="1" x14ac:dyDescent="0.2">
      <c r="A3" s="1" t="s">
        <v>8</v>
      </c>
      <c r="B3" s="2" t="e">
        <f ca="1">OFFSET(#REF!,MATCH(A3,#REF!,0),0)</f>
        <v>#REF!</v>
      </c>
    </row>
    <row r="4" spans="1:2" ht="25.15" customHeight="1" x14ac:dyDescent="0.2">
      <c r="A4" s="1" t="s">
        <v>9</v>
      </c>
      <c r="B4" s="2" t="e">
        <f ca="1">OFFSET(#REF!,MATCH(A4,#REF!,0),0)</f>
        <v>#REF!</v>
      </c>
    </row>
    <row r="5" spans="1:2" ht="25.15" customHeight="1" x14ac:dyDescent="0.2">
      <c r="A5" s="1" t="s">
        <v>10</v>
      </c>
      <c r="B5" s="2" t="e">
        <f ca="1">OFFSET(#REF!,MATCH(A5,#REF!,0),0)</f>
        <v>#REF!</v>
      </c>
    </row>
    <row r="6" spans="1:2" ht="25.15" customHeight="1" x14ac:dyDescent="0.2">
      <c r="A6" s="1" t="s">
        <v>11</v>
      </c>
      <c r="B6" s="2" t="e">
        <f ca="1">OFFSET(#REF!,MATCH(A6,#REF!,0),0)</f>
        <v>#REF!</v>
      </c>
    </row>
    <row r="7" spans="1:2" ht="25.15" customHeight="1" x14ac:dyDescent="0.2">
      <c r="A7" s="1" t="s">
        <v>12</v>
      </c>
      <c r="B7" s="2" t="e">
        <f ca="1">OFFSET(#REF!,MATCH(A7,#REF!,0),0)</f>
        <v>#REF!</v>
      </c>
    </row>
    <row r="8" spans="1:2" ht="25.15" customHeight="1" x14ac:dyDescent="0.2">
      <c r="A8" s="1" t="s">
        <v>55</v>
      </c>
      <c r="B8" s="4" t="e">
        <f ca="1">OFFSET(#REF!,MATCH(A8,#REF!,0),0)</f>
        <v>#REF!</v>
      </c>
    </row>
    <row r="9" spans="1:2" ht="25.15" customHeight="1" x14ac:dyDescent="0.2">
      <c r="A9" s="1" t="s">
        <v>56</v>
      </c>
      <c r="B9" s="4" t="e">
        <f ca="1">OFFSET(#REF!,MATCH(A9,#REF!,0),0)</f>
        <v>#REF!</v>
      </c>
    </row>
    <row r="10" spans="1:2" ht="25.15" customHeight="1" x14ac:dyDescent="0.2">
      <c r="A10" s="1" t="s">
        <v>25</v>
      </c>
      <c r="B10" s="2" t="e">
        <f ca="1">OFFSET(#REF!,MATCH(A10,#REF!,0),0)</f>
        <v>#REF!</v>
      </c>
    </row>
    <row r="11" spans="1:2" ht="25.15" customHeight="1" x14ac:dyDescent="0.2">
      <c r="A11" s="1" t="s">
        <v>26</v>
      </c>
      <c r="B11" s="2" t="e">
        <f ca="1">OFFSET(#REF!,MATCH(A11,#REF!,0),0)</f>
        <v>#REF!</v>
      </c>
    </row>
    <row r="12" spans="1:2" ht="25.15" customHeight="1" x14ac:dyDescent="0.2">
      <c r="A12" s="1" t="s">
        <v>27</v>
      </c>
      <c r="B12" s="2" t="e">
        <f ca="1">OFFSET(#REF!,MATCH(A12,#REF!,0),0)</f>
        <v>#REF!</v>
      </c>
    </row>
    <row r="13" spans="1:2" ht="25.15" customHeight="1" x14ac:dyDescent="0.2">
      <c r="A13" s="1" t="s">
        <v>13</v>
      </c>
      <c r="B13" s="2" t="e">
        <f ca="1">OFFSET(#REF!,MATCH(A13,#REF!,0),0)</f>
        <v>#REF!</v>
      </c>
    </row>
    <row r="14" spans="1:2" ht="25.15" customHeight="1" x14ac:dyDescent="0.2">
      <c r="A14" s="1" t="s">
        <v>38</v>
      </c>
      <c r="B14" s="2" t="e">
        <f ca="1">OFFSET(#REF!,MATCH(A14,#REF!,0),0)</f>
        <v>#REF!</v>
      </c>
    </row>
    <row r="15" spans="1:2" ht="25.15" customHeight="1" x14ac:dyDescent="0.2">
      <c r="A15" s="1" t="s">
        <v>39</v>
      </c>
      <c r="B15" s="2" t="e">
        <f ca="1">OFFSET(#REF!,MATCH(A15,#REF!,0),0)</f>
        <v>#REF!</v>
      </c>
    </row>
    <row r="16" spans="1:2" ht="25.15" customHeight="1" x14ac:dyDescent="0.2">
      <c r="A16" s="1" t="s">
        <v>41</v>
      </c>
      <c r="B16" s="2" t="e">
        <f ca="1">OFFSET(#REF!,MATCH(A16,#REF!,0),0)</f>
        <v>#REF!</v>
      </c>
    </row>
    <row r="17" spans="1:2" ht="25.15" customHeight="1" x14ac:dyDescent="0.2">
      <c r="A17" s="1" t="s">
        <v>28</v>
      </c>
      <c r="B17" s="2" t="e">
        <f ca="1">OFFSET(#REF!,MATCH(A17,#REF!,0),0)</f>
        <v>#REF!</v>
      </c>
    </row>
    <row r="18" spans="1:2" ht="25.15" customHeight="1" x14ac:dyDescent="0.2">
      <c r="A18" s="1" t="s">
        <v>14</v>
      </c>
      <c r="B18" s="2" t="e">
        <f ca="1">OFFSET(#REF!,MATCH(A18,#REF!,0),0)</f>
        <v>#REF!</v>
      </c>
    </row>
    <row r="19" spans="1:2" ht="25.15" customHeight="1" x14ac:dyDescent="0.2">
      <c r="A19" s="1" t="s">
        <v>42</v>
      </c>
      <c r="B19" s="2" t="e">
        <f ca="1">OFFSET(#REF!,MATCH(A19,#REF!,0),0)</f>
        <v>#REF!</v>
      </c>
    </row>
    <row r="20" spans="1:2" ht="25.15" customHeight="1" x14ac:dyDescent="0.2">
      <c r="A20" s="1" t="s">
        <v>15</v>
      </c>
      <c r="B20" s="2" t="e">
        <f ca="1">OFFSET(#REF!,MATCH(A20,#REF!,0),0)</f>
        <v>#REF!</v>
      </c>
    </row>
    <row r="21" spans="1:2" ht="25.15" customHeight="1" x14ac:dyDescent="0.2">
      <c r="A21" s="1" t="s">
        <v>40</v>
      </c>
      <c r="B21" s="2" t="e">
        <f ca="1">OFFSET(#REF!,MATCH(A21,#REF!,0),0)</f>
        <v>#REF!</v>
      </c>
    </row>
    <row r="22" spans="1:2" ht="25.15" customHeight="1" x14ac:dyDescent="0.2">
      <c r="A22" s="1" t="s">
        <v>57</v>
      </c>
      <c r="B22" s="4" t="e">
        <f ca="1">OFFSET(#REF!,MATCH(A22,#REF!,0),0)</f>
        <v>#REF!</v>
      </c>
    </row>
    <row r="23" spans="1:2" ht="25.15" customHeight="1" x14ac:dyDescent="0.2">
      <c r="A23" s="1" t="s">
        <v>58</v>
      </c>
      <c r="B23" s="4" t="e">
        <f ca="1">OFFSET(#REF!,MATCH(A23,#REF!,0),0)</f>
        <v>#REF!</v>
      </c>
    </row>
    <row r="24" spans="1:2" ht="25.15" customHeight="1" x14ac:dyDescent="0.2">
      <c r="A24" s="1" t="s">
        <v>16</v>
      </c>
      <c r="B24" s="2" t="e">
        <f ca="1">OFFSET(#REF!,MATCH(A24,#REF!,0),0)</f>
        <v>#REF!</v>
      </c>
    </row>
    <row r="25" spans="1:2" ht="25.15" customHeight="1" x14ac:dyDescent="0.2">
      <c r="A25" s="1" t="s">
        <v>43</v>
      </c>
      <c r="B25" s="3" t="e">
        <f ca="1">OFFSET(#REF!,MATCH(A25,#REF!,0),0)</f>
        <v>#REF!</v>
      </c>
    </row>
    <row r="26" spans="1:2" ht="25.15" customHeight="1" x14ac:dyDescent="0.2">
      <c r="A26" s="1" t="s">
        <v>44</v>
      </c>
      <c r="B26" s="2" t="e">
        <f ca="1">OFFSET(#REF!,MATCH(A26,#REF!,0),0)</f>
        <v>#REF!</v>
      </c>
    </row>
    <row r="27" spans="1:2" ht="25.15" customHeight="1" x14ac:dyDescent="0.2">
      <c r="A27" s="1" t="s">
        <v>45</v>
      </c>
      <c r="B27" s="2" t="e">
        <f ca="1">OFFSET(#REF!,MATCH(A27,#REF!,0),0)</f>
        <v>#REF!</v>
      </c>
    </row>
    <row r="28" spans="1:2" ht="25.15" customHeight="1" x14ac:dyDescent="0.2">
      <c r="A28" s="1" t="s">
        <v>46</v>
      </c>
      <c r="B28" s="2" t="e">
        <f ca="1">OFFSET(#REF!,MATCH(A28,#REF!,0),0)</f>
        <v>#REF!</v>
      </c>
    </row>
    <row r="29" spans="1:2" ht="25.15" customHeight="1" x14ac:dyDescent="0.2">
      <c r="A29" s="1" t="s">
        <v>47</v>
      </c>
      <c r="B29" s="2" t="e">
        <f ca="1">OFFSET(#REF!,MATCH(A29,#REF!,0),0)</f>
        <v>#REF!</v>
      </c>
    </row>
    <row r="30" spans="1:2" ht="25.15" customHeight="1" x14ac:dyDescent="0.2">
      <c r="A30" s="1" t="s">
        <v>48</v>
      </c>
      <c r="B30" s="2" t="e">
        <f ca="1">OFFSET(#REF!,MATCH(A30,#REF!,0),0)</f>
        <v>#REF!</v>
      </c>
    </row>
    <row r="31" spans="1:2" ht="25.15" customHeight="1" x14ac:dyDescent="0.2">
      <c r="A31" s="1" t="s">
        <v>62</v>
      </c>
      <c r="B31" s="4" t="e">
        <f ca="1">OFFSET(#REF!,MATCH(A31,#REF!,0),0)</f>
        <v>#REF!</v>
      </c>
    </row>
    <row r="32" spans="1:2" ht="25.15" customHeight="1" x14ac:dyDescent="0.2">
      <c r="A32" s="1" t="s">
        <v>63</v>
      </c>
      <c r="B32" s="4" t="e">
        <f ca="1">OFFSET(#REF!,MATCH(A32,#REF!,0),0)</f>
        <v>#REF!</v>
      </c>
    </row>
    <row r="33" spans="1:2" ht="25.15" customHeight="1" x14ac:dyDescent="0.2">
      <c r="A33" s="1" t="s">
        <v>17</v>
      </c>
      <c r="B33" s="2" t="e">
        <f ca="1">OFFSET(#REF!,MATCH(A33,#REF!,0),0)</f>
        <v>#REF!</v>
      </c>
    </row>
    <row r="34" spans="1:2" ht="25.15" customHeight="1" x14ac:dyDescent="0.2">
      <c r="A34" s="1" t="s">
        <v>49</v>
      </c>
      <c r="B34" s="2" t="e">
        <f ca="1">OFFSET(#REF!,MATCH(A34,#REF!,0),0)</f>
        <v>#REF!</v>
      </c>
    </row>
    <row r="35" spans="1:2" ht="25.15" customHeight="1" x14ac:dyDescent="0.2">
      <c r="A35" s="1" t="s">
        <v>50</v>
      </c>
      <c r="B35" s="2" t="e">
        <f ca="1">OFFSET(#REF!,MATCH(A35,#REF!,0),0)</f>
        <v>#REF!</v>
      </c>
    </row>
    <row r="36" spans="1:2" ht="25.15" customHeight="1" x14ac:dyDescent="0.2">
      <c r="A36" s="1" t="s">
        <v>51</v>
      </c>
      <c r="B36" s="2" t="e">
        <f ca="1">OFFSET(#REF!,MATCH(A36,#REF!,0),0)</f>
        <v>#REF!</v>
      </c>
    </row>
    <row r="37" spans="1:2" ht="25.15" customHeight="1" x14ac:dyDescent="0.2">
      <c r="A37" s="1" t="s">
        <v>52</v>
      </c>
      <c r="B37" s="2" t="e">
        <f ca="1">OFFSET(#REF!,MATCH(A37,#REF!,0),0)</f>
        <v>#REF!</v>
      </c>
    </row>
    <row r="38" spans="1:2" ht="25.15" customHeight="1" x14ac:dyDescent="0.2">
      <c r="A38" s="1" t="s">
        <v>53</v>
      </c>
      <c r="B38" s="2" t="e">
        <f ca="1">OFFSET(#REF!,MATCH(A38,#REF!,0),0)</f>
        <v>#REF!</v>
      </c>
    </row>
    <row r="39" spans="1:2" ht="25.15" customHeight="1" x14ac:dyDescent="0.2">
      <c r="A39" s="1" t="s">
        <v>54</v>
      </c>
      <c r="B39" s="2" t="e">
        <f ca="1">OFFSET(#REF!,MATCH(A39,#REF!,0),0)</f>
        <v>#REF!</v>
      </c>
    </row>
    <row r="40" spans="1:2" ht="25.15" customHeight="1" x14ac:dyDescent="0.2">
      <c r="A40" s="1" t="s">
        <v>31</v>
      </c>
      <c r="B40" s="2" t="e">
        <f ca="1">OFFSET(#REF!,MATCH(A40,#REF!,0),0)</f>
        <v>#REF!</v>
      </c>
    </row>
    <row r="41" spans="1:2" ht="25.15" customHeight="1" x14ac:dyDescent="0.2">
      <c r="A41" s="1" t="s">
        <v>59</v>
      </c>
      <c r="B41" s="4" t="e">
        <f ca="1">OFFSET(#REF!,MATCH(A41,#REF!,0),0)</f>
        <v>#REF!</v>
      </c>
    </row>
    <row r="42" spans="1:2" ht="25.15" customHeight="1" x14ac:dyDescent="0.2">
      <c r="A42" s="1" t="s">
        <v>29</v>
      </c>
      <c r="B42" s="2" t="e">
        <f ca="1">OFFSET(#REF!,MATCH(A42,#REF!,0),0)</f>
        <v>#REF!</v>
      </c>
    </row>
    <row r="43" spans="1:2" ht="25.15" customHeight="1" x14ac:dyDescent="0.2">
      <c r="A43" s="1" t="s">
        <v>60</v>
      </c>
      <c r="B43" s="4" t="e">
        <f ca="1">OFFSET(#REF!,MATCH(A43,#REF!,0),0)</f>
        <v>#REF!</v>
      </c>
    </row>
    <row r="44" spans="1:2" ht="25.15" customHeight="1" x14ac:dyDescent="0.2">
      <c r="A44" s="1" t="s">
        <v>30</v>
      </c>
      <c r="B44" s="2" t="e">
        <f ca="1">OFFSET(#REF!,MATCH(A44,#REF!,0),0)</f>
        <v>#REF!</v>
      </c>
    </row>
    <row r="45" spans="1:2" ht="25.15" customHeight="1" x14ac:dyDescent="0.2">
      <c r="A45" s="1" t="s">
        <v>61</v>
      </c>
      <c r="B45" s="4" t="e">
        <f ca="1">OFFSET(#REF!,MATCH(A45,#REF!,0),0)</f>
        <v>#REF!</v>
      </c>
    </row>
    <row r="46" spans="1:2" ht="25.15" customHeight="1" x14ac:dyDescent="0.2">
      <c r="A46" s="1" t="s">
        <v>18</v>
      </c>
      <c r="B46" s="2" t="e">
        <f ca="1">OFFSET(#REF!,MATCH(A46,#REF!,0),0)</f>
        <v>#REF!</v>
      </c>
    </row>
    <row r="47" spans="1:2" ht="25.15" customHeight="1" x14ac:dyDescent="0.2">
      <c r="A47" s="1" t="s">
        <v>33</v>
      </c>
      <c r="B47" s="2" t="e">
        <f ca="1">OFFSET(#REF!,MATCH(A47,#REF!,0),0)</f>
        <v>#REF!</v>
      </c>
    </row>
    <row r="48" spans="1:2" ht="25.15" customHeight="1" x14ac:dyDescent="0.2">
      <c r="A48" s="1" t="s">
        <v>19</v>
      </c>
      <c r="B48" s="2" t="e">
        <f ca="1">OFFSET(#REF!,MATCH(A48,#REF!,0),0)</f>
        <v>#REF!</v>
      </c>
    </row>
    <row r="49" spans="1:2" ht="25.15" customHeight="1" x14ac:dyDescent="0.2">
      <c r="A49" s="1" t="s">
        <v>20</v>
      </c>
      <c r="B49" s="2" t="e">
        <f ca="1">OFFSET(#REF!,MATCH(A49,#REF!,0),0)</f>
        <v>#REF!</v>
      </c>
    </row>
    <row r="50" spans="1:2" ht="25.15" customHeight="1" x14ac:dyDescent="0.2">
      <c r="A50" s="1" t="s">
        <v>32</v>
      </c>
      <c r="B50" s="2" t="e">
        <f ca="1">OFFSET(#REF!,MATCH(A50,#REF!,0),0)</f>
        <v>#REF!</v>
      </c>
    </row>
    <row r="51" spans="1:2" ht="25.15" customHeight="1" x14ac:dyDescent="0.2">
      <c r="A51" s="1" t="s">
        <v>34</v>
      </c>
      <c r="B51" s="2" t="e">
        <f ca="1">OFFSET(#REF!,MATCH(A51,#REF!,0),0)</f>
        <v>#REF!</v>
      </c>
    </row>
    <row r="52" spans="1:2" ht="25.15" customHeight="1" x14ac:dyDescent="0.2">
      <c r="A52" s="1" t="s">
        <v>21</v>
      </c>
      <c r="B52" s="2" t="e">
        <f ca="1">OFFSET(#REF!,MATCH(A52,#REF!,0),0)</f>
        <v>#REF!</v>
      </c>
    </row>
    <row r="53" spans="1:2" ht="25.15" customHeight="1" x14ac:dyDescent="0.2">
      <c r="A53" s="1" t="s">
        <v>22</v>
      </c>
      <c r="B53" s="2" t="e">
        <f ca="1">OFFSET(#REF!,MATCH(A53,#REF!,0),0)</f>
        <v>#REF!</v>
      </c>
    </row>
    <row r="54" spans="1:2" ht="25.15" customHeight="1" x14ac:dyDescent="0.2">
      <c r="A54" s="1" t="s">
        <v>24</v>
      </c>
      <c r="B54" s="2" t="e">
        <f ca="1">OFFSET(#REF!,MATCH(A54,#REF!,0),0)</f>
        <v>#REF!</v>
      </c>
    </row>
    <row r="55" spans="1:2" ht="25.15" customHeight="1" x14ac:dyDescent="0.2">
      <c r="A55" s="1" t="s">
        <v>36</v>
      </c>
      <c r="B55" s="2" t="e">
        <f ca="1">OFFSET(#REF!,MATCH(A55,#REF!,0),0)</f>
        <v>#REF!</v>
      </c>
    </row>
    <row r="56" spans="1:2" ht="25.15" customHeight="1" x14ac:dyDescent="0.2">
      <c r="A56" s="1" t="s">
        <v>23</v>
      </c>
      <c r="B56" s="2" t="e">
        <f ca="1">OFFSET(#REF!,MATCH(A56,#REF!,0),0)</f>
        <v>#REF!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4</vt:i4>
      </vt:variant>
    </vt:vector>
  </HeadingPairs>
  <TitlesOfParts>
    <vt:vector size="13" baseType="lpstr">
      <vt:lpstr>BDI NÃO DES.</vt:lpstr>
      <vt:lpstr>BDI DES</vt:lpstr>
      <vt:lpstr>P COMPARATIVA</vt:lpstr>
      <vt:lpstr>MEM CALC.</vt:lpstr>
      <vt:lpstr>PO LICITAÇÃO</vt:lpstr>
      <vt:lpstr>ENCARGOS</vt:lpstr>
      <vt:lpstr>CRONO</vt:lpstr>
      <vt:lpstr>COTAÇÃO</vt:lpstr>
      <vt:lpstr>DADOS</vt:lpstr>
      <vt:lpstr>'BDI DES'!Area_de_impressao</vt:lpstr>
      <vt:lpstr>'BDI NÃO DES.'!Area_de_impressao</vt:lpstr>
      <vt:lpstr>CRONO!Area_de_impressao</vt:lpstr>
      <vt:lpstr>'P COMPARATIVA'!Area_de_impressao</vt:lpstr>
    </vt:vector>
  </TitlesOfParts>
  <Company>SEDUPE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Noeliza Nazareth</dc:creator>
  <cp:lastModifiedBy>Adalberto Queiroz</cp:lastModifiedBy>
  <cp:lastPrinted>2026-04-22T17:40:24Z</cp:lastPrinted>
  <dcterms:created xsi:type="dcterms:W3CDTF">2003-11-17T18:24:23Z</dcterms:created>
  <dcterms:modified xsi:type="dcterms:W3CDTF">2026-04-22T17:40:31Z</dcterms:modified>
</cp:coreProperties>
</file>