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LICITAÇÃO\Desktop\LICITAÇÕES\Licitações 2024\CONCORRÊNCIA\2024_CE_03_PAVILHÃO\"/>
    </mc:Choice>
  </mc:AlternateContent>
  <bookViews>
    <workbookView xWindow="0" yWindow="0" windowWidth="28770" windowHeight="11775"/>
  </bookViews>
  <sheets>
    <sheet name="Planilha" sheetId="10" r:id="rId1"/>
    <sheet name="Cronograma" sheetId="3" r:id="rId2"/>
    <sheet name="BDI" sheetId="9" r:id="rId3"/>
    <sheet name="ENCARGOS" sheetId="11" r:id="rId4"/>
  </sheets>
  <externalReferences>
    <externalReference r:id="rId5"/>
  </externalReferences>
  <definedNames>
    <definedName name="_xlnm.Print_Area" localSheetId="3">ENCARGOS!$A$1:$F$31</definedName>
    <definedName name="_xlnm.Print_Area" localSheetId="0">Planilha!$A$1:$I$42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7" i="10" l="1"/>
  <c r="I22" i="10"/>
  <c r="I21" i="10"/>
  <c r="I19" i="10"/>
  <c r="I18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B12" i="3" l="1"/>
  <c r="B11" i="3"/>
  <c r="B10" i="3"/>
  <c r="J30" i="3"/>
  <c r="D38" i="10"/>
  <c r="F19" i="10" l="1"/>
  <c r="E19" i="10" s="1"/>
  <c r="F20" i="10"/>
  <c r="E20" i="10" s="1"/>
  <c r="F21" i="10"/>
  <c r="E21" i="10" s="1"/>
  <c r="F22" i="10"/>
  <c r="E22" i="10" s="1"/>
  <c r="F23" i="10"/>
  <c r="E23" i="10" s="1"/>
  <c r="F24" i="10"/>
  <c r="E24" i="10" s="1"/>
  <c r="F25" i="10"/>
  <c r="E25" i="10" s="1"/>
  <c r="F26" i="10"/>
  <c r="E26" i="10" s="1"/>
  <c r="F27" i="10"/>
  <c r="E27" i="10" s="1"/>
  <c r="F28" i="10"/>
  <c r="E28" i="10" s="1"/>
  <c r="F29" i="10"/>
  <c r="E29" i="10" s="1"/>
  <c r="F30" i="10"/>
  <c r="E30" i="10" s="1"/>
  <c r="F31" i="10"/>
  <c r="E31" i="10" s="1"/>
  <c r="F32" i="10"/>
  <c r="E32" i="10" s="1"/>
  <c r="F33" i="10"/>
  <c r="E33" i="10" s="1"/>
  <c r="F34" i="10"/>
  <c r="E34" i="10" s="1"/>
  <c r="F35" i="10"/>
  <c r="E35" i="10" s="1"/>
  <c r="F18" i="10"/>
  <c r="I15" i="10"/>
  <c r="E18" i="10" l="1"/>
  <c r="H19" i="10"/>
  <c r="H20" i="10"/>
  <c r="I20" i="10" s="1"/>
  <c r="H21" i="10"/>
  <c r="H22" i="10"/>
  <c r="H23" i="10"/>
  <c r="I23" i="10" s="1"/>
  <c r="H24" i="10"/>
  <c r="I24" i="10" s="1"/>
  <c r="H25" i="10"/>
  <c r="I25" i="10" s="1"/>
  <c r="H26" i="10"/>
  <c r="I26" i="10" s="1"/>
  <c r="H27" i="10"/>
  <c r="I27" i="10" s="1"/>
  <c r="H28" i="10"/>
  <c r="I28" i="10" s="1"/>
  <c r="H29" i="10"/>
  <c r="I29" i="10" s="1"/>
  <c r="H30" i="10"/>
  <c r="I30" i="10" s="1"/>
  <c r="H31" i="10"/>
  <c r="I31" i="10" s="1"/>
  <c r="H32" i="10"/>
  <c r="I32" i="10" s="1"/>
  <c r="H33" i="10"/>
  <c r="I33" i="10" s="1"/>
  <c r="H34" i="10"/>
  <c r="I34" i="10" s="1"/>
  <c r="H35" i="10"/>
  <c r="I35" i="10" s="1"/>
  <c r="H18" i="10"/>
  <c r="A47" i="9" l="1"/>
  <c r="A12" i="3"/>
  <c r="A11" i="3"/>
  <c r="A10" i="3"/>
  <c r="I39" i="10" l="1"/>
  <c r="I40" i="10"/>
  <c r="I41" i="10" l="1"/>
  <c r="D24" i="3" s="1"/>
  <c r="E19" i="3" s="1"/>
  <c r="H21" i="3" l="1"/>
  <c r="H24" i="3" s="1"/>
  <c r="I24" i="3" s="1"/>
  <c r="J23" i="3"/>
  <c r="J24" i="3" s="1"/>
  <c r="L24" i="3" s="1"/>
  <c r="D25" i="3"/>
  <c r="F24" i="3"/>
  <c r="G24" i="3" l="1"/>
  <c r="G25" i="3" s="1"/>
  <c r="I25" i="3" s="1"/>
  <c r="L25" i="3" s="1"/>
  <c r="F25" i="3"/>
  <c r="H25" i="3" s="1"/>
  <c r="J25" i="3" s="1"/>
</calcChain>
</file>

<file path=xl/sharedStrings.xml><?xml version="1.0" encoding="utf-8"?>
<sst xmlns="http://schemas.openxmlformats.org/spreadsheetml/2006/main" count="163" uniqueCount="123">
  <si>
    <r>
      <rPr>
        <b/>
        <sz val="8.5"/>
        <color rgb="FF000000"/>
        <rFont val="Arial"/>
        <family val="2"/>
      </rPr>
      <t>I</t>
    </r>
    <r>
      <rPr>
        <b/>
        <sz val="8.5"/>
        <color rgb="FF000000"/>
        <rFont val="Arial"/>
        <family val="2"/>
      </rPr>
      <t>T</t>
    </r>
    <r>
      <rPr>
        <b/>
        <sz val="8.5"/>
        <color rgb="FF000000"/>
        <rFont val="Arial"/>
        <family val="2"/>
      </rPr>
      <t>E</t>
    </r>
    <r>
      <rPr>
        <b/>
        <sz val="8.5"/>
        <color rgb="FF000000"/>
        <rFont val="Arial"/>
        <family val="2"/>
      </rPr>
      <t>M</t>
    </r>
  </si>
  <si>
    <t>M2</t>
  </si>
  <si>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EM</t>
    </r>
  </si>
  <si>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ES</t>
    </r>
    <r>
      <rPr>
        <b/>
        <sz val="9.5"/>
        <color rgb="FF000000"/>
        <rFont val="Arial"/>
        <family val="2"/>
      </rPr>
      <t>C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Ç</t>
    </r>
    <r>
      <rPr>
        <b/>
        <sz val="9.5"/>
        <color rgb="FF000000"/>
        <rFont val="Arial"/>
        <family val="2"/>
      </rPr>
      <t>Ã</t>
    </r>
    <r>
      <rPr>
        <b/>
        <sz val="9.5"/>
        <color rgb="FF000000"/>
        <rFont val="Arial"/>
        <family val="2"/>
      </rPr>
      <t>O</t>
    </r>
  </si>
  <si>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L</t>
    </r>
  </si>
  <si>
    <r>
      <rPr>
        <b/>
        <sz val="9.5"/>
        <color rgb="FF000000"/>
        <rFont val="Arial"/>
        <family val="2"/>
      </rPr>
      <t>%</t>
    </r>
  </si>
  <si>
    <r>
      <rPr>
        <sz val="9.5"/>
        <color rgb="FF000000"/>
        <rFont val="Arial"/>
        <family val="2"/>
      </rPr>
      <t xml:space="preserve">-
</t>
    </r>
    <r>
      <rPr>
        <sz val="9.5"/>
        <color rgb="FF000000"/>
        <rFont val="Arial"/>
        <family val="2"/>
      </rPr>
      <t>-</t>
    </r>
  </si>
  <si>
    <t>-</t>
  </si>
  <si>
    <t>SUBTOTAL</t>
  </si>
  <si>
    <t>R$</t>
  </si>
  <si>
    <t>TOTAL ACUMULADO</t>
  </si>
  <si>
    <t>TOTAL</t>
  </si>
  <si>
    <r>
      <t>1</t>
    </r>
    <r>
      <rPr>
        <b/>
        <sz val="9.5"/>
        <color rgb="FF000000"/>
        <rFont val="Arial"/>
        <family val="2"/>
      </rPr>
      <t>°</t>
    </r>
    <r>
      <rPr>
        <b/>
        <sz val="9.5"/>
        <color rgb="FF000000"/>
        <rFont val="Arial"/>
        <family val="2"/>
      </rPr>
      <t xml:space="preserve"> </t>
    </r>
    <r>
      <rPr>
        <b/>
        <sz val="9.5"/>
        <color rgb="FF000000"/>
        <rFont val="Arial"/>
        <family val="2"/>
      </rPr>
      <t xml:space="preserve">MÊS
</t>
    </r>
    <r>
      <rPr>
        <b/>
        <sz val="9.5"/>
        <color rgb="FF000000"/>
        <rFont val="Arial"/>
        <family val="2"/>
      </rPr>
      <t/>
    </r>
  </si>
  <si>
    <t>30 DIAS</t>
  </si>
  <si>
    <r>
      <t>2</t>
    </r>
    <r>
      <rPr>
        <b/>
        <sz val="9.5"/>
        <color rgb="FF000000"/>
        <rFont val="Arial"/>
        <family val="2"/>
      </rPr>
      <t>°</t>
    </r>
    <r>
      <rPr>
        <b/>
        <sz val="9.5"/>
        <color rgb="FF000000"/>
        <rFont val="Arial"/>
        <family val="2"/>
      </rPr>
      <t xml:space="preserve"> </t>
    </r>
    <r>
      <rPr>
        <b/>
        <sz val="9.5"/>
        <color rgb="FF000000"/>
        <rFont val="Arial"/>
        <family val="2"/>
      </rPr>
      <t xml:space="preserve">MÊS
</t>
    </r>
    <r>
      <rPr>
        <b/>
        <sz val="9.5"/>
        <color rgb="FF000000"/>
        <rFont val="Arial"/>
        <family val="2"/>
      </rPr>
      <t/>
    </r>
  </si>
  <si>
    <t>60 DIAS</t>
  </si>
  <si>
    <r>
      <t>3</t>
    </r>
    <r>
      <rPr>
        <b/>
        <sz val="9.5"/>
        <color rgb="FF000000"/>
        <rFont val="Arial"/>
        <family val="2"/>
      </rPr>
      <t>°</t>
    </r>
    <r>
      <rPr>
        <b/>
        <sz val="9.5"/>
        <color rgb="FF000000"/>
        <rFont val="Arial"/>
        <family val="2"/>
      </rPr>
      <t xml:space="preserve"> </t>
    </r>
    <r>
      <rPr>
        <b/>
        <sz val="9.5"/>
        <color rgb="FF000000"/>
        <rFont val="Arial"/>
        <family val="2"/>
      </rPr>
      <t xml:space="preserve">MÊS
</t>
    </r>
    <r>
      <rPr>
        <b/>
        <sz val="9.5"/>
        <color rgb="FF000000"/>
        <rFont val="Arial"/>
        <family val="2"/>
      </rPr>
      <t/>
    </r>
  </si>
  <si>
    <t>90 DIAS</t>
  </si>
  <si>
    <t>Anderson Guski</t>
  </si>
  <si>
    <t>CPF: 041.038.169-10</t>
  </si>
  <si>
    <t>RG: 4.834.934 - SSP/SC</t>
  </si>
  <si>
    <t>Sócio Administrador</t>
  </si>
  <si>
    <t xml:space="preserve"> Engenheiro Civil</t>
  </si>
  <si>
    <t>CREA-SC 140327-2</t>
  </si>
  <si>
    <t>_______________________________________</t>
  </si>
  <si>
    <t>QUANT</t>
  </si>
  <si>
    <t>UND</t>
  </si>
  <si>
    <t>DESCRIÇÃO</t>
  </si>
  <si>
    <t>R$ TOTAL</t>
  </si>
  <si>
    <t>R$ UNIT. C/ BDI</t>
  </si>
  <si>
    <t>R$ UNIT. S/ BDI</t>
  </si>
  <si>
    <t>R$ UNIT. MO S/BDI</t>
  </si>
  <si>
    <t>R$ UNIT. MAT. S/ BDI</t>
  </si>
  <si>
    <t>RUA JOSÉ BOEIRA DE VARGAS</t>
  </si>
  <si>
    <t>Cidade/UF:</t>
  </si>
  <si>
    <t>Endereço:</t>
  </si>
  <si>
    <t>OBRA:</t>
  </si>
  <si>
    <t>MONTE ALEGRE DOS CAMPOS / RS</t>
  </si>
  <si>
    <t>BDI (%):</t>
  </si>
  <si>
    <t>CUMEEIRA ALUZINCO TP 40/980 0,50MM NATURAL</t>
  </si>
  <si>
    <t>CRONOGRAMA FÍSICO-FINANCEIRO - ESTRUTURA DE CONCRETO C/ COBERTURA</t>
  </si>
  <si>
    <t>Entrega de toda a estrutura pré moldada de concreto</t>
  </si>
  <si>
    <t>Pagamento 40% da Obra</t>
  </si>
  <si>
    <t>Montagem da Estrutura de Concreto e entrega da estrutura de cobertura</t>
  </si>
  <si>
    <t>Conclusão da Obra</t>
  </si>
  <si>
    <t>Pagamento 20% da Obra</t>
  </si>
  <si>
    <t>Quadro de Composição do BDI</t>
  </si>
  <si>
    <t>P. M. DE MONTE ALEGRE DOS CAMPOS-RS</t>
  </si>
  <si>
    <t>OBJETO</t>
  </si>
  <si>
    <t>COBERTURA COM ESTRUTURA METÁLICA E TELHA DE ALUZINCO</t>
  </si>
  <si>
    <t>Conforme legislação tributária municipal, definir estimativa de percentual da base de cálculo para o ISS:</t>
  </si>
  <si>
    <t>Sobre a base de cálculo, definir a respectiva alíquota do ISS (entre 2% e 5%):</t>
  </si>
  <si>
    <t>BDI 1</t>
  </si>
  <si>
    <t>TIPO DE OBRA DO EMPREENDIMENTO</t>
  </si>
  <si>
    <t>Construção e reforma de edifícios</t>
  </si>
  <si>
    <t>Itens</t>
  </si>
  <si>
    <t>Siglas</t>
  </si>
  <si>
    <t>% Adotado</t>
  </si>
  <si>
    <t xml:space="preserve">Administração Central </t>
  </si>
  <si>
    <t>AC</t>
  </si>
  <si>
    <t>Seguro e Garantia</t>
  </si>
  <si>
    <t>SG</t>
  </si>
  <si>
    <t>Risco</t>
  </si>
  <si>
    <t>R</t>
  </si>
  <si>
    <t>Despesas  Financeiras</t>
  </si>
  <si>
    <t>DF</t>
  </si>
  <si>
    <t>Lucro</t>
  </si>
  <si>
    <t>L</t>
  </si>
  <si>
    <t>Tributos (impostos COFINS 3%, e  PIS 0,65%)</t>
  </si>
  <si>
    <t xml:space="preserve">CP 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</si>
  <si>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</si>
  <si>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</si>
  <si>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</si>
  <si>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</si>
  <si>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</si>
  <si>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PAD</t>
  </si>
  <si>
    <t>BDI COM desoneração</t>
  </si>
  <si>
    <t>BDI DES</t>
  </si>
  <si>
    <t xml:space="preserve">                                         Os valores de BDI foram calculados com o emprego da fórmula:</t>
  </si>
  <si>
    <t>BDI=    (1 + AC + S + R + G) * (1 + DF) * (1 + L)</t>
  </si>
  <si>
    <t>(1-CP-ISS-CRPB)</t>
  </si>
  <si>
    <t>Declaro para os devidos fins que, conforme legislação tributária municipal, a base de cálculo deste tipo de obra corresponde à 100%, com a respectiva alíquota de 5,00%</t>
  </si>
  <si>
    <t>Observações:</t>
  </si>
  <si>
    <t xml:space="preserve">                                               _______________________________</t>
  </si>
  <si>
    <t>SAPATA RASA 20x100x150 cm C/ CALICE</t>
  </si>
  <si>
    <t>SAPATA RASA EXCÊNTRICA 20X120X175 CM C/ CÁLICE</t>
  </si>
  <si>
    <t>PILAR CONCRETO 25X30cm C/ CABEÇA - 6,80m</t>
  </si>
  <si>
    <t>PILAR CONCRETO 25X30cm C/ CABEÇA - 8,60m</t>
  </si>
  <si>
    <t>PILAR CONCRETO 25X30cm C/ CONSOLE - 8,00m</t>
  </si>
  <si>
    <t>VIGA DE BALDRAME 15X30CM - 5,00M</t>
  </si>
  <si>
    <t>VIGA DE BALDRAME 15X30CM - 4,65M</t>
  </si>
  <si>
    <t>VIGA INTERMEDIÁRIA 15X40CM - 5,00m</t>
  </si>
  <si>
    <t>VIGA INTERMEDIÁRIA 15X50CM - 4,65m</t>
  </si>
  <si>
    <t>VIGA INTERMEDIÁRIA 20X50CM - 4,65m</t>
  </si>
  <si>
    <t>LAJE PI SC 350KG/M2 - NÃO INLCUI CAPEAMENTO</t>
  </si>
  <si>
    <t>ESTRUT. CONCR. COBERT. VÃO 11 A 15 MT C/ TIRANTES PINTURA EPOXI</t>
  </si>
  <si>
    <t>TELHA TÉRMICA TP 40 0,43MM NAT. / EPS 30MM / TP 40 0,43 INF BR - FACE INFERIOR PINTADA</t>
  </si>
  <si>
    <t>PILAR CONCRETO 25X30cm C/ CONSOLE - 8,60m</t>
  </si>
  <si>
    <t>PILAR CONCRETO 25X30cm C/ CONSOLE -3,80m</t>
  </si>
  <si>
    <t>PLACA DE FECHAMENTO DONCRETO PROTENDIDA - 8CM-6C VEDAÇÃO EXTERNA"PU"</t>
  </si>
  <si>
    <t>ACESSORIOS PLACA DE FECHAMENTO 8CM</t>
  </si>
  <si>
    <t>PLANILHA ORÇAMENTARIA</t>
  </si>
  <si>
    <t>Empresa:</t>
  </si>
  <si>
    <t>CNPJ:</t>
  </si>
  <si>
    <t>N°:</t>
  </si>
  <si>
    <t>Bairro:</t>
  </si>
  <si>
    <t>CEP.:</t>
  </si>
  <si>
    <t>Cidade:</t>
  </si>
  <si>
    <t>TOTAL MATERIAL</t>
  </si>
  <si>
    <t xml:space="preserve">TOTAL MÃO DE OBRA </t>
  </si>
  <si>
    <t>xx</t>
  </si>
  <si>
    <t>xxxx</t>
  </si>
  <si>
    <t>rua</t>
  </si>
  <si>
    <t>centro</t>
  </si>
  <si>
    <t>monte</t>
  </si>
  <si>
    <t>Estado:</t>
  </si>
  <si>
    <t>RS</t>
  </si>
  <si>
    <t>ENCARGOS SOCIAIS - ESTRUTURA DE CONCRETO C/ COBERTURA</t>
  </si>
  <si>
    <t>PAVILHÃO SEC. DE OBRAS E  AGRICULTURA</t>
  </si>
  <si>
    <t>Empresa</t>
  </si>
  <si>
    <t>Data:</t>
  </si>
  <si>
    <t>empresa</t>
  </si>
  <si>
    <t>CENTRO SOCIAL E ALMOXARIFADO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</si>
</sst>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########"/>
    <numFmt numFmtId="165" formatCode="#,##0.00_ ;\-#,##0.00\ "/>
    <numFmt numFmtId="166" formatCode="_(* #,##0.00_);_(* \(#,##0.00\);_(* &quot;-&quot;??_);_(@_)"/>
    <numFmt numFmtId="167" formatCode="_(&quot;R$ &quot;* #,##0.00_);_(&quot;R$ &quot;* \(#,##0.00\);_(&quot;R$ &quot;* \-??_);_(@_)"/>
    <numFmt numFmtId="168" formatCode="00000\-000"/>
  </numFmts>
  <fonts count="33" x14ac:knownFonts="1">
    <font>
      <sz val="11"/>
      <color rgb="FF000000"/>
      <name val="Calibri"/>
      <family val="2"/>
      <charset val="204"/>
    </font>
    <font>
      <b/>
      <sz val="8.5"/>
      <color rgb="FF000000"/>
      <name val="Arial"/>
      <family val="2"/>
    </font>
    <font>
      <b/>
      <sz val="13.5"/>
      <color rgb="FF000000"/>
      <name val="Arial"/>
      <family val="2"/>
    </font>
    <font>
      <b/>
      <sz val="9.5"/>
      <color rgb="FF000000"/>
      <name val="Arial"/>
      <family val="2"/>
    </font>
    <font>
      <sz val="9.5"/>
      <color rgb="FF000000"/>
      <name val="Arial"/>
      <family val="2"/>
    </font>
    <font>
      <sz val="11"/>
      <color rgb="FF00B0F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rgb="FF00B050"/>
      <name val="Calibri"/>
      <family val="2"/>
      <charset val="204"/>
    </font>
    <font>
      <sz val="11"/>
      <name val="Calibri"/>
      <family val="2"/>
      <charset val="204"/>
    </font>
    <font>
      <sz val="8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2"/>
      <name val="Calibri"/>
      <family val="2"/>
    </font>
    <font>
      <u/>
      <sz val="10"/>
      <name val="Arial"/>
      <family val="2"/>
    </font>
    <font>
      <b/>
      <sz val="8"/>
      <color rgb="FF000000"/>
      <name val="Arial"/>
      <family val="2"/>
    </font>
    <font>
      <sz val="11"/>
      <color theme="1"/>
      <name val="Calibri"/>
      <family val="2"/>
      <charset val="204"/>
    </font>
    <font>
      <sz val="12"/>
      <color rgb="FF000000"/>
      <name val="Arial"/>
      <family val="2"/>
    </font>
    <font>
      <sz val="12"/>
      <name val="Arial"/>
      <family val="2"/>
    </font>
    <font>
      <sz val="12"/>
      <color rgb="FF000000"/>
      <name val="Calibri"/>
      <family val="2"/>
      <charset val="204"/>
    </font>
    <font>
      <b/>
      <sz val="12"/>
      <color rgb="FF000000"/>
      <name val="Arial"/>
      <family val="2"/>
    </font>
    <font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D8E4BC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42"/>
      </patternFill>
    </fill>
    <fill>
      <patternFill patternType="solid">
        <fgColor indexed="22"/>
        <bgColor indexed="4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BFBFBF"/>
      </right>
      <top/>
      <bottom/>
      <diagonal/>
    </border>
    <border>
      <left style="thin">
        <color rgb="FFBFBFBF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BFBFBF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BFBFBF"/>
      </right>
      <top style="thin">
        <color indexed="64"/>
      </top>
      <bottom/>
      <diagonal/>
    </border>
    <border>
      <left style="thin">
        <color rgb="FFBFBFBF"/>
      </left>
      <right style="thin">
        <color rgb="FF000000"/>
      </right>
      <top style="thin">
        <color indexed="64"/>
      </top>
      <bottom/>
      <diagonal/>
    </border>
    <border>
      <left style="thin">
        <color rgb="FFBFBFBF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BFBFBF"/>
      </right>
      <top/>
      <bottom/>
      <diagonal/>
    </border>
    <border>
      <left style="thin">
        <color indexed="64"/>
      </left>
      <right style="thin">
        <color rgb="FFBFBFBF"/>
      </right>
      <top/>
      <bottom style="thin">
        <color indexed="64"/>
      </bottom>
      <diagonal/>
    </border>
    <border>
      <left style="thin">
        <color rgb="FFBFBFBF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BFBFBF"/>
      </left>
      <right style="thin">
        <color indexed="64"/>
      </right>
      <top/>
      <bottom/>
      <diagonal/>
    </border>
    <border>
      <left style="thin">
        <color rgb="FFBFBFBF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BFBFBF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BFBFBF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BFBFBF"/>
      </right>
      <top style="thin">
        <color indexed="64"/>
      </top>
      <bottom style="thin">
        <color indexed="64"/>
      </bottom>
      <diagonal/>
    </border>
    <border>
      <left style="thin">
        <color rgb="FFBFBFB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FBFBF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7" fillId="0" borderId="8" applyFont="0" applyFill="0" applyBorder="0" applyAlignment="0" applyProtection="0"/>
    <xf numFmtId="0" fontId="20" fillId="0" borderId="8"/>
    <xf numFmtId="0" fontId="10" fillId="0" borderId="8"/>
    <xf numFmtId="167" fontId="10" fillId="0" borderId="8" applyFill="0" applyBorder="0" applyAlignment="0" applyProtection="0"/>
  </cellStyleXfs>
  <cellXfs count="245">
    <xf numFmtId="0" fontId="0" fillId="0" borderId="0" xfId="0"/>
    <xf numFmtId="0" fontId="0" fillId="0" borderId="0" xfId="0"/>
    <xf numFmtId="0" fontId="0" fillId="0" borderId="8" xfId="0" applyBorder="1" applyAlignment="1">
      <alignment vertical="top"/>
    </xf>
    <xf numFmtId="0" fontId="8" fillId="0" borderId="0" xfId="0" applyFont="1"/>
    <xf numFmtId="0" fontId="0" fillId="0" borderId="8" xfId="0" applyBorder="1" applyAlignment="1">
      <alignment vertical="top" wrapText="1"/>
    </xf>
    <xf numFmtId="0" fontId="2" fillId="0" borderId="8" xfId="0" applyFont="1" applyBorder="1" applyAlignment="1">
      <alignment vertical="top"/>
    </xf>
    <xf numFmtId="166" fontId="12" fillId="0" borderId="8" xfId="1" applyNumberFormat="1" applyFont="1" applyBorder="1" applyAlignment="1"/>
    <xf numFmtId="0" fontId="15" fillId="0" borderId="0" xfId="0" applyFont="1" applyAlignment="1"/>
    <xf numFmtId="0" fontId="16" fillId="0" borderId="0" xfId="0" applyFont="1" applyAlignment="1">
      <alignment vertical="center"/>
    </xf>
    <xf numFmtId="0" fontId="11" fillId="0" borderId="35" xfId="0" applyFont="1" applyBorder="1"/>
    <xf numFmtId="0" fontId="0" fillId="0" borderId="8" xfId="0" applyBorder="1"/>
    <xf numFmtId="0" fontId="6" fillId="0" borderId="8" xfId="0" applyFont="1" applyBorder="1"/>
    <xf numFmtId="10" fontId="5" fillId="0" borderId="8" xfId="0" applyNumberFormat="1" applyFont="1" applyBorder="1"/>
    <xf numFmtId="10" fontId="6" fillId="0" borderId="8" xfId="0" applyNumberFormat="1" applyFont="1" applyBorder="1"/>
    <xf numFmtId="0" fontId="18" fillId="0" borderId="8" xfId="0" applyFont="1" applyBorder="1"/>
    <xf numFmtId="0" fontId="17" fillId="0" borderId="8" xfId="0" applyFont="1" applyBorder="1"/>
    <xf numFmtId="10" fontId="17" fillId="0" borderId="8" xfId="0" applyNumberFormat="1" applyFont="1" applyBorder="1"/>
    <xf numFmtId="0" fontId="8" fillId="0" borderId="53" xfId="0" applyFont="1" applyBorder="1"/>
    <xf numFmtId="0" fontId="8" fillId="0" borderId="35" xfId="0" applyFont="1" applyBorder="1"/>
    <xf numFmtId="0" fontId="8" fillId="0" borderId="14" xfId="0" applyFont="1" applyBorder="1" applyAlignment="1">
      <alignment horizontal="center"/>
    </xf>
    <xf numFmtId="10" fontId="8" fillId="0" borderId="14" xfId="0" applyNumberFormat="1" applyFont="1" applyBorder="1" applyAlignment="1">
      <alignment horizontal="center"/>
    </xf>
    <xf numFmtId="10" fontId="5" fillId="0" borderId="0" xfId="0" applyNumberFormat="1" applyFont="1"/>
    <xf numFmtId="0" fontId="5" fillId="0" borderId="8" xfId="0" applyFont="1" applyBorder="1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9" fillId="0" borderId="8" xfId="2" applyFont="1" applyAlignment="1">
      <alignment vertical="top"/>
    </xf>
    <xf numFmtId="0" fontId="0" fillId="0" borderId="8" xfId="3" applyFont="1" applyAlignment="1">
      <alignment vertical="top" wrapText="1"/>
    </xf>
    <xf numFmtId="0" fontId="9" fillId="0" borderId="8" xfId="3" applyFont="1"/>
    <xf numFmtId="10" fontId="20" fillId="5" borderId="71" xfId="3" applyNumberFormat="1" applyFont="1" applyFill="1" applyBorder="1" applyAlignment="1" applyProtection="1">
      <alignment horizontal="center"/>
      <protection locked="0"/>
    </xf>
    <xf numFmtId="0" fontId="0" fillId="0" borderId="8" xfId="3" applyFont="1"/>
    <xf numFmtId="0" fontId="9" fillId="0" borderId="34" xfId="2" applyFont="1" applyBorder="1" applyAlignment="1">
      <alignment horizontal="center" vertical="top"/>
    </xf>
    <xf numFmtId="167" fontId="20" fillId="6" borderId="36" xfId="4" applyFont="1" applyFill="1" applyBorder="1" applyAlignment="1" applyProtection="1">
      <alignment horizontal="center"/>
      <protection locked="0"/>
    </xf>
    <xf numFmtId="0" fontId="0" fillId="0" borderId="75" xfId="3" applyFont="1" applyBorder="1" applyAlignment="1">
      <alignment horizontal="center" vertical="center" wrapText="1"/>
    </xf>
    <xf numFmtId="0" fontId="22" fillId="0" borderId="71" xfId="3" applyFont="1" applyBorder="1" applyAlignment="1">
      <alignment horizontal="center" vertical="center"/>
    </xf>
    <xf numFmtId="10" fontId="22" fillId="5" borderId="71" xfId="3" applyNumberFormat="1" applyFont="1" applyFill="1" applyBorder="1" applyAlignment="1" applyProtection="1">
      <alignment horizontal="center" vertical="center"/>
      <protection locked="0"/>
    </xf>
    <xf numFmtId="10" fontId="22" fillId="0" borderId="71" xfId="3" applyNumberFormat="1" applyFont="1" applyBorder="1" applyAlignment="1">
      <alignment horizontal="center" vertical="center"/>
    </xf>
    <xf numFmtId="0" fontId="22" fillId="0" borderId="71" xfId="3" applyFont="1" applyBorder="1" applyAlignment="1">
      <alignment horizontal="center" vertical="center" wrapText="1"/>
    </xf>
    <xf numFmtId="0" fontId="23" fillId="7" borderId="76" xfId="3" applyFont="1" applyFill="1" applyBorder="1" applyAlignment="1">
      <alignment horizontal="center" vertical="center" wrapText="1"/>
    </xf>
    <xf numFmtId="0" fontId="23" fillId="7" borderId="77" xfId="3" applyFont="1" applyFill="1" applyBorder="1" applyAlignment="1">
      <alignment horizontal="center" vertical="center" wrapText="1"/>
    </xf>
    <xf numFmtId="10" fontId="23" fillId="7" borderId="77" xfId="3" applyNumberFormat="1" applyFont="1" applyFill="1" applyBorder="1" applyAlignment="1">
      <alignment horizontal="center" vertical="center"/>
    </xf>
    <xf numFmtId="0" fontId="0" fillId="0" borderId="8" xfId="3" applyFont="1" applyAlignment="1">
      <alignment vertical="center"/>
    </xf>
    <xf numFmtId="0" fontId="0" fillId="0" borderId="8" xfId="3" applyFont="1" applyAlignment="1">
      <alignment vertical="top"/>
    </xf>
    <xf numFmtId="0" fontId="0" fillId="0" borderId="8" xfId="3" applyFont="1" applyAlignment="1">
      <alignment horizontal="left" vertical="top"/>
    </xf>
    <xf numFmtId="0" fontId="24" fillId="0" borderId="8" xfId="0" applyFont="1" applyBorder="1" applyAlignment="1">
      <alignment vertical="top"/>
    </xf>
    <xf numFmtId="0" fontId="25" fillId="0" borderId="8" xfId="3" applyFont="1" applyAlignment="1">
      <alignment horizontal="center" vertical="top"/>
    </xf>
    <xf numFmtId="166" fontId="12" fillId="0" borderId="8" xfId="1" applyNumberFormat="1" applyFont="1" applyBorder="1" applyAlignment="1">
      <alignment horizontal="center"/>
    </xf>
    <xf numFmtId="0" fontId="11" fillId="0" borderId="8" xfId="0" applyFont="1" applyBorder="1"/>
    <xf numFmtId="2" fontId="0" fillId="0" borderId="8" xfId="0" applyNumberFormat="1" applyBorder="1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8" fillId="0" borderId="8" xfId="0" applyFont="1" applyBorder="1" applyAlignment="1"/>
    <xf numFmtId="0" fontId="0" fillId="0" borderId="17" xfId="0" applyBorder="1"/>
    <xf numFmtId="0" fontId="0" fillId="0" borderId="38" xfId="0" applyBorder="1"/>
    <xf numFmtId="44" fontId="8" fillId="0" borderId="38" xfId="0" applyNumberFormat="1" applyFont="1" applyBorder="1"/>
    <xf numFmtId="0" fontId="0" fillId="0" borderId="84" xfId="0" applyBorder="1"/>
    <xf numFmtId="0" fontId="0" fillId="0" borderId="24" xfId="0" applyBorder="1"/>
    <xf numFmtId="0" fontId="8" fillId="0" borderId="24" xfId="0" applyFont="1" applyBorder="1"/>
    <xf numFmtId="44" fontId="8" fillId="0" borderId="85" xfId="0" applyNumberFormat="1" applyFont="1" applyBorder="1"/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1" fillId="0" borderId="0" xfId="0" applyFont="1" applyProtection="1">
      <protection locked="0"/>
    </xf>
    <xf numFmtId="0" fontId="8" fillId="0" borderId="29" xfId="0" applyFont="1" applyBorder="1" applyProtection="1"/>
    <xf numFmtId="0" fontId="8" fillId="0" borderId="29" xfId="0" applyFont="1" applyBorder="1" applyAlignment="1" applyProtection="1">
      <alignment wrapText="1"/>
    </xf>
    <xf numFmtId="0" fontId="0" fillId="0" borderId="8" xfId="0" applyBorder="1" applyProtection="1"/>
    <xf numFmtId="0" fontId="0" fillId="0" borderId="8" xfId="0" applyBorder="1" applyAlignment="1" applyProtection="1">
      <alignment vertical="top"/>
    </xf>
    <xf numFmtId="0" fontId="3" fillId="2" borderId="14" xfId="0" applyFont="1" applyFill="1" applyBorder="1" applyAlignment="1" applyProtection="1">
      <alignment horizontal="center" vertical="top" wrapText="1"/>
    </xf>
    <xf numFmtId="0" fontId="8" fillId="2" borderId="31" xfId="0" applyFont="1" applyFill="1" applyBorder="1" applyAlignment="1" applyProtection="1">
      <alignment horizontal="center" vertical="top"/>
    </xf>
    <xf numFmtId="44" fontId="4" fillId="0" borderId="56" xfId="0" applyNumberFormat="1" applyFont="1" applyBorder="1" applyAlignment="1" applyProtection="1">
      <alignment horizontal="left" vertical="center"/>
    </xf>
    <xf numFmtId="44" fontId="4" fillId="0" borderId="58" xfId="0" applyNumberFormat="1" applyFont="1" applyBorder="1" applyAlignment="1" applyProtection="1">
      <alignment horizontal="left" vertical="center"/>
    </xf>
    <xf numFmtId="10" fontId="0" fillId="3" borderId="61" xfId="0" applyNumberFormat="1" applyFill="1" applyBorder="1" applyAlignment="1" applyProtection="1">
      <alignment vertical="center"/>
    </xf>
    <xf numFmtId="0" fontId="0" fillId="0" borderId="34" xfId="0" applyBorder="1" applyAlignment="1" applyProtection="1">
      <alignment vertical="center"/>
    </xf>
    <xf numFmtId="0" fontId="4" fillId="0" borderId="43" xfId="0" applyFont="1" applyBorder="1" applyAlignment="1" applyProtection="1">
      <alignment horizontal="center" vertical="center"/>
    </xf>
    <xf numFmtId="44" fontId="4" fillId="0" borderId="58" xfId="0" applyNumberFormat="1" applyFont="1" applyBorder="1" applyAlignment="1" applyProtection="1">
      <alignment vertical="center" wrapText="1"/>
    </xf>
    <xf numFmtId="10" fontId="4" fillId="0" borderId="47" xfId="0" applyNumberFormat="1" applyFont="1" applyBorder="1" applyAlignment="1" applyProtection="1">
      <alignment horizontal="center" vertical="center"/>
    </xf>
    <xf numFmtId="44" fontId="4" fillId="3" borderId="59" xfId="0" applyNumberFormat="1" applyFont="1" applyFill="1" applyBorder="1" applyAlignment="1" applyProtection="1">
      <alignment horizontal="left" vertical="center"/>
    </xf>
    <xf numFmtId="10" fontId="4" fillId="3" borderId="61" xfId="0" applyNumberFormat="1" applyFont="1" applyFill="1" applyBorder="1" applyAlignment="1" applyProtection="1">
      <alignment horizontal="center" vertical="center"/>
    </xf>
    <xf numFmtId="44" fontId="4" fillId="4" borderId="44" xfId="0" applyNumberFormat="1" applyFont="1" applyFill="1" applyBorder="1" applyAlignment="1" applyProtection="1">
      <alignment horizontal="left" vertical="center"/>
    </xf>
    <xf numFmtId="44" fontId="0" fillId="0" borderId="58" xfId="0" applyNumberFormat="1" applyBorder="1" applyAlignment="1" applyProtection="1">
      <alignment vertical="center"/>
    </xf>
    <xf numFmtId="0" fontId="0" fillId="0" borderId="32" xfId="0" applyBorder="1" applyAlignment="1" applyProtection="1">
      <alignment vertical="center"/>
    </xf>
    <xf numFmtId="44" fontId="4" fillId="0" borderId="52" xfId="0" applyNumberFormat="1" applyFont="1" applyBorder="1" applyAlignment="1" applyProtection="1">
      <alignment horizontal="left" vertical="center"/>
    </xf>
    <xf numFmtId="0" fontId="4" fillId="0" borderId="44" xfId="0" applyFont="1" applyBorder="1" applyAlignment="1" applyProtection="1">
      <alignment horizontal="center" vertical="center" wrapText="1"/>
    </xf>
    <xf numFmtId="0" fontId="4" fillId="0" borderId="48" xfId="0" applyFont="1" applyBorder="1" applyAlignment="1" applyProtection="1">
      <alignment horizontal="center" vertical="center"/>
    </xf>
    <xf numFmtId="0" fontId="3" fillId="2" borderId="39" xfId="0" applyFont="1" applyFill="1" applyBorder="1" applyAlignment="1" applyProtection="1">
      <alignment vertical="center"/>
    </xf>
    <xf numFmtId="44" fontId="3" fillId="2" borderId="10" xfId="0" applyNumberFormat="1" applyFont="1" applyFill="1" applyBorder="1" applyAlignment="1" applyProtection="1">
      <alignment vertical="center"/>
    </xf>
    <xf numFmtId="0" fontId="3" fillId="2" borderId="11" xfId="0" applyFont="1" applyFill="1" applyBorder="1" applyAlignment="1" applyProtection="1">
      <alignment horizontal="left" vertical="center"/>
    </xf>
    <xf numFmtId="165" fontId="3" fillId="2" borderId="12" xfId="0" applyNumberFormat="1" applyFont="1" applyFill="1" applyBorder="1" applyAlignment="1" applyProtection="1">
      <alignment horizontal="left" vertical="center"/>
    </xf>
    <xf numFmtId="10" fontId="3" fillId="2" borderId="13" xfId="0" applyNumberFormat="1" applyFont="1" applyFill="1" applyBorder="1" applyAlignment="1" applyProtection="1">
      <alignment horizontal="left" vertical="center"/>
    </xf>
    <xf numFmtId="44" fontId="3" fillId="2" borderId="12" xfId="0" applyNumberFormat="1" applyFont="1" applyFill="1" applyBorder="1" applyAlignment="1" applyProtection="1">
      <alignment horizontal="left" vertical="center"/>
    </xf>
    <xf numFmtId="10" fontId="3" fillId="2" borderId="62" xfId="0" applyNumberFormat="1" applyFont="1" applyFill="1" applyBorder="1" applyAlignment="1" applyProtection="1">
      <alignment horizontal="left" vertical="center"/>
    </xf>
    <xf numFmtId="0" fontId="3" fillId="2" borderId="18" xfId="0" applyFont="1" applyFill="1" applyBorder="1" applyAlignment="1" applyProtection="1">
      <alignment vertical="center"/>
    </xf>
    <xf numFmtId="44" fontId="3" fillId="2" borderId="64" xfId="0" applyNumberFormat="1" applyFont="1" applyFill="1" applyBorder="1" applyAlignment="1" applyProtection="1">
      <alignment vertical="center"/>
    </xf>
    <xf numFmtId="0" fontId="3" fillId="2" borderId="65" xfId="0" applyFont="1" applyFill="1" applyBorder="1" applyAlignment="1" applyProtection="1">
      <alignment horizontal="left" vertical="center"/>
    </xf>
    <xf numFmtId="165" fontId="3" fillId="2" borderId="19" xfId="0" applyNumberFormat="1" applyFont="1" applyFill="1" applyBorder="1" applyAlignment="1" applyProtection="1">
      <alignment horizontal="left" vertical="center"/>
    </xf>
    <xf numFmtId="10" fontId="3" fillId="2" borderId="20" xfId="0" applyNumberFormat="1" applyFont="1" applyFill="1" applyBorder="1" applyAlignment="1" applyProtection="1">
      <alignment horizontal="left" vertical="center"/>
    </xf>
    <xf numFmtId="44" fontId="3" fillId="2" borderId="65" xfId="0" applyNumberFormat="1" applyFont="1" applyFill="1" applyBorder="1" applyAlignment="1" applyProtection="1">
      <alignment horizontal="left" vertical="center"/>
    </xf>
    <xf numFmtId="10" fontId="3" fillId="2" borderId="66" xfId="0" applyNumberFormat="1" applyFont="1" applyFill="1" applyBorder="1" applyAlignment="1" applyProtection="1">
      <alignment horizontal="left" vertical="center"/>
    </xf>
    <xf numFmtId="10" fontId="8" fillId="8" borderId="8" xfId="0" applyNumberFormat="1" applyFont="1" applyFill="1" applyBorder="1" applyAlignment="1" applyProtection="1">
      <protection locked="0"/>
    </xf>
    <xf numFmtId="14" fontId="26" fillId="0" borderId="8" xfId="0" applyNumberFormat="1" applyFont="1" applyFill="1" applyBorder="1" applyAlignment="1">
      <alignment horizontal="left" vertical="center" wrapText="1"/>
    </xf>
    <xf numFmtId="14" fontId="0" fillId="0" borderId="0" xfId="0" applyNumberFormat="1" applyAlignment="1" applyProtection="1">
      <alignment horizontal="center"/>
      <protection locked="0"/>
    </xf>
    <xf numFmtId="0" fontId="27" fillId="0" borderId="0" xfId="0" applyFont="1"/>
    <xf numFmtId="0" fontId="27" fillId="0" borderId="8" xfId="0" applyFont="1" applyBorder="1"/>
    <xf numFmtId="2" fontId="18" fillId="0" borderId="8" xfId="0" applyNumberFormat="1" applyFont="1" applyBorder="1"/>
    <xf numFmtId="1" fontId="28" fillId="0" borderId="15" xfId="0" applyNumberFormat="1" applyFont="1" applyBorder="1" applyAlignment="1">
      <alignment horizontal="center" vertical="center" shrinkToFit="1"/>
    </xf>
    <xf numFmtId="2" fontId="28" fillId="0" borderId="4" xfId="0" applyNumberFormat="1" applyFont="1" applyBorder="1" applyAlignment="1">
      <alignment horizontal="center" vertical="center" shrinkToFit="1"/>
    </xf>
    <xf numFmtId="164" fontId="28" fillId="0" borderId="4" xfId="0" applyNumberFormat="1" applyFont="1" applyBorder="1" applyAlignment="1">
      <alignment horizontal="center" vertical="center" shrinkToFit="1"/>
    </xf>
    <xf numFmtId="4" fontId="28" fillId="0" borderId="2" xfId="0" applyNumberFormat="1" applyFont="1" applyBorder="1" applyAlignment="1">
      <alignment horizontal="center" vertical="center"/>
    </xf>
    <xf numFmtId="4" fontId="28" fillId="0" borderId="2" xfId="0" applyNumberFormat="1" applyFont="1" applyBorder="1" applyAlignment="1">
      <alignment horizontal="center" vertical="center" wrapText="1"/>
    </xf>
    <xf numFmtId="4" fontId="28" fillId="8" borderId="2" xfId="0" applyNumberFormat="1" applyFont="1" applyFill="1" applyBorder="1" applyAlignment="1" applyProtection="1">
      <alignment horizontal="center" vertical="center"/>
      <protection locked="0"/>
    </xf>
    <xf numFmtId="4" fontId="28" fillId="0" borderId="2" xfId="0" applyNumberFormat="1" applyFont="1" applyFill="1" applyBorder="1" applyAlignment="1">
      <alignment horizontal="center" vertical="center" wrapText="1"/>
    </xf>
    <xf numFmtId="4" fontId="28" fillId="0" borderId="81" xfId="0" applyNumberFormat="1" applyFont="1" applyBorder="1" applyAlignment="1">
      <alignment horizontal="center" vertical="center" wrapText="1"/>
    </xf>
    <xf numFmtId="1" fontId="28" fillId="0" borderId="16" xfId="0" applyNumberFormat="1" applyFont="1" applyBorder="1" applyAlignment="1">
      <alignment horizontal="center" vertical="center" wrapText="1"/>
    </xf>
    <xf numFmtId="2" fontId="28" fillId="0" borderId="9" xfId="0" applyNumberFormat="1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82" xfId="0" applyFont="1" applyBorder="1" applyAlignment="1">
      <alignment horizontal="center" vertical="center" wrapText="1"/>
    </xf>
    <xf numFmtId="2" fontId="28" fillId="0" borderId="10" xfId="0" applyNumberFormat="1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vertical="center" wrapText="1"/>
    </xf>
    <xf numFmtId="4" fontId="29" fillId="8" borderId="2" xfId="0" applyNumberFormat="1" applyFont="1" applyFill="1" applyBorder="1" applyAlignment="1" applyProtection="1">
      <alignment horizontal="center" vertical="center"/>
      <protection locked="0"/>
    </xf>
    <xf numFmtId="0" fontId="30" fillId="2" borderId="18" xfId="0" applyFont="1" applyFill="1" applyBorder="1" applyAlignment="1">
      <alignment vertical="top"/>
    </xf>
    <xf numFmtId="0" fontId="30" fillId="2" borderId="19" xfId="0" applyFont="1" applyFill="1" applyBorder="1" applyAlignment="1">
      <alignment vertical="top"/>
    </xf>
    <xf numFmtId="10" fontId="30" fillId="2" borderId="19" xfId="0" applyNumberFormat="1" applyFont="1" applyFill="1" applyBorder="1" applyAlignment="1">
      <alignment vertical="top"/>
    </xf>
    <xf numFmtId="0" fontId="14" fillId="2" borderId="19" xfId="0" applyFont="1" applyFill="1" applyBorder="1" applyAlignment="1">
      <alignment horizontal="center" vertical="top"/>
    </xf>
    <xf numFmtId="44" fontId="31" fillId="2" borderId="66" xfId="0" applyNumberFormat="1" applyFont="1" applyFill="1" applyBorder="1" applyAlignment="1">
      <alignment horizontal="center" vertical="top"/>
    </xf>
    <xf numFmtId="0" fontId="14" fillId="0" borderId="8" xfId="0" applyFont="1" applyBorder="1" applyAlignment="1" applyProtection="1">
      <protection locked="0"/>
    </xf>
    <xf numFmtId="0" fontId="14" fillId="0" borderId="38" xfId="0" applyFont="1" applyBorder="1" applyAlignment="1" applyProtection="1">
      <protection locked="0"/>
    </xf>
    <xf numFmtId="0" fontId="14" fillId="0" borderId="8" xfId="0" applyFont="1" applyBorder="1" applyAlignment="1" applyProtection="1">
      <alignment horizontal="right"/>
      <protection locked="0"/>
    </xf>
    <xf numFmtId="0" fontId="14" fillId="0" borderId="38" xfId="0" applyFont="1" applyBorder="1" applyAlignment="1" applyProtection="1">
      <alignment horizontal="left"/>
      <protection locked="0"/>
    </xf>
    <xf numFmtId="0" fontId="14" fillId="0" borderId="8" xfId="0" applyFont="1" applyBorder="1" applyAlignment="1" applyProtection="1">
      <alignment horizontal="left"/>
      <protection locked="0"/>
    </xf>
    <xf numFmtId="168" fontId="14" fillId="0" borderId="38" xfId="0" applyNumberFormat="1" applyFont="1" applyBorder="1" applyAlignment="1" applyProtection="1">
      <alignment horizontal="left"/>
      <protection locked="0"/>
    </xf>
    <xf numFmtId="0" fontId="32" fillId="0" borderId="2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0" borderId="10" xfId="0" applyFont="1" applyBorder="1" applyAlignment="1">
      <alignment vertical="center" wrapText="1"/>
    </xf>
    <xf numFmtId="0" fontId="15" fillId="0" borderId="0" xfId="0" applyFont="1" applyAlignment="1">
      <alignment horizontal="center"/>
    </xf>
    <xf numFmtId="0" fontId="1" fillId="9" borderId="80" xfId="0" applyFont="1" applyFill="1" applyBorder="1" applyAlignment="1">
      <alignment horizontal="center" vertical="center" wrapText="1"/>
    </xf>
    <xf numFmtId="0" fontId="0" fillId="9" borderId="81" xfId="0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9" borderId="23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9" borderId="2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0" fontId="8" fillId="0" borderId="29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1" fillId="9" borderId="21" xfId="0" applyFont="1" applyFill="1" applyBorder="1" applyAlignment="1">
      <alignment horizontal="center" vertical="center" wrapText="1"/>
    </xf>
    <xf numFmtId="0" fontId="0" fillId="9" borderId="15" xfId="0" applyFill="1" applyBorder="1" applyAlignment="1">
      <alignment horizontal="center" vertical="center"/>
    </xf>
    <xf numFmtId="0" fontId="8" fillId="0" borderId="54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4" fillId="0" borderId="17" xfId="0" applyFont="1" applyBorder="1" applyAlignment="1" applyProtection="1">
      <alignment horizontal="right"/>
      <protection locked="0"/>
    </xf>
    <xf numFmtId="0" fontId="14" fillId="0" borderId="8" xfId="0" applyFont="1" applyBorder="1" applyAlignment="1" applyProtection="1">
      <alignment horizontal="right"/>
      <protection locked="0"/>
    </xf>
    <xf numFmtId="0" fontId="14" fillId="0" borderId="8" xfId="0" applyFont="1" applyBorder="1" applyAlignment="1" applyProtection="1">
      <alignment horizontal="left"/>
      <protection locked="0"/>
    </xf>
    <xf numFmtId="0" fontId="13" fillId="9" borderId="26" xfId="0" applyFont="1" applyFill="1" applyBorder="1" applyAlignment="1" applyProtection="1">
      <alignment horizontal="center"/>
      <protection locked="0"/>
    </xf>
    <xf numFmtId="0" fontId="13" fillId="9" borderId="83" xfId="0" applyFont="1" applyFill="1" applyBorder="1" applyAlignment="1" applyProtection="1">
      <alignment horizontal="center"/>
      <protection locked="0"/>
    </xf>
    <xf numFmtId="0" fontId="13" fillId="9" borderId="49" xfId="0" applyFont="1" applyFill="1" applyBorder="1" applyAlignment="1" applyProtection="1">
      <alignment horizontal="center"/>
      <protection locked="0"/>
    </xf>
    <xf numFmtId="0" fontId="14" fillId="0" borderId="8" xfId="0" applyNumberFormat="1" applyFont="1" applyBorder="1" applyAlignment="1" applyProtection="1">
      <alignment horizontal="left"/>
      <protection locked="0"/>
    </xf>
    <xf numFmtId="0" fontId="2" fillId="0" borderId="29" xfId="0" applyFont="1" applyBorder="1" applyAlignment="1" applyProtection="1">
      <alignment horizontal="center"/>
    </xf>
    <xf numFmtId="0" fontId="2" fillId="0" borderId="54" xfId="0" applyFont="1" applyBorder="1" applyAlignment="1" applyProtection="1">
      <alignment horizontal="center"/>
    </xf>
    <xf numFmtId="0" fontId="2" fillId="0" borderId="30" xfId="0" applyFont="1" applyBorder="1" applyAlignment="1" applyProtection="1">
      <alignment horizontal="center"/>
    </xf>
    <xf numFmtId="0" fontId="3" fillId="2" borderId="31" xfId="0" applyFont="1" applyFill="1" applyBorder="1" applyAlignment="1" applyProtection="1">
      <alignment horizontal="center" vertical="center" wrapText="1"/>
    </xf>
    <xf numFmtId="0" fontId="0" fillId="2" borderId="46" xfId="0" applyFill="1" applyBorder="1" applyAlignment="1" applyProtection="1">
      <alignment horizontal="center" vertical="center"/>
    </xf>
    <xf numFmtId="0" fontId="3" fillId="2" borderId="26" xfId="0" applyFont="1" applyFill="1" applyBorder="1" applyAlignment="1" applyProtection="1">
      <alignment horizontal="center" vertical="center" wrapText="1"/>
    </xf>
    <xf numFmtId="0" fontId="3" fillId="2" borderId="28" xfId="0" applyFont="1" applyFill="1" applyBorder="1" applyAlignment="1" applyProtection="1">
      <alignment horizontal="center" vertical="center" wrapText="1"/>
    </xf>
    <xf numFmtId="0" fontId="0" fillId="2" borderId="17" xfId="0" applyFill="1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 vertical="center"/>
    </xf>
    <xf numFmtId="0" fontId="3" fillId="2" borderId="29" xfId="0" applyFont="1" applyFill="1" applyBorder="1" applyAlignment="1" applyProtection="1">
      <alignment horizontal="center" vertical="top" wrapText="1"/>
    </xf>
    <xf numFmtId="0" fontId="3" fillId="2" borderId="30" xfId="0" applyFont="1" applyFill="1" applyBorder="1" applyAlignment="1" applyProtection="1">
      <alignment horizontal="center" vertical="top" wrapText="1"/>
    </xf>
    <xf numFmtId="0" fontId="3" fillId="2" borderId="26" xfId="0" applyFont="1" applyFill="1" applyBorder="1" applyAlignment="1" applyProtection="1">
      <alignment horizontal="center" vertical="top" wrapText="1"/>
    </xf>
    <xf numFmtId="0" fontId="3" fillId="2" borderId="49" xfId="0" applyFont="1" applyFill="1" applyBorder="1" applyAlignment="1" applyProtection="1">
      <alignment horizontal="center" vertical="top" wrapText="1"/>
    </xf>
    <xf numFmtId="0" fontId="3" fillId="2" borderId="27" xfId="0" applyFont="1" applyFill="1" applyBorder="1" applyAlignment="1" applyProtection="1">
      <alignment horizontal="center" vertical="center" wrapText="1"/>
    </xf>
    <xf numFmtId="0" fontId="0" fillId="2" borderId="5" xfId="0" applyFill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3" fillId="2" borderId="33" xfId="0" applyFont="1" applyFill="1" applyBorder="1" applyAlignment="1" applyProtection="1">
      <alignment horizontal="left" vertical="center"/>
    </xf>
    <xf numFmtId="0" fontId="3" fillId="2" borderId="19" xfId="0" applyFont="1" applyFill="1" applyBorder="1" applyAlignment="1" applyProtection="1">
      <alignment horizontal="left" vertical="center"/>
    </xf>
    <xf numFmtId="0" fontId="13" fillId="0" borderId="8" xfId="0" applyFont="1" applyBorder="1" applyAlignment="1" applyProtection="1">
      <alignment horizontal="center"/>
      <protection locked="0"/>
    </xf>
    <xf numFmtId="0" fontId="8" fillId="0" borderId="8" xfId="0" applyFont="1" applyBorder="1" applyAlignment="1" applyProtection="1">
      <alignment horizontal="center"/>
      <protection locked="0"/>
    </xf>
    <xf numFmtId="0" fontId="14" fillId="0" borderId="8" xfId="0" applyFont="1" applyBorder="1" applyAlignment="1" applyProtection="1">
      <alignment horizontal="center"/>
      <protection locked="0"/>
    </xf>
    <xf numFmtId="0" fontId="8" fillId="0" borderId="54" xfId="0" applyFont="1" applyBorder="1" applyAlignment="1" applyProtection="1">
      <alignment horizontal="left"/>
    </xf>
    <xf numFmtId="0" fontId="8" fillId="0" borderId="30" xfId="0" applyFont="1" applyBorder="1" applyAlignment="1" applyProtection="1">
      <alignment horizontal="left"/>
    </xf>
    <xf numFmtId="0" fontId="8" fillId="0" borderId="54" xfId="0" applyFont="1" applyBorder="1" applyAlignment="1" applyProtection="1">
      <alignment horizontal="left" wrapText="1"/>
    </xf>
    <xf numFmtId="0" fontId="8" fillId="0" borderId="30" xfId="0" applyFont="1" applyBorder="1" applyAlignment="1" applyProtection="1">
      <alignment horizontal="left" wrapText="1"/>
    </xf>
    <xf numFmtId="0" fontId="4" fillId="0" borderId="55" xfId="0" applyFont="1" applyBorder="1" applyAlignment="1" applyProtection="1">
      <alignment horizontal="center" vertical="center" wrapText="1"/>
    </xf>
    <xf numFmtId="0" fontId="4" fillId="0" borderId="57" xfId="0" applyFont="1" applyBorder="1" applyAlignment="1" applyProtection="1">
      <alignment horizontal="center" vertical="center" wrapText="1"/>
    </xf>
    <xf numFmtId="0" fontId="4" fillId="0" borderId="32" xfId="0" applyFont="1" applyBorder="1" applyAlignment="1" applyProtection="1">
      <alignment horizontal="center" vertical="center" wrapText="1"/>
    </xf>
    <xf numFmtId="0" fontId="4" fillId="0" borderId="34" xfId="0" applyFont="1" applyBorder="1" applyAlignment="1" applyProtection="1">
      <alignment horizontal="center" vertical="center" wrapText="1"/>
    </xf>
    <xf numFmtId="0" fontId="4" fillId="0" borderId="37" xfId="0" applyFont="1" applyBorder="1" applyAlignment="1" applyProtection="1">
      <alignment horizontal="center" vertical="center" wrapText="1"/>
    </xf>
    <xf numFmtId="0" fontId="4" fillId="0" borderId="36" xfId="0" applyFont="1" applyBorder="1" applyAlignment="1" applyProtection="1">
      <alignment horizontal="center" vertical="center" wrapText="1"/>
    </xf>
    <xf numFmtId="44" fontId="4" fillId="3" borderId="11" xfId="0" applyNumberFormat="1" applyFont="1" applyFill="1" applyBorder="1" applyAlignment="1" applyProtection="1">
      <alignment horizontal="center" vertical="center"/>
    </xf>
    <xf numFmtId="44" fontId="4" fillId="3" borderId="12" xfId="0" applyNumberFormat="1" applyFont="1" applyFill="1" applyBorder="1" applyAlignment="1" applyProtection="1">
      <alignment horizontal="center" vertical="center"/>
    </xf>
    <xf numFmtId="44" fontId="4" fillId="3" borderId="13" xfId="0" applyNumberFormat="1" applyFont="1" applyFill="1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 wrapText="1"/>
    </xf>
    <xf numFmtId="0" fontId="0" fillId="0" borderId="44" xfId="0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center" vertical="center" wrapText="1"/>
    </xf>
    <xf numFmtId="0" fontId="4" fillId="0" borderId="50" xfId="0" applyFon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/>
    </xf>
    <xf numFmtId="0" fontId="0" fillId="0" borderId="38" xfId="0" applyBorder="1" applyAlignment="1" applyProtection="1">
      <alignment vertical="center"/>
    </xf>
    <xf numFmtId="44" fontId="4" fillId="3" borderId="59" xfId="0" applyNumberFormat="1" applyFont="1" applyFill="1" applyBorder="1" applyAlignment="1" applyProtection="1">
      <alignment horizontal="left" vertical="center"/>
    </xf>
    <xf numFmtId="0" fontId="4" fillId="3" borderId="60" xfId="0" applyFont="1" applyFill="1" applyBorder="1" applyAlignment="1" applyProtection="1">
      <alignment horizontal="left" vertical="center"/>
    </xf>
    <xf numFmtId="0" fontId="4" fillId="0" borderId="42" xfId="0" applyFont="1" applyBorder="1" applyAlignment="1" applyProtection="1">
      <alignment horizontal="center" vertical="center" wrapText="1"/>
    </xf>
    <xf numFmtId="0" fontId="0" fillId="0" borderId="48" xfId="0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1" fontId="4" fillId="0" borderId="55" xfId="0" applyNumberFormat="1" applyFont="1" applyBorder="1" applyAlignment="1" applyProtection="1">
      <alignment horizontal="center" vertical="center" shrinkToFit="1"/>
    </xf>
    <xf numFmtId="1" fontId="4" fillId="0" borderId="57" xfId="0" applyNumberFormat="1" applyFont="1" applyBorder="1" applyAlignment="1" applyProtection="1">
      <alignment horizontal="center" vertical="center" shrinkToFit="1"/>
    </xf>
    <xf numFmtId="0" fontId="0" fillId="0" borderId="32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4" fillId="0" borderId="25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0" fillId="0" borderId="8" xfId="0" applyBorder="1" applyAlignment="1" applyProtection="1">
      <alignment vertical="center"/>
    </xf>
    <xf numFmtId="10" fontId="4" fillId="4" borderId="45" xfId="0" applyNumberFormat="1" applyFont="1" applyFill="1" applyBorder="1" applyAlignment="1" applyProtection="1">
      <alignment horizontal="center" vertical="center"/>
    </xf>
    <xf numFmtId="10" fontId="4" fillId="4" borderId="51" xfId="0" applyNumberFormat="1" applyFont="1" applyFill="1" applyBorder="1" applyAlignment="1" applyProtection="1">
      <alignment horizontal="center" vertical="center"/>
    </xf>
    <xf numFmtId="44" fontId="4" fillId="3" borderId="62" xfId="0" applyNumberFormat="1" applyFont="1" applyFill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10" fontId="4" fillId="3" borderId="63" xfId="0" applyNumberFormat="1" applyFont="1" applyFill="1" applyBorder="1" applyAlignment="1" applyProtection="1">
      <alignment horizontal="center" vertical="center"/>
    </xf>
    <xf numFmtId="10" fontId="4" fillId="3" borderId="62" xfId="0" applyNumberFormat="1" applyFont="1" applyFill="1" applyBorder="1" applyAlignment="1" applyProtection="1">
      <alignment horizontal="center" vertical="center"/>
    </xf>
    <xf numFmtId="44" fontId="3" fillId="2" borderId="11" xfId="0" applyNumberFormat="1" applyFont="1" applyFill="1" applyBorder="1" applyAlignment="1" applyProtection="1">
      <alignment horizontal="left" vertical="center"/>
    </xf>
    <xf numFmtId="0" fontId="3" fillId="2" borderId="12" xfId="0" applyFont="1" applyFill="1" applyBorder="1" applyAlignment="1" applyProtection="1">
      <alignment horizontal="left" vertical="center"/>
    </xf>
    <xf numFmtId="44" fontId="3" fillId="2" borderId="65" xfId="0" applyNumberFormat="1" applyFont="1" applyFill="1" applyBorder="1" applyAlignment="1" applyProtection="1">
      <alignment horizontal="left" vertical="center"/>
    </xf>
    <xf numFmtId="0" fontId="0" fillId="0" borderId="8" xfId="0" applyBorder="1" applyAlignment="1">
      <alignment horizontal="left" vertical="top"/>
    </xf>
    <xf numFmtId="0" fontId="0" fillId="0" borderId="8" xfId="3" applyFont="1" applyAlignment="1">
      <alignment horizontal="center" vertical="top"/>
    </xf>
    <xf numFmtId="0" fontId="0" fillId="0" borderId="0" xfId="0" applyAlignment="1">
      <alignment horizontal="center"/>
    </xf>
    <xf numFmtId="0" fontId="20" fillId="0" borderId="78" xfId="3" applyFont="1" applyBorder="1" applyAlignment="1">
      <alignment horizontal="left" vertical="center" wrapText="1"/>
    </xf>
    <xf numFmtId="0" fontId="20" fillId="0" borderId="79" xfId="3" applyFont="1" applyBorder="1" applyAlignment="1">
      <alignment horizontal="left" vertical="center" wrapText="1"/>
    </xf>
    <xf numFmtId="49" fontId="0" fillId="5" borderId="78" xfId="3" applyNumberFormat="1" applyFont="1" applyFill="1" applyBorder="1" applyAlignment="1" applyProtection="1">
      <alignment horizontal="left" vertical="top" wrapText="1"/>
      <protection locked="0"/>
    </xf>
    <xf numFmtId="49" fontId="0" fillId="5" borderId="79" xfId="3" applyNumberFormat="1" applyFont="1" applyFill="1" applyBorder="1" applyAlignment="1" applyProtection="1">
      <alignment horizontal="left" vertical="top" wrapText="1"/>
      <protection locked="0"/>
    </xf>
    <xf numFmtId="167" fontId="20" fillId="6" borderId="37" xfId="4" applyFont="1" applyFill="1" applyBorder="1" applyAlignment="1" applyProtection="1">
      <alignment horizontal="left"/>
      <protection locked="0"/>
    </xf>
    <xf numFmtId="167" fontId="20" fillId="6" borderId="35" xfId="4" applyFont="1" applyFill="1" applyBorder="1" applyAlignment="1" applyProtection="1">
      <alignment horizontal="left"/>
      <protection locked="0"/>
    </xf>
    <xf numFmtId="0" fontId="9" fillId="0" borderId="72" xfId="3" applyFont="1" applyBorder="1" applyAlignment="1">
      <alignment horizontal="center" vertical="center"/>
    </xf>
    <xf numFmtId="0" fontId="9" fillId="0" borderId="74" xfId="3" applyFont="1" applyBorder="1" applyAlignment="1">
      <alignment horizontal="center" vertical="center"/>
    </xf>
    <xf numFmtId="0" fontId="9" fillId="0" borderId="73" xfId="3" applyFont="1" applyBorder="1" applyAlignment="1">
      <alignment horizontal="center" vertical="center"/>
    </xf>
    <xf numFmtId="0" fontId="9" fillId="0" borderId="71" xfId="3" applyFont="1" applyBorder="1" applyAlignment="1">
      <alignment horizontal="center" vertical="center"/>
    </xf>
    <xf numFmtId="4" fontId="9" fillId="0" borderId="73" xfId="3" applyNumberFormat="1" applyFont="1" applyBorder="1" applyAlignment="1">
      <alignment horizontal="center" vertical="center" wrapText="1"/>
    </xf>
    <xf numFmtId="4" fontId="9" fillId="0" borderId="71" xfId="3" applyNumberFormat="1" applyFont="1" applyBorder="1" applyAlignment="1">
      <alignment horizontal="center" vertical="center" wrapText="1"/>
    </xf>
    <xf numFmtId="0" fontId="9" fillId="0" borderId="32" xfId="2" applyFont="1" applyBorder="1" applyAlignment="1">
      <alignment horizontal="left" vertical="top"/>
    </xf>
    <xf numFmtId="0" fontId="9" fillId="0" borderId="33" xfId="2" applyFont="1" applyBorder="1" applyAlignment="1">
      <alignment horizontal="left" vertical="top"/>
    </xf>
    <xf numFmtId="0" fontId="9" fillId="0" borderId="67" xfId="2" applyFont="1" applyBorder="1" applyAlignment="1">
      <alignment horizontal="left" vertical="top"/>
    </xf>
    <xf numFmtId="0" fontId="9" fillId="0" borderId="68" xfId="2" applyFont="1" applyBorder="1" applyAlignment="1">
      <alignment horizontal="left" vertical="top"/>
    </xf>
    <xf numFmtId="0" fontId="20" fillId="0" borderId="69" xfId="4" applyNumberFormat="1" applyFont="1" applyFill="1" applyBorder="1" applyAlignment="1" applyProtection="1">
      <alignment horizontal="left" wrapText="1"/>
    </xf>
    <xf numFmtId="0" fontId="20" fillId="0" borderId="70" xfId="4" applyNumberFormat="1" applyFont="1" applyFill="1" applyBorder="1" applyAlignment="1" applyProtection="1">
      <alignment horizontal="left" wrapText="1"/>
    </xf>
    <xf numFmtId="0" fontId="19" fillId="0" borderId="71" xfId="3" applyFont="1" applyBorder="1" applyAlignment="1">
      <alignment horizontal="left"/>
    </xf>
    <xf numFmtId="0" fontId="20" fillId="0" borderId="71" xfId="3" applyFont="1" applyBorder="1" applyAlignment="1">
      <alignment horizontal="left"/>
    </xf>
    <xf numFmtId="0" fontId="21" fillId="0" borderId="71" xfId="3" applyFont="1" applyBorder="1" applyAlignment="1">
      <alignment horizontal="center"/>
    </xf>
    <xf numFmtId="0" fontId="14" fillId="0" borderId="8" xfId="0" applyFont="1" applyBorder="1" applyAlignment="1">
      <alignment horizontal="center"/>
    </xf>
  </cellXfs>
  <cellStyles count="5">
    <cellStyle name="Moeda_Composicao BDI v2.1" xfId="4"/>
    <cellStyle name="Normal" xfId="0" builtinId="0"/>
    <cellStyle name="Normal 2 2 2" xfId="3"/>
    <cellStyle name="Normal_FICHA DE VERIFICAÇÃO PRELIMINAR - Plano R" xfId="2"/>
    <cellStyle name="Vírgula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25</xdr:row>
      <xdr:rowOff>0</xdr:rowOff>
    </xdr:from>
    <xdr:ext cx="0" cy="120395"/>
    <xdr:sp macro="" textlink="">
      <xdr:nvSpPr>
        <xdr:cNvPr id="2" name="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7048500"/>
          <a:ext cx="0" cy="120395"/>
        </a:xfrm>
        <a:custGeom>
          <a:avLst/>
          <a:gdLst/>
          <a:ahLst/>
          <a:cxnLst/>
          <a:rect l="0" t="0" r="0" b="0"/>
          <a:pathLst>
            <a:path h="120395">
              <a:moveTo>
                <a:pt x="0" y="0"/>
              </a:moveTo>
              <a:lnTo>
                <a:pt x="0" y="120395"/>
              </a:lnTo>
            </a:path>
          </a:pathLst>
        </a:custGeom>
        <a:ln w="8890">
          <a:solidFill>
            <a:srgbClr val="000000"/>
          </a:solidFill>
          <a:prstDash val="solid"/>
        </a:ln>
      </xdr:spPr>
    </xdr:sp>
    <xdr:clientData/>
  </xdr:oneCellAnchor>
  <xdr:oneCellAnchor>
    <xdr:from>
      <xdr:col>0</xdr:col>
      <xdr:colOff>0</xdr:colOff>
      <xdr:row>25</xdr:row>
      <xdr:rowOff>0</xdr:rowOff>
    </xdr:from>
    <xdr:ext cx="0" cy="1932431"/>
    <xdr:sp macro="" textlink="">
      <xdr:nvSpPr>
        <xdr:cNvPr id="3" name="Sha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7048500"/>
          <a:ext cx="0" cy="1932431"/>
        </a:xfrm>
        <a:custGeom>
          <a:avLst/>
          <a:gdLst/>
          <a:ahLst/>
          <a:cxnLst/>
          <a:rect l="0" t="0" r="0" b="0"/>
          <a:pathLst>
            <a:path h="1932431">
              <a:moveTo>
                <a:pt x="0" y="0"/>
              </a:moveTo>
              <a:lnTo>
                <a:pt x="0" y="1932431"/>
              </a:lnTo>
            </a:path>
          </a:pathLst>
        </a:custGeom>
        <a:ln w="8890">
          <a:solidFill>
            <a:srgbClr val="000000"/>
          </a:solidFill>
          <a:prstDash val="solid"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239713</xdr:colOff>
      <xdr:row>5</xdr:row>
      <xdr:rowOff>114300</xdr:rowOff>
    </xdr:from>
    <xdr:to>
      <xdr:col>5</xdr:col>
      <xdr:colOff>550125</xdr:colOff>
      <xdr:row>30</xdr:row>
      <xdr:rowOff>60378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9713" y="1003300"/>
          <a:ext cx="3358412" cy="439107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.R.G.%20Obras\OBRAS%20ARG%20ANDAMENTO\MONTE%20ALEGRE%20DOS%20CAMPOS-RS%20-%20PAVILH&#195;O%20PRE%20MOLDADO\Doctos%20Metal%20Brasil\PLANILHA%20OR&#199;AMENTARIA%20TP%2003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Cronograma"/>
      <sheetName val="BDI"/>
      <sheetName val="Composição"/>
      <sheetName val="page 6"/>
      <sheetName val="page 7"/>
      <sheetName val="page 8"/>
    </sheetNames>
    <sheetDataSet>
      <sheetData sheetId="0">
        <row r="1">
          <cell r="A1" t="str">
            <v>METAL BRASIL CONSTRUÇÕES LTDA EPP</v>
          </cell>
        </row>
        <row r="12">
          <cell r="A12" t="str">
            <v>OBRA:</v>
          </cell>
        </row>
        <row r="13">
          <cell r="A13" t="str">
            <v>Endereço:</v>
          </cell>
        </row>
        <row r="14">
          <cell r="A14" t="str">
            <v>Cidade/UF:</v>
          </cell>
        </row>
        <row r="42">
          <cell r="A42" t="str">
            <v>TAIÓ-SC, 12 DE SETEMBRO DE 2022.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V56"/>
  <sheetViews>
    <sheetView tabSelected="1" view="pageBreakPreview" zoomScale="85" zoomScaleNormal="100" zoomScaleSheetLayoutView="85" workbookViewId="0">
      <selection activeCell="C9" sqref="C9:G9"/>
    </sheetView>
  </sheetViews>
  <sheetFormatPr defaultColWidth="9.140625" defaultRowHeight="15" x14ac:dyDescent="0.25"/>
  <cols>
    <col min="1" max="1" width="6.42578125" style="1" customWidth="1"/>
    <col min="2" max="2" width="7.85546875" style="1" customWidth="1"/>
    <col min="3" max="3" width="6.42578125" style="1" customWidth="1"/>
    <col min="4" max="4" width="52.42578125" style="1" customWidth="1"/>
    <col min="5" max="5" width="10.5703125" style="1" customWidth="1"/>
    <col min="6" max="6" width="11.28515625" style="1" customWidth="1"/>
    <col min="7" max="7" width="10.85546875" style="1" customWidth="1"/>
    <col min="8" max="8" width="15.140625" style="1" customWidth="1"/>
    <col min="9" max="9" width="16.5703125" style="1" customWidth="1"/>
    <col min="10" max="10" width="12.5703125" style="99" customWidth="1"/>
    <col min="11" max="11" width="24.28515625" style="1" customWidth="1"/>
    <col min="12" max="12" width="9.140625" style="1"/>
    <col min="13" max="13" width="12" style="1" customWidth="1"/>
    <col min="14" max="16384" width="9.140625" style="1"/>
  </cols>
  <sheetData>
    <row r="5" spans="1:22" ht="15.75" thickBot="1" x14ac:dyDescent="0.3"/>
    <row r="6" spans="1:22" ht="14.45" customHeight="1" x14ac:dyDescent="0.3">
      <c r="A6" s="150" t="s">
        <v>101</v>
      </c>
      <c r="B6" s="151"/>
      <c r="C6" s="151"/>
      <c r="D6" s="151"/>
      <c r="E6" s="151"/>
      <c r="F6" s="151"/>
      <c r="G6" s="151"/>
      <c r="H6" s="151"/>
      <c r="I6" s="152"/>
    </row>
    <row r="7" spans="1:22" ht="18.75" x14ac:dyDescent="0.3">
      <c r="A7" s="147" t="s">
        <v>102</v>
      </c>
      <c r="B7" s="148"/>
      <c r="C7" s="149" t="s">
        <v>111</v>
      </c>
      <c r="D7" s="149"/>
      <c r="E7" s="149"/>
      <c r="F7" s="149"/>
      <c r="G7" s="149"/>
      <c r="H7" s="123"/>
      <c r="I7" s="124"/>
      <c r="N7" s="145"/>
      <c r="O7" s="145"/>
      <c r="P7" s="145"/>
      <c r="Q7" s="145"/>
      <c r="R7" s="145"/>
      <c r="S7" s="145"/>
      <c r="T7" s="145"/>
      <c r="U7" s="145"/>
      <c r="V7" s="145"/>
    </row>
    <row r="8" spans="1:22" ht="15.75" x14ac:dyDescent="0.25">
      <c r="A8" s="147" t="s">
        <v>103</v>
      </c>
      <c r="B8" s="148"/>
      <c r="C8" s="153"/>
      <c r="D8" s="153"/>
      <c r="E8" s="153"/>
      <c r="F8" s="153"/>
      <c r="G8" s="153"/>
      <c r="H8" s="123"/>
      <c r="I8" s="124"/>
      <c r="N8" s="146"/>
      <c r="O8" s="146"/>
      <c r="P8" s="146"/>
      <c r="Q8" s="146"/>
      <c r="R8" s="146"/>
      <c r="S8" s="146"/>
      <c r="T8" s="146"/>
      <c r="U8" s="146"/>
      <c r="V8" s="146"/>
    </row>
    <row r="9" spans="1:22" ht="15.75" x14ac:dyDescent="0.25">
      <c r="A9" s="147" t="s">
        <v>35</v>
      </c>
      <c r="B9" s="148"/>
      <c r="C9" s="149" t="s">
        <v>112</v>
      </c>
      <c r="D9" s="149"/>
      <c r="E9" s="149"/>
      <c r="F9" s="149"/>
      <c r="G9" s="149"/>
      <c r="H9" s="125" t="s">
        <v>104</v>
      </c>
      <c r="I9" s="126" t="s">
        <v>110</v>
      </c>
      <c r="N9" s="146"/>
      <c r="O9" s="146"/>
      <c r="P9" s="146"/>
      <c r="Q9" s="146"/>
      <c r="R9" s="146"/>
      <c r="S9" s="146"/>
      <c r="T9" s="146"/>
      <c r="U9" s="146"/>
      <c r="V9" s="146"/>
    </row>
    <row r="10" spans="1:22" ht="15.75" x14ac:dyDescent="0.25">
      <c r="A10" s="147" t="s">
        <v>105</v>
      </c>
      <c r="B10" s="148"/>
      <c r="C10" s="149" t="s">
        <v>113</v>
      </c>
      <c r="D10" s="149"/>
      <c r="E10" s="127"/>
      <c r="F10" s="127"/>
      <c r="G10" s="127"/>
      <c r="H10" s="125" t="s">
        <v>106</v>
      </c>
      <c r="I10" s="128">
        <v>90000000</v>
      </c>
      <c r="N10" s="146"/>
      <c r="O10" s="146"/>
      <c r="P10" s="146"/>
      <c r="Q10" s="146"/>
      <c r="R10" s="146"/>
      <c r="S10" s="146"/>
      <c r="T10" s="146"/>
      <c r="U10" s="146"/>
      <c r="V10" s="146"/>
    </row>
    <row r="11" spans="1:22" ht="16.5" thickBot="1" x14ac:dyDescent="0.3">
      <c r="A11" s="147" t="s">
        <v>107</v>
      </c>
      <c r="B11" s="148"/>
      <c r="C11" s="149" t="s">
        <v>114</v>
      </c>
      <c r="D11" s="149"/>
      <c r="E11" s="127"/>
      <c r="F11" s="127"/>
      <c r="G11" s="127"/>
      <c r="H11" s="125" t="s">
        <v>115</v>
      </c>
      <c r="I11" s="124" t="s">
        <v>116</v>
      </c>
      <c r="N11" s="146"/>
      <c r="O11" s="146"/>
      <c r="P11" s="146"/>
      <c r="Q11" s="146"/>
      <c r="R11" s="146"/>
      <c r="S11" s="146"/>
      <c r="T11" s="146"/>
      <c r="U11" s="146"/>
      <c r="V11" s="146"/>
    </row>
    <row r="12" spans="1:22" ht="15.75" thickBot="1" x14ac:dyDescent="0.3">
      <c r="A12" s="140" t="s">
        <v>36</v>
      </c>
      <c r="B12" s="141"/>
      <c r="C12" s="140" t="s">
        <v>122</v>
      </c>
      <c r="D12" s="144"/>
      <c r="E12" s="144"/>
      <c r="F12" s="144"/>
      <c r="G12" s="144"/>
      <c r="H12" s="144"/>
      <c r="I12" s="141"/>
      <c r="K12" s="21"/>
    </row>
    <row r="13" spans="1:22" ht="15.75" thickBot="1" x14ac:dyDescent="0.3">
      <c r="A13" s="140" t="s">
        <v>35</v>
      </c>
      <c r="B13" s="141"/>
      <c r="C13" s="140" t="s">
        <v>33</v>
      </c>
      <c r="D13" s="144"/>
      <c r="E13" s="144"/>
      <c r="F13" s="144"/>
      <c r="G13" s="144"/>
      <c r="H13" s="144"/>
      <c r="I13" s="141"/>
    </row>
    <row r="14" spans="1:22" ht="15.75" thickBot="1" x14ac:dyDescent="0.3">
      <c r="A14" s="140" t="s">
        <v>34</v>
      </c>
      <c r="B14" s="141"/>
      <c r="C14" s="140" t="s">
        <v>37</v>
      </c>
      <c r="D14" s="144"/>
      <c r="E14" s="144"/>
      <c r="F14" s="144"/>
      <c r="G14" s="144"/>
      <c r="H14" s="144"/>
      <c r="I14" s="141"/>
    </row>
    <row r="15" spans="1:22" ht="15.75" thickBot="1" x14ac:dyDescent="0.3">
      <c r="A15" s="17"/>
      <c r="B15" s="18"/>
      <c r="C15" s="18"/>
      <c r="D15" s="18"/>
      <c r="E15" s="18"/>
      <c r="F15" s="18"/>
      <c r="G15" s="18"/>
      <c r="H15" s="19" t="s">
        <v>38</v>
      </c>
      <c r="I15" s="20">
        <f>BDI!C35</f>
        <v>0.2258</v>
      </c>
    </row>
    <row r="16" spans="1:22" ht="18.600000000000001" customHeight="1" x14ac:dyDescent="0.25">
      <c r="A16" s="142" t="s">
        <v>0</v>
      </c>
      <c r="B16" s="136" t="s">
        <v>25</v>
      </c>
      <c r="C16" s="136" t="s">
        <v>26</v>
      </c>
      <c r="D16" s="138" t="s">
        <v>27</v>
      </c>
      <c r="E16" s="138" t="s">
        <v>32</v>
      </c>
      <c r="F16" s="136" t="s">
        <v>31</v>
      </c>
      <c r="G16" s="138" t="s">
        <v>30</v>
      </c>
      <c r="H16" s="136" t="s">
        <v>29</v>
      </c>
      <c r="I16" s="133" t="s">
        <v>28</v>
      </c>
      <c r="J16" s="100"/>
      <c r="K16" s="12"/>
      <c r="L16" s="13"/>
      <c r="M16" s="10"/>
      <c r="N16" s="10"/>
      <c r="O16" s="10"/>
    </row>
    <row r="17" spans="1:15" ht="9.75" customHeight="1" x14ac:dyDescent="0.25">
      <c r="A17" s="143"/>
      <c r="B17" s="137"/>
      <c r="C17" s="137"/>
      <c r="D17" s="139"/>
      <c r="E17" s="139"/>
      <c r="F17" s="137"/>
      <c r="G17" s="139"/>
      <c r="H17" s="137"/>
      <c r="I17" s="134"/>
      <c r="J17" s="100"/>
      <c r="K17" s="10"/>
      <c r="L17" s="10"/>
      <c r="M17" s="10"/>
      <c r="N17" s="10"/>
      <c r="O17" s="10"/>
    </row>
    <row r="18" spans="1:15" ht="25.15" customHeight="1" x14ac:dyDescent="0.25">
      <c r="A18" s="102">
        <v>1</v>
      </c>
      <c r="B18" s="103">
        <v>9</v>
      </c>
      <c r="C18" s="104" t="s">
        <v>26</v>
      </c>
      <c r="D18" s="129" t="s">
        <v>84</v>
      </c>
      <c r="E18" s="105">
        <f>G18-F18</f>
        <v>1228.5022026431718</v>
      </c>
      <c r="F18" s="106">
        <f>G18*$H$40</f>
        <v>136.50024473813022</v>
      </c>
      <c r="G18" s="107">
        <v>1365.0024473813021</v>
      </c>
      <c r="H18" s="108">
        <f>G18*(1+$I$15)</f>
        <v>1673.22</v>
      </c>
      <c r="I18" s="109">
        <f t="shared" ref="I18:I35" si="0">ROUND(H18*B18,2)</f>
        <v>15058.98</v>
      </c>
      <c r="J18" s="100">
        <v>1673.22</v>
      </c>
      <c r="K18" s="101">
        <f>J18/1.2258</f>
        <v>1365.0024473813021</v>
      </c>
      <c r="L18" s="14"/>
      <c r="M18" s="11"/>
      <c r="N18" s="10"/>
      <c r="O18" s="10"/>
    </row>
    <row r="19" spans="1:15" ht="25.15" customHeight="1" x14ac:dyDescent="0.25">
      <c r="A19" s="102">
        <v>2</v>
      </c>
      <c r="B19" s="103">
        <v>6</v>
      </c>
      <c r="C19" s="104" t="s">
        <v>26</v>
      </c>
      <c r="D19" s="129" t="s">
        <v>85</v>
      </c>
      <c r="E19" s="105">
        <f t="shared" ref="E19:E35" si="1">G19-F19</f>
        <v>2304.0014684287817</v>
      </c>
      <c r="F19" s="106">
        <f t="shared" ref="F19:F35" si="2">G19*$H$40</f>
        <v>256.00016315875354</v>
      </c>
      <c r="G19" s="107">
        <v>2560.001631587535</v>
      </c>
      <c r="H19" s="108">
        <f t="shared" ref="H19:H35" si="3">G19*(1+$I$15)</f>
        <v>3138.0500000000006</v>
      </c>
      <c r="I19" s="109">
        <f t="shared" si="0"/>
        <v>18828.3</v>
      </c>
      <c r="J19" s="100">
        <v>3138.05</v>
      </c>
      <c r="K19" s="101">
        <f t="shared" ref="K19:K35" si="4">J19/1.2258</f>
        <v>2560.001631587535</v>
      </c>
      <c r="L19" s="11"/>
      <c r="M19" s="10"/>
      <c r="N19" s="10"/>
      <c r="O19" s="10"/>
    </row>
    <row r="20" spans="1:15" ht="25.15" customHeight="1" x14ac:dyDescent="0.25">
      <c r="A20" s="102">
        <v>3</v>
      </c>
      <c r="B20" s="103">
        <v>8</v>
      </c>
      <c r="C20" s="104" t="s">
        <v>26</v>
      </c>
      <c r="D20" s="129" t="s">
        <v>86</v>
      </c>
      <c r="E20" s="105">
        <f t="shared" si="1"/>
        <v>2181.4831130690163</v>
      </c>
      <c r="F20" s="106">
        <f t="shared" si="2"/>
        <v>242.38701256322403</v>
      </c>
      <c r="G20" s="107">
        <v>2423.8701256322402</v>
      </c>
      <c r="H20" s="108">
        <f t="shared" si="3"/>
        <v>2971.18</v>
      </c>
      <c r="I20" s="109">
        <f t="shared" si="0"/>
        <v>23769.439999999999</v>
      </c>
      <c r="J20" s="100">
        <v>2971.18</v>
      </c>
      <c r="K20" s="101">
        <f t="shared" si="4"/>
        <v>2423.8701256322402</v>
      </c>
      <c r="L20" s="14"/>
      <c r="M20" s="11"/>
      <c r="N20" s="10"/>
      <c r="O20" s="10"/>
    </row>
    <row r="21" spans="1:15" ht="25.15" customHeight="1" x14ac:dyDescent="0.25">
      <c r="A21" s="102">
        <v>4</v>
      </c>
      <c r="B21" s="103">
        <v>2</v>
      </c>
      <c r="C21" s="104" t="s">
        <v>26</v>
      </c>
      <c r="D21" s="129" t="s">
        <v>87</v>
      </c>
      <c r="E21" s="105">
        <f t="shared" si="1"/>
        <v>2740.3597650513952</v>
      </c>
      <c r="F21" s="106">
        <f t="shared" si="2"/>
        <v>304.48441833904388</v>
      </c>
      <c r="G21" s="107">
        <v>3044.844183390439</v>
      </c>
      <c r="H21" s="108">
        <f t="shared" si="3"/>
        <v>3732.37</v>
      </c>
      <c r="I21" s="109">
        <f t="shared" si="0"/>
        <v>7464.74</v>
      </c>
      <c r="J21" s="100">
        <v>3732.37</v>
      </c>
      <c r="K21" s="101">
        <f t="shared" si="4"/>
        <v>3044.844183390439</v>
      </c>
      <c r="L21" s="22"/>
      <c r="M21" s="10"/>
      <c r="N21" s="10"/>
      <c r="O21" s="10"/>
    </row>
    <row r="22" spans="1:15" ht="25.15" customHeight="1" x14ac:dyDescent="0.25">
      <c r="A22" s="102">
        <v>5</v>
      </c>
      <c r="B22" s="103">
        <v>1</v>
      </c>
      <c r="C22" s="104" t="s">
        <v>26</v>
      </c>
      <c r="D22" s="129" t="s">
        <v>88</v>
      </c>
      <c r="E22" s="105">
        <f t="shared" si="1"/>
        <v>2340</v>
      </c>
      <c r="F22" s="106">
        <f t="shared" si="2"/>
        <v>260</v>
      </c>
      <c r="G22" s="107">
        <v>2600</v>
      </c>
      <c r="H22" s="108">
        <f t="shared" si="3"/>
        <v>3187.08</v>
      </c>
      <c r="I22" s="109">
        <f t="shared" si="0"/>
        <v>3187.08</v>
      </c>
      <c r="J22" s="100">
        <v>3187.08</v>
      </c>
      <c r="K22" s="101">
        <f t="shared" si="4"/>
        <v>2600</v>
      </c>
      <c r="L22" s="22"/>
      <c r="M22" s="10"/>
      <c r="N22" s="10"/>
      <c r="O22" s="10"/>
    </row>
    <row r="23" spans="1:15" ht="25.15" customHeight="1" x14ac:dyDescent="0.25">
      <c r="A23" s="102">
        <v>6</v>
      </c>
      <c r="B23" s="103">
        <v>1</v>
      </c>
      <c r="C23" s="104" t="s">
        <v>26</v>
      </c>
      <c r="D23" s="129" t="s">
        <v>97</v>
      </c>
      <c r="E23" s="105">
        <f t="shared" si="1"/>
        <v>2484.368575624082</v>
      </c>
      <c r="F23" s="106">
        <f t="shared" si="2"/>
        <v>276.04095284712025</v>
      </c>
      <c r="G23" s="107">
        <v>2760.4095284712025</v>
      </c>
      <c r="H23" s="108">
        <f t="shared" si="3"/>
        <v>3383.71</v>
      </c>
      <c r="I23" s="109">
        <f t="shared" si="0"/>
        <v>3383.71</v>
      </c>
      <c r="J23" s="100">
        <v>3383.71</v>
      </c>
      <c r="K23" s="101">
        <f t="shared" si="4"/>
        <v>2760.4095284712025</v>
      </c>
      <c r="L23" s="14"/>
      <c r="M23" s="11"/>
      <c r="N23" s="10"/>
      <c r="O23" s="10"/>
    </row>
    <row r="24" spans="1:15" ht="25.15" customHeight="1" x14ac:dyDescent="0.25">
      <c r="A24" s="102">
        <v>7</v>
      </c>
      <c r="B24" s="103">
        <v>3</v>
      </c>
      <c r="C24" s="104" t="s">
        <v>26</v>
      </c>
      <c r="D24" s="129" t="s">
        <v>98</v>
      </c>
      <c r="E24" s="105">
        <f t="shared" si="1"/>
        <v>1097.7459618208518</v>
      </c>
      <c r="F24" s="106">
        <f t="shared" si="2"/>
        <v>121.97177353565019</v>
      </c>
      <c r="G24" s="107">
        <v>1219.7177353565019</v>
      </c>
      <c r="H24" s="108">
        <f t="shared" si="3"/>
        <v>1495.1299999999999</v>
      </c>
      <c r="I24" s="109">
        <f t="shared" si="0"/>
        <v>4485.3900000000003</v>
      </c>
      <c r="J24" s="100">
        <v>1495.13</v>
      </c>
      <c r="K24" s="101">
        <f t="shared" si="4"/>
        <v>1219.7177353565019</v>
      </c>
      <c r="L24" s="14"/>
      <c r="M24" s="11"/>
      <c r="N24" s="10"/>
      <c r="O24" s="10"/>
    </row>
    <row r="25" spans="1:15" ht="25.15" customHeight="1" x14ac:dyDescent="0.25">
      <c r="A25" s="110">
        <v>8</v>
      </c>
      <c r="B25" s="111">
        <v>4</v>
      </c>
      <c r="C25" s="112" t="s">
        <v>26</v>
      </c>
      <c r="D25" s="130" t="s">
        <v>89</v>
      </c>
      <c r="E25" s="105">
        <f t="shared" si="1"/>
        <v>783.00293685756242</v>
      </c>
      <c r="F25" s="106">
        <f t="shared" si="2"/>
        <v>87.000326317506946</v>
      </c>
      <c r="G25" s="107">
        <v>870.00326317506938</v>
      </c>
      <c r="H25" s="108">
        <f t="shared" si="3"/>
        <v>1066.45</v>
      </c>
      <c r="I25" s="109">
        <f t="shared" si="0"/>
        <v>4265.8</v>
      </c>
      <c r="J25" s="100">
        <v>1066.45</v>
      </c>
      <c r="K25" s="101">
        <f t="shared" si="4"/>
        <v>870.00326317506938</v>
      </c>
      <c r="L25" s="22"/>
      <c r="M25" s="10"/>
      <c r="N25" s="10"/>
      <c r="O25" s="10"/>
    </row>
    <row r="26" spans="1:15" ht="25.15" customHeight="1" x14ac:dyDescent="0.25">
      <c r="A26" s="113">
        <v>9</v>
      </c>
      <c r="B26" s="114">
        <v>8</v>
      </c>
      <c r="C26" s="115" t="s">
        <v>26</v>
      </c>
      <c r="D26" s="130" t="s">
        <v>90</v>
      </c>
      <c r="E26" s="105">
        <f t="shared" si="1"/>
        <v>720</v>
      </c>
      <c r="F26" s="106">
        <f t="shared" si="2"/>
        <v>80</v>
      </c>
      <c r="G26" s="107">
        <v>800</v>
      </c>
      <c r="H26" s="108">
        <f t="shared" si="3"/>
        <v>980.64</v>
      </c>
      <c r="I26" s="109">
        <f t="shared" si="0"/>
        <v>7845.12</v>
      </c>
      <c r="J26" s="100">
        <v>980.64</v>
      </c>
      <c r="K26" s="101">
        <f t="shared" si="4"/>
        <v>800</v>
      </c>
      <c r="L26" s="22"/>
      <c r="M26" s="11"/>
      <c r="N26" s="10"/>
      <c r="O26" s="10"/>
    </row>
    <row r="27" spans="1:15" ht="25.15" customHeight="1" x14ac:dyDescent="0.25">
      <c r="A27" s="113">
        <v>10</v>
      </c>
      <c r="B27" s="114">
        <v>4</v>
      </c>
      <c r="C27" s="115" t="s">
        <v>26</v>
      </c>
      <c r="D27" s="131" t="s">
        <v>91</v>
      </c>
      <c r="E27" s="105">
        <f t="shared" si="1"/>
        <v>1050.4625550660794</v>
      </c>
      <c r="F27" s="106">
        <f t="shared" si="2"/>
        <v>116.71806167400882</v>
      </c>
      <c r="G27" s="107">
        <v>1167.1806167400882</v>
      </c>
      <c r="H27" s="108">
        <f t="shared" si="3"/>
        <v>1430.7300000000002</v>
      </c>
      <c r="I27" s="109">
        <f t="shared" si="0"/>
        <v>5722.92</v>
      </c>
      <c r="J27" s="100">
        <v>1430.73</v>
      </c>
      <c r="K27" s="101">
        <f t="shared" si="4"/>
        <v>1167.1806167400882</v>
      </c>
      <c r="L27" s="22"/>
      <c r="M27" s="16"/>
      <c r="N27" s="15"/>
      <c r="O27" s="10"/>
    </row>
    <row r="28" spans="1:15" ht="25.15" customHeight="1" x14ac:dyDescent="0.25">
      <c r="A28" s="113">
        <v>11</v>
      </c>
      <c r="B28" s="114">
        <v>8</v>
      </c>
      <c r="C28" s="115" t="s">
        <v>26</v>
      </c>
      <c r="D28" s="131" t="s">
        <v>92</v>
      </c>
      <c r="E28" s="105">
        <f t="shared" si="1"/>
        <v>1205.9985315712188</v>
      </c>
      <c r="F28" s="106">
        <f t="shared" si="2"/>
        <v>133.99983684124652</v>
      </c>
      <c r="G28" s="107">
        <v>1339.9983684124652</v>
      </c>
      <c r="H28" s="108">
        <f t="shared" si="3"/>
        <v>1642.57</v>
      </c>
      <c r="I28" s="109">
        <f t="shared" si="0"/>
        <v>13140.56</v>
      </c>
      <c r="J28" s="100">
        <v>1642.57</v>
      </c>
      <c r="K28" s="101">
        <f t="shared" si="4"/>
        <v>1339.9983684124652</v>
      </c>
      <c r="L28" s="22"/>
      <c r="M28" s="13"/>
      <c r="N28" s="15"/>
      <c r="O28" s="10"/>
    </row>
    <row r="29" spans="1:15" ht="25.15" customHeight="1" x14ac:dyDescent="0.25">
      <c r="A29" s="113">
        <v>12</v>
      </c>
      <c r="B29" s="114">
        <v>4</v>
      </c>
      <c r="C29" s="115" t="s">
        <v>26</v>
      </c>
      <c r="D29" s="131" t="s">
        <v>93</v>
      </c>
      <c r="E29" s="105">
        <f t="shared" si="1"/>
        <v>1628.215859030837</v>
      </c>
      <c r="F29" s="106">
        <f t="shared" si="2"/>
        <v>180.91287322564858</v>
      </c>
      <c r="G29" s="107">
        <v>1809.1287322564856</v>
      </c>
      <c r="H29" s="108">
        <f t="shared" si="3"/>
        <v>2217.63</v>
      </c>
      <c r="I29" s="109">
        <f t="shared" si="0"/>
        <v>8870.52</v>
      </c>
      <c r="J29" s="100">
        <v>2217.63</v>
      </c>
      <c r="K29" s="101">
        <f t="shared" si="4"/>
        <v>1809.1287322564856</v>
      </c>
      <c r="L29" s="22"/>
      <c r="M29" s="13"/>
      <c r="N29" s="15"/>
      <c r="O29" s="10"/>
    </row>
    <row r="30" spans="1:15" ht="25.15" customHeight="1" x14ac:dyDescent="0.25">
      <c r="A30" s="113">
        <v>13</v>
      </c>
      <c r="B30" s="114">
        <v>212</v>
      </c>
      <c r="C30" s="115" t="s">
        <v>1</v>
      </c>
      <c r="D30" s="131" t="s">
        <v>94</v>
      </c>
      <c r="E30" s="105">
        <f t="shared" si="1"/>
        <v>315</v>
      </c>
      <c r="F30" s="106">
        <f t="shared" si="2"/>
        <v>35</v>
      </c>
      <c r="G30" s="107">
        <v>350</v>
      </c>
      <c r="H30" s="108">
        <f t="shared" si="3"/>
        <v>429.03</v>
      </c>
      <c r="I30" s="109">
        <f t="shared" si="0"/>
        <v>90954.36</v>
      </c>
      <c r="J30" s="100">
        <v>429.03</v>
      </c>
      <c r="K30" s="101">
        <f t="shared" si="4"/>
        <v>350</v>
      </c>
      <c r="L30" s="22"/>
      <c r="M30" s="16"/>
      <c r="N30" s="15"/>
      <c r="O30" s="10"/>
    </row>
    <row r="31" spans="1:15" ht="25.15" customHeight="1" x14ac:dyDescent="0.25">
      <c r="A31" s="113">
        <v>14</v>
      </c>
      <c r="B31" s="114">
        <v>372</v>
      </c>
      <c r="C31" s="115" t="s">
        <v>1</v>
      </c>
      <c r="D31" s="131" t="s">
        <v>99</v>
      </c>
      <c r="E31" s="105">
        <f t="shared" si="1"/>
        <v>204.11894273127751</v>
      </c>
      <c r="F31" s="106">
        <f t="shared" si="2"/>
        <v>22.679882525697504</v>
      </c>
      <c r="G31" s="117">
        <v>226.79882525697502</v>
      </c>
      <c r="H31" s="108">
        <f t="shared" si="3"/>
        <v>278.01</v>
      </c>
      <c r="I31" s="109">
        <f t="shared" si="0"/>
        <v>103419.72</v>
      </c>
      <c r="J31" s="100">
        <v>278.01</v>
      </c>
      <c r="K31" s="101">
        <f t="shared" si="4"/>
        <v>226.79882525697502</v>
      </c>
      <c r="L31" s="14"/>
      <c r="M31" s="13"/>
      <c r="N31" s="15"/>
      <c r="O31" s="10"/>
    </row>
    <row r="32" spans="1:15" ht="25.15" customHeight="1" x14ac:dyDescent="0.25">
      <c r="A32" s="113">
        <v>15</v>
      </c>
      <c r="B32" s="114">
        <v>55</v>
      </c>
      <c r="C32" s="115" t="s">
        <v>26</v>
      </c>
      <c r="D32" s="131" t="s">
        <v>100</v>
      </c>
      <c r="E32" s="105">
        <f t="shared" si="1"/>
        <v>260.99853157121885</v>
      </c>
      <c r="F32" s="106">
        <f t="shared" si="2"/>
        <v>28.999836841246537</v>
      </c>
      <c r="G32" s="107">
        <v>289.99836841246537</v>
      </c>
      <c r="H32" s="108">
        <f t="shared" si="3"/>
        <v>355.48000000000008</v>
      </c>
      <c r="I32" s="109">
        <f t="shared" si="0"/>
        <v>19551.400000000001</v>
      </c>
      <c r="J32" s="100">
        <v>355.48</v>
      </c>
      <c r="K32" s="101">
        <f t="shared" si="4"/>
        <v>289.99836841246537</v>
      </c>
      <c r="L32" s="11"/>
      <c r="M32" s="16"/>
      <c r="N32" s="15"/>
      <c r="O32" s="10"/>
    </row>
    <row r="33" spans="1:15" ht="25.15" customHeight="1" x14ac:dyDescent="0.25">
      <c r="A33" s="113">
        <v>16</v>
      </c>
      <c r="B33" s="114">
        <v>256.60000000000002</v>
      </c>
      <c r="C33" s="115" t="s">
        <v>1</v>
      </c>
      <c r="D33" s="131" t="s">
        <v>95</v>
      </c>
      <c r="E33" s="105">
        <f t="shared" si="1"/>
        <v>180</v>
      </c>
      <c r="F33" s="106">
        <f t="shared" si="2"/>
        <v>20</v>
      </c>
      <c r="G33" s="107">
        <v>200</v>
      </c>
      <c r="H33" s="108">
        <f t="shared" si="3"/>
        <v>245.16</v>
      </c>
      <c r="I33" s="109">
        <f t="shared" si="0"/>
        <v>62908.06</v>
      </c>
      <c r="J33" s="100">
        <v>245.16</v>
      </c>
      <c r="K33" s="101">
        <f t="shared" si="4"/>
        <v>200</v>
      </c>
      <c r="L33" s="22"/>
      <c r="M33" s="13"/>
      <c r="N33" s="15"/>
      <c r="O33" s="10"/>
    </row>
    <row r="34" spans="1:15" ht="25.15" customHeight="1" x14ac:dyDescent="0.25">
      <c r="A34" s="113">
        <v>17</v>
      </c>
      <c r="B34" s="114">
        <v>269.43</v>
      </c>
      <c r="C34" s="115" t="s">
        <v>1</v>
      </c>
      <c r="D34" s="131" t="s">
        <v>96</v>
      </c>
      <c r="E34" s="105">
        <f t="shared" si="1"/>
        <v>288.00293685756242</v>
      </c>
      <c r="F34" s="106">
        <f t="shared" si="2"/>
        <v>32.000326317506932</v>
      </c>
      <c r="G34" s="107">
        <v>320.00326317506932</v>
      </c>
      <c r="H34" s="108">
        <f t="shared" si="3"/>
        <v>392.26</v>
      </c>
      <c r="I34" s="109">
        <f t="shared" si="0"/>
        <v>105686.61</v>
      </c>
      <c r="J34" s="100">
        <v>392.26</v>
      </c>
      <c r="K34" s="101">
        <f t="shared" si="4"/>
        <v>320.00326317506932</v>
      </c>
      <c r="L34" s="14"/>
      <c r="M34" s="13"/>
      <c r="N34" s="15"/>
      <c r="O34" s="47"/>
    </row>
    <row r="35" spans="1:15" ht="25.15" customHeight="1" x14ac:dyDescent="0.25">
      <c r="A35" s="113">
        <v>18</v>
      </c>
      <c r="B35" s="114">
        <v>22</v>
      </c>
      <c r="C35" s="115" t="s">
        <v>26</v>
      </c>
      <c r="D35" s="131" t="s">
        <v>39</v>
      </c>
      <c r="E35" s="105">
        <f t="shared" si="1"/>
        <v>99.001468428781209</v>
      </c>
      <c r="F35" s="106">
        <f t="shared" si="2"/>
        <v>11.000163158753468</v>
      </c>
      <c r="G35" s="107">
        <v>110.00163158753467</v>
      </c>
      <c r="H35" s="108">
        <f t="shared" si="3"/>
        <v>134.84</v>
      </c>
      <c r="I35" s="109">
        <f t="shared" si="0"/>
        <v>2966.48</v>
      </c>
      <c r="J35" s="100">
        <v>134.84</v>
      </c>
      <c r="K35" s="101">
        <f t="shared" si="4"/>
        <v>110.00163158753467</v>
      </c>
      <c r="L35" s="11"/>
      <c r="M35" s="16"/>
      <c r="N35" s="15"/>
      <c r="O35" s="10"/>
    </row>
    <row r="36" spans="1:15" ht="25.15" customHeight="1" x14ac:dyDescent="0.25">
      <c r="A36" s="113"/>
      <c r="B36" s="114"/>
      <c r="C36" s="115"/>
      <c r="D36" s="116"/>
      <c r="E36" s="105"/>
      <c r="F36" s="106"/>
      <c r="G36" s="105"/>
      <c r="H36" s="108"/>
      <c r="I36" s="109"/>
      <c r="J36" s="100"/>
      <c r="K36" s="14"/>
      <c r="L36" s="14"/>
      <c r="M36" s="13"/>
      <c r="N36" s="15"/>
      <c r="O36" s="10"/>
    </row>
    <row r="37" spans="1:15" ht="25.15" customHeight="1" thickBot="1" x14ac:dyDescent="0.3">
      <c r="A37" s="118"/>
      <c r="B37" s="119"/>
      <c r="C37" s="119"/>
      <c r="D37" s="119"/>
      <c r="E37" s="119"/>
      <c r="F37" s="119"/>
      <c r="G37" s="120"/>
      <c r="H37" s="121" t="s">
        <v>11</v>
      </c>
      <c r="I37" s="122">
        <f>SUM(I18:I36)</f>
        <v>501509.19</v>
      </c>
      <c r="J37" s="100"/>
      <c r="K37" s="10"/>
      <c r="L37" s="10"/>
      <c r="M37" s="10"/>
      <c r="N37" s="10"/>
      <c r="O37" s="10"/>
    </row>
    <row r="38" spans="1:15" x14ac:dyDescent="0.25">
      <c r="A38" s="51"/>
      <c r="B38" s="10"/>
      <c r="C38" s="10" t="s">
        <v>120</v>
      </c>
      <c r="D38" s="97">
        <f ca="1">TODAY()</f>
        <v>45397</v>
      </c>
      <c r="E38" s="10"/>
      <c r="F38" s="10"/>
      <c r="G38" s="10"/>
      <c r="H38" s="10"/>
      <c r="I38" s="52"/>
      <c r="J38" s="100"/>
      <c r="K38" s="10"/>
      <c r="L38" s="10"/>
      <c r="M38" s="10"/>
      <c r="N38" s="10"/>
      <c r="O38" s="10"/>
    </row>
    <row r="39" spans="1:15" x14ac:dyDescent="0.25">
      <c r="A39" s="51"/>
      <c r="B39" s="10"/>
      <c r="C39" s="10"/>
      <c r="D39" s="10"/>
      <c r="E39" s="10"/>
      <c r="F39" s="50" t="s">
        <v>108</v>
      </c>
      <c r="G39" s="50"/>
      <c r="H39" s="96">
        <v>0.9</v>
      </c>
      <c r="I39" s="53">
        <f>I37*H39</f>
        <v>451358.27100000001</v>
      </c>
    </row>
    <row r="40" spans="1:15" x14ac:dyDescent="0.25">
      <c r="A40" s="51"/>
      <c r="B40" s="10"/>
      <c r="C40" s="10"/>
      <c r="D40" s="10"/>
      <c r="E40" s="10"/>
      <c r="F40" s="50" t="s">
        <v>109</v>
      </c>
      <c r="G40" s="50"/>
      <c r="H40" s="96">
        <v>0.1</v>
      </c>
      <c r="I40" s="53">
        <f>I37*H40</f>
        <v>50150.919000000002</v>
      </c>
    </row>
    <row r="41" spans="1:15" ht="15.75" thickBot="1" x14ac:dyDescent="0.3">
      <c r="A41" s="54"/>
      <c r="B41" s="55"/>
      <c r="C41" s="55"/>
      <c r="D41" s="55"/>
      <c r="E41" s="55"/>
      <c r="F41" s="56"/>
      <c r="G41" s="56"/>
      <c r="H41" s="56" t="s">
        <v>11</v>
      </c>
      <c r="I41" s="57">
        <f>SUM(I39:I40)</f>
        <v>501509.19</v>
      </c>
    </row>
    <row r="45" spans="1:15" x14ac:dyDescent="0.25">
      <c r="D45" s="9"/>
    </row>
    <row r="46" spans="1:15" x14ac:dyDescent="0.25">
      <c r="D46" s="48"/>
      <c r="E46" s="7"/>
      <c r="F46" s="7"/>
      <c r="G46" s="7"/>
    </row>
    <row r="47" spans="1:15" x14ac:dyDescent="0.25">
      <c r="D47" s="49"/>
      <c r="E47" s="8"/>
      <c r="F47" s="8"/>
      <c r="G47" s="8"/>
    </row>
    <row r="48" spans="1:15" x14ac:dyDescent="0.25">
      <c r="D48" s="49"/>
      <c r="E48" s="8"/>
      <c r="F48" s="8"/>
      <c r="G48" s="8"/>
    </row>
    <row r="49" spans="4:7" x14ac:dyDescent="0.25">
      <c r="D49" s="48"/>
      <c r="E49" s="7"/>
      <c r="F49" s="7"/>
      <c r="G49" s="7"/>
    </row>
    <row r="50" spans="4:7" x14ac:dyDescent="0.25">
      <c r="D50" s="48"/>
      <c r="E50" s="7"/>
      <c r="F50" s="7"/>
      <c r="G50" s="7"/>
    </row>
    <row r="51" spans="4:7" x14ac:dyDescent="0.25">
      <c r="D51" s="48"/>
      <c r="E51" s="7"/>
      <c r="F51" s="7"/>
      <c r="G51" s="7"/>
    </row>
    <row r="52" spans="4:7" x14ac:dyDescent="0.25">
      <c r="E52" s="135"/>
      <c r="F52" s="135"/>
      <c r="G52" s="135"/>
    </row>
    <row r="53" spans="4:7" x14ac:dyDescent="0.25">
      <c r="E53" s="135"/>
      <c r="F53" s="135"/>
      <c r="G53" s="135"/>
    </row>
    <row r="54" spans="4:7" x14ac:dyDescent="0.25">
      <c r="E54" s="132"/>
      <c r="F54" s="132"/>
      <c r="G54" s="132"/>
    </row>
    <row r="55" spans="4:7" x14ac:dyDescent="0.25">
      <c r="E55" s="132"/>
      <c r="F55" s="132"/>
      <c r="G55" s="132"/>
    </row>
    <row r="56" spans="4:7" x14ac:dyDescent="0.25">
      <c r="E56" s="132"/>
      <c r="F56" s="132"/>
      <c r="G56" s="132"/>
    </row>
  </sheetData>
  <sheetProtection password="C71F" sheet="1" objects="1" scenarios="1"/>
  <mergeCells count="36">
    <mergeCell ref="A7:B7"/>
    <mergeCell ref="A10:B10"/>
    <mergeCell ref="A6:I6"/>
    <mergeCell ref="A9:B9"/>
    <mergeCell ref="C9:G9"/>
    <mergeCell ref="C7:G7"/>
    <mergeCell ref="A8:B8"/>
    <mergeCell ref="C8:G8"/>
    <mergeCell ref="A11:B11"/>
    <mergeCell ref="C11:D11"/>
    <mergeCell ref="C10:D10"/>
    <mergeCell ref="A13:B13"/>
    <mergeCell ref="C13:I13"/>
    <mergeCell ref="A12:B12"/>
    <mergeCell ref="C12:I12"/>
    <mergeCell ref="N7:V7"/>
    <mergeCell ref="N8:V8"/>
    <mergeCell ref="N9:V9"/>
    <mergeCell ref="N10:V10"/>
    <mergeCell ref="N11:V11"/>
    <mergeCell ref="A14:B14"/>
    <mergeCell ref="A16:A17"/>
    <mergeCell ref="B16:B17"/>
    <mergeCell ref="C16:C17"/>
    <mergeCell ref="D16:D17"/>
    <mergeCell ref="C14:I14"/>
    <mergeCell ref="E55:G55"/>
    <mergeCell ref="E56:G56"/>
    <mergeCell ref="I16:I17"/>
    <mergeCell ref="E52:G52"/>
    <mergeCell ref="E53:G53"/>
    <mergeCell ref="E54:G54"/>
    <mergeCell ref="F16:F17"/>
    <mergeCell ref="G16:G17"/>
    <mergeCell ref="H16:H17"/>
    <mergeCell ref="E16:E17"/>
  </mergeCells>
  <pageMargins left="0.51181102362204722" right="0" top="0.55118110236220474" bottom="0.35433070866141736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B6" sqref="B6"/>
    </sheetView>
  </sheetViews>
  <sheetFormatPr defaultColWidth="9.140625" defaultRowHeight="15" x14ac:dyDescent="0.25"/>
  <cols>
    <col min="1" max="1" width="11.140625" style="1" customWidth="1"/>
    <col min="2" max="2" width="28.7109375" style="1" customWidth="1"/>
    <col min="3" max="3" width="9.7109375" style="1" customWidth="1"/>
    <col min="4" max="4" width="16.42578125" style="1" customWidth="1"/>
    <col min="5" max="5" width="4.85546875" style="1" customWidth="1"/>
    <col min="6" max="6" width="12" style="1" customWidth="1"/>
    <col min="7" max="7" width="8.85546875" style="1" customWidth="1"/>
    <col min="8" max="8" width="16.85546875" style="1" customWidth="1"/>
    <col min="9" max="9" width="8.85546875" style="1" customWidth="1"/>
    <col min="10" max="10" width="15.85546875" style="1" customWidth="1"/>
    <col min="11" max="11" width="1" style="1" customWidth="1"/>
    <col min="12" max="12" width="9.7109375" style="1" customWidth="1"/>
    <col min="13" max="13" width="1.85546875" style="1" customWidth="1"/>
    <col min="14" max="16384" width="9.140625" style="1"/>
  </cols>
  <sheetData>
    <row r="1" spans="1:13" ht="18.75" x14ac:dyDescent="0.3">
      <c r="A1" s="174" t="s">
        <v>121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</row>
    <row r="2" spans="1:13" x14ac:dyDescent="0.25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</row>
    <row r="3" spans="1:13" x14ac:dyDescent="0.25">
      <c r="A3" s="175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</row>
    <row r="4" spans="1:13" x14ac:dyDescent="0.25">
      <c r="A4" s="175"/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</row>
    <row r="5" spans="1:13" x14ac:dyDescent="0.25">
      <c r="A5" s="175"/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</row>
    <row r="6" spans="1:13" x14ac:dyDescent="0.25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</row>
    <row r="7" spans="1:13" ht="15.75" x14ac:dyDescent="0.25">
      <c r="A7" s="176"/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</row>
    <row r="8" spans="1:13" ht="15.75" x14ac:dyDescent="0.25">
      <c r="A8" s="176"/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</row>
    <row r="9" spans="1:13" ht="15.75" thickBot="1" x14ac:dyDescent="0.3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</row>
    <row r="10" spans="1:13" ht="15.75" thickBot="1" x14ac:dyDescent="0.3">
      <c r="A10" s="61" t="str">
        <f>[1]Planilha!A12</f>
        <v>OBRA:</v>
      </c>
      <c r="B10" s="177" t="str">
        <f>Planilha!C12</f>
        <v>CENTRO SOCIAL E ALMOXARIFADO</v>
      </c>
      <c r="C10" s="177"/>
      <c r="D10" s="177"/>
      <c r="E10" s="177"/>
      <c r="F10" s="177"/>
      <c r="G10" s="177"/>
      <c r="H10" s="177"/>
      <c r="I10" s="177"/>
      <c r="J10" s="177"/>
      <c r="K10" s="177"/>
      <c r="L10" s="178"/>
    </row>
    <row r="11" spans="1:13" ht="15.75" thickBot="1" x14ac:dyDescent="0.3">
      <c r="A11" s="61" t="str">
        <f>[1]Planilha!A13</f>
        <v>Endereço:</v>
      </c>
      <c r="B11" s="177" t="str">
        <f>Planilha!C13</f>
        <v>RUA JOSÉ BOEIRA DE VARGAS</v>
      </c>
      <c r="C11" s="177"/>
      <c r="D11" s="177"/>
      <c r="E11" s="177"/>
      <c r="F11" s="177"/>
      <c r="G11" s="177"/>
      <c r="H11" s="177"/>
      <c r="I11" s="177"/>
      <c r="J11" s="177"/>
      <c r="K11" s="177"/>
      <c r="L11" s="178"/>
    </row>
    <row r="12" spans="1:13" ht="15.75" customHeight="1" thickBot="1" x14ac:dyDescent="0.3">
      <c r="A12" s="62" t="str">
        <f>[1]Planilha!A14</f>
        <v>Cidade/UF:</v>
      </c>
      <c r="B12" s="179" t="str">
        <f>Planilha!C14</f>
        <v>MONTE ALEGRE DOS CAMPOS / RS</v>
      </c>
      <c r="C12" s="179"/>
      <c r="D12" s="179"/>
      <c r="E12" s="179"/>
      <c r="F12" s="179"/>
      <c r="G12" s="179"/>
      <c r="H12" s="179"/>
      <c r="I12" s="179"/>
      <c r="J12" s="179"/>
      <c r="K12" s="179"/>
      <c r="L12" s="180"/>
      <c r="M12" s="4"/>
    </row>
    <row r="13" spans="1:13" ht="14.25" customHeight="1" thickBot="1" x14ac:dyDescent="0.3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2"/>
    </row>
    <row r="14" spans="1:13" ht="16.899999999999999" customHeight="1" thickBot="1" x14ac:dyDescent="0.3">
      <c r="A14" s="154" t="s">
        <v>40</v>
      </c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6"/>
      <c r="M14" s="5"/>
    </row>
    <row r="15" spans="1:13" ht="17.25" customHeight="1" thickBot="1" x14ac:dyDescent="0.3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2"/>
    </row>
    <row r="16" spans="1:13" ht="15.4" customHeight="1" thickBot="1" x14ac:dyDescent="0.3">
      <c r="A16" s="159" t="s">
        <v>2</v>
      </c>
      <c r="B16" s="167" t="s">
        <v>3</v>
      </c>
      <c r="C16" s="167"/>
      <c r="D16" s="167" t="s">
        <v>4</v>
      </c>
      <c r="E16" s="163" t="s">
        <v>12</v>
      </c>
      <c r="F16" s="164"/>
      <c r="G16" s="157" t="s">
        <v>5</v>
      </c>
      <c r="H16" s="65" t="s">
        <v>14</v>
      </c>
      <c r="I16" s="157" t="s">
        <v>5</v>
      </c>
      <c r="J16" s="65" t="s">
        <v>16</v>
      </c>
      <c r="K16" s="159" t="s">
        <v>5</v>
      </c>
      <c r="L16" s="160"/>
    </row>
    <row r="17" spans="1:13" ht="18" customHeight="1" x14ac:dyDescent="0.25">
      <c r="A17" s="161"/>
      <c r="B17" s="168"/>
      <c r="C17" s="169"/>
      <c r="D17" s="168"/>
      <c r="E17" s="165" t="s">
        <v>13</v>
      </c>
      <c r="F17" s="166"/>
      <c r="G17" s="158"/>
      <c r="H17" s="66" t="s">
        <v>15</v>
      </c>
      <c r="I17" s="158"/>
      <c r="J17" s="66" t="s">
        <v>17</v>
      </c>
      <c r="K17" s="161"/>
      <c r="L17" s="162"/>
    </row>
    <row r="18" spans="1:13" ht="14.65" customHeight="1" x14ac:dyDescent="0.25">
      <c r="A18" s="181">
        <v>1</v>
      </c>
      <c r="B18" s="183" t="s">
        <v>41</v>
      </c>
      <c r="C18" s="184"/>
      <c r="D18" s="67"/>
      <c r="E18" s="187" t="s">
        <v>42</v>
      </c>
      <c r="F18" s="188"/>
      <c r="G18" s="189"/>
      <c r="H18" s="190" t="s">
        <v>6</v>
      </c>
      <c r="I18" s="198" t="s">
        <v>6</v>
      </c>
      <c r="J18" s="190" t="s">
        <v>6</v>
      </c>
      <c r="K18" s="192" t="s">
        <v>6</v>
      </c>
      <c r="L18" s="193"/>
    </row>
    <row r="19" spans="1:13" ht="14.65" customHeight="1" x14ac:dyDescent="0.25">
      <c r="A19" s="182"/>
      <c r="B19" s="185"/>
      <c r="C19" s="186"/>
      <c r="D19" s="68"/>
      <c r="E19" s="196">
        <f>D24*G19</f>
        <v>200603.67600000001</v>
      </c>
      <c r="F19" s="197"/>
      <c r="G19" s="69">
        <v>0.4</v>
      </c>
      <c r="H19" s="191"/>
      <c r="I19" s="199"/>
      <c r="J19" s="200"/>
      <c r="K19" s="194"/>
      <c r="L19" s="195"/>
    </row>
    <row r="20" spans="1:13" ht="14.65" customHeight="1" x14ac:dyDescent="0.25">
      <c r="A20" s="201">
        <v>2</v>
      </c>
      <c r="B20" s="183" t="s">
        <v>43</v>
      </c>
      <c r="C20" s="184"/>
      <c r="D20" s="68"/>
      <c r="E20" s="203"/>
      <c r="F20" s="204"/>
      <c r="G20" s="70"/>
      <c r="H20" s="187" t="s">
        <v>42</v>
      </c>
      <c r="I20" s="189"/>
      <c r="J20" s="71" t="s">
        <v>7</v>
      </c>
      <c r="K20" s="205" t="s">
        <v>7</v>
      </c>
      <c r="L20" s="206"/>
    </row>
    <row r="21" spans="1:13" ht="14.65" customHeight="1" x14ac:dyDescent="0.25">
      <c r="A21" s="202"/>
      <c r="B21" s="185"/>
      <c r="C21" s="186"/>
      <c r="D21" s="72"/>
      <c r="E21" s="207" t="s">
        <v>6</v>
      </c>
      <c r="F21" s="208"/>
      <c r="G21" s="73" t="s">
        <v>7</v>
      </c>
      <c r="H21" s="74">
        <f>D24*I21</f>
        <v>200603.67600000001</v>
      </c>
      <c r="I21" s="75">
        <v>0.4</v>
      </c>
      <c r="J21" s="76"/>
      <c r="K21" s="210"/>
      <c r="L21" s="211"/>
    </row>
    <row r="22" spans="1:13" ht="14.65" customHeight="1" x14ac:dyDescent="0.25">
      <c r="A22" s="201">
        <v>3</v>
      </c>
      <c r="B22" s="183" t="s">
        <v>44</v>
      </c>
      <c r="C22" s="184"/>
      <c r="D22" s="77"/>
      <c r="E22" s="200"/>
      <c r="F22" s="209"/>
      <c r="G22" s="73" t="s">
        <v>7</v>
      </c>
      <c r="H22" s="78"/>
      <c r="I22" s="70"/>
      <c r="J22" s="187" t="s">
        <v>45</v>
      </c>
      <c r="K22" s="188"/>
      <c r="L22" s="212"/>
    </row>
    <row r="23" spans="1:13" ht="14.65" customHeight="1" x14ac:dyDescent="0.25">
      <c r="A23" s="202"/>
      <c r="B23" s="185"/>
      <c r="C23" s="186"/>
      <c r="D23" s="79"/>
      <c r="E23" s="213" t="s">
        <v>7</v>
      </c>
      <c r="F23" s="214"/>
      <c r="G23" s="73" t="s">
        <v>7</v>
      </c>
      <c r="H23" s="80" t="s">
        <v>6</v>
      </c>
      <c r="I23" s="81" t="s">
        <v>7</v>
      </c>
      <c r="J23" s="74">
        <f>D24*K23</f>
        <v>100301.838</v>
      </c>
      <c r="K23" s="215">
        <v>0.2</v>
      </c>
      <c r="L23" s="216"/>
    </row>
    <row r="24" spans="1:13" ht="15.4" customHeight="1" x14ac:dyDescent="0.25">
      <c r="A24" s="82"/>
      <c r="B24" s="172" t="s">
        <v>8</v>
      </c>
      <c r="C24" s="172"/>
      <c r="D24" s="83">
        <f>Planilha!I41</f>
        <v>501509.19</v>
      </c>
      <c r="E24" s="84" t="s">
        <v>9</v>
      </c>
      <c r="F24" s="85">
        <f>SUM(E18:F19)</f>
        <v>200603.67600000001</v>
      </c>
      <c r="G24" s="86">
        <f>F24/D24</f>
        <v>0.4</v>
      </c>
      <c r="H24" s="87">
        <f>SUM(H20:H21)</f>
        <v>200603.67600000001</v>
      </c>
      <c r="I24" s="86">
        <f>H24/D24</f>
        <v>0.4</v>
      </c>
      <c r="J24" s="217">
        <f>SUM(J21:J23)</f>
        <v>100301.838</v>
      </c>
      <c r="K24" s="218"/>
      <c r="L24" s="88">
        <f>J24/D24</f>
        <v>0.2</v>
      </c>
    </row>
    <row r="25" spans="1:13" ht="18.2" customHeight="1" thickBot="1" x14ac:dyDescent="0.3">
      <c r="A25" s="89"/>
      <c r="B25" s="173" t="s">
        <v>10</v>
      </c>
      <c r="C25" s="173"/>
      <c r="D25" s="90">
        <f>D24</f>
        <v>501509.19</v>
      </c>
      <c r="E25" s="91" t="s">
        <v>9</v>
      </c>
      <c r="F25" s="92">
        <f>F24</f>
        <v>200603.67600000001</v>
      </c>
      <c r="G25" s="93">
        <f>G24</f>
        <v>0.4</v>
      </c>
      <c r="H25" s="94">
        <f>H24+F25</f>
        <v>401207.35200000001</v>
      </c>
      <c r="I25" s="93">
        <f>I24+G25</f>
        <v>0.8</v>
      </c>
      <c r="J25" s="219">
        <f>J24+H25</f>
        <v>501509.19</v>
      </c>
      <c r="K25" s="173"/>
      <c r="L25" s="95">
        <f>L24+I25</f>
        <v>1</v>
      </c>
    </row>
    <row r="26" spans="1:13" ht="0.95" customHeight="1" x14ac:dyDescent="0.25">
      <c r="A26" s="220"/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</row>
    <row r="27" spans="1:13" x14ac:dyDescent="0.2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</row>
    <row r="28" spans="1:13" x14ac:dyDescent="0.2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</row>
    <row r="29" spans="1:13" x14ac:dyDescent="0.25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</row>
    <row r="30" spans="1:13" x14ac:dyDescent="0.25">
      <c r="A30" s="59"/>
      <c r="B30" s="59"/>
      <c r="C30" s="59"/>
      <c r="D30" s="59"/>
      <c r="E30" s="59"/>
      <c r="F30" s="59"/>
      <c r="G30" s="59"/>
      <c r="H30" s="59"/>
      <c r="I30" s="59" t="s">
        <v>120</v>
      </c>
      <c r="J30" s="98">
        <f ca="1">TODAY()</f>
        <v>45397</v>
      </c>
      <c r="K30" s="59"/>
      <c r="L30" s="59"/>
    </row>
    <row r="31" spans="1:13" x14ac:dyDescent="0.25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</row>
    <row r="32" spans="1:13" x14ac:dyDescent="0.25">
      <c r="A32" s="59"/>
      <c r="B32" s="59"/>
      <c r="C32" s="59"/>
      <c r="D32" s="60" t="s">
        <v>24</v>
      </c>
      <c r="E32" s="59"/>
      <c r="F32" s="59"/>
      <c r="G32" s="59"/>
      <c r="H32" s="59"/>
      <c r="I32" s="59"/>
      <c r="J32" s="59"/>
      <c r="K32" s="59"/>
      <c r="L32" s="59"/>
    </row>
    <row r="33" spans="1:12" x14ac:dyDescent="0.25">
      <c r="A33" s="59"/>
      <c r="B33" s="59"/>
      <c r="C33" s="59"/>
      <c r="D33" s="171" t="s">
        <v>119</v>
      </c>
      <c r="E33" s="171"/>
      <c r="F33" s="171"/>
      <c r="G33" s="59"/>
      <c r="H33" s="59"/>
      <c r="I33" s="59"/>
      <c r="J33" s="59"/>
      <c r="K33" s="59"/>
      <c r="L33" s="59"/>
    </row>
    <row r="34" spans="1:12" x14ac:dyDescent="0.25">
      <c r="A34" s="59"/>
      <c r="B34" s="59"/>
      <c r="C34" s="59"/>
      <c r="D34" s="170"/>
      <c r="E34" s="170"/>
      <c r="F34" s="170"/>
      <c r="G34" s="59"/>
      <c r="H34" s="59"/>
      <c r="I34" s="59"/>
      <c r="J34" s="59"/>
      <c r="K34" s="59"/>
      <c r="L34" s="59"/>
    </row>
    <row r="35" spans="1:12" x14ac:dyDescent="0.25">
      <c r="A35" s="59"/>
      <c r="B35" s="59"/>
      <c r="C35" s="59"/>
      <c r="D35" s="170"/>
      <c r="E35" s="170"/>
      <c r="F35" s="170"/>
      <c r="G35" s="59"/>
      <c r="H35" s="59"/>
      <c r="I35" s="59"/>
      <c r="J35" s="59"/>
      <c r="K35" s="59"/>
      <c r="L35" s="59"/>
    </row>
    <row r="36" spans="1:12" x14ac:dyDescent="0.25">
      <c r="A36" s="59"/>
      <c r="B36" s="59"/>
      <c r="C36" s="59"/>
      <c r="D36" s="171"/>
      <c r="E36" s="171"/>
      <c r="F36" s="171"/>
      <c r="G36" s="59"/>
      <c r="H36" s="59"/>
      <c r="I36" s="59"/>
      <c r="J36" s="59"/>
      <c r="K36" s="59"/>
      <c r="L36" s="59"/>
    </row>
    <row r="37" spans="1:12" x14ac:dyDescent="0.25">
      <c r="A37" s="59"/>
      <c r="B37" s="59"/>
      <c r="C37" s="59"/>
      <c r="D37" s="171"/>
      <c r="E37" s="171"/>
      <c r="F37" s="171"/>
      <c r="G37" s="59"/>
      <c r="H37" s="59"/>
      <c r="I37" s="59"/>
      <c r="J37" s="59"/>
      <c r="K37" s="59"/>
      <c r="L37" s="59"/>
    </row>
    <row r="38" spans="1:12" x14ac:dyDescent="0.25">
      <c r="D38" s="132"/>
      <c r="E38" s="132"/>
      <c r="F38" s="132"/>
    </row>
  </sheetData>
  <sheetProtection password="C71F" sheet="1" objects="1" scenarios="1"/>
  <mergeCells count="50">
    <mergeCell ref="J24:K24"/>
    <mergeCell ref="J25:K25"/>
    <mergeCell ref="A26:M26"/>
    <mergeCell ref="D33:F33"/>
    <mergeCell ref="D34:F34"/>
    <mergeCell ref="A20:A21"/>
    <mergeCell ref="B20:C21"/>
    <mergeCell ref="E20:F20"/>
    <mergeCell ref="H20:I20"/>
    <mergeCell ref="K20:L20"/>
    <mergeCell ref="E21:F22"/>
    <mergeCell ref="K21:L21"/>
    <mergeCell ref="A22:A23"/>
    <mergeCell ref="B22:C23"/>
    <mergeCell ref="J22:L22"/>
    <mergeCell ref="E23:F23"/>
    <mergeCell ref="K23:L23"/>
    <mergeCell ref="A18:A19"/>
    <mergeCell ref="B18:C19"/>
    <mergeCell ref="E18:G18"/>
    <mergeCell ref="H18:H19"/>
    <mergeCell ref="K18:L19"/>
    <mergeCell ref="E19:F19"/>
    <mergeCell ref="I18:I19"/>
    <mergeCell ref="J18:J19"/>
    <mergeCell ref="A7:L7"/>
    <mergeCell ref="A8:L8"/>
    <mergeCell ref="B10:L10"/>
    <mergeCell ref="B11:L11"/>
    <mergeCell ref="B12:L12"/>
    <mergeCell ref="A1:L1"/>
    <mergeCell ref="A2:L2"/>
    <mergeCell ref="A3:L3"/>
    <mergeCell ref="A4:L4"/>
    <mergeCell ref="A5:L5"/>
    <mergeCell ref="D35:F35"/>
    <mergeCell ref="D36:F36"/>
    <mergeCell ref="D37:F37"/>
    <mergeCell ref="D38:F38"/>
    <mergeCell ref="B24:C24"/>
    <mergeCell ref="B25:C25"/>
    <mergeCell ref="A14:L14"/>
    <mergeCell ref="I16:I17"/>
    <mergeCell ref="K16:L17"/>
    <mergeCell ref="E16:F16"/>
    <mergeCell ref="G16:G17"/>
    <mergeCell ref="E17:F17"/>
    <mergeCell ref="A16:A17"/>
    <mergeCell ref="B16:C17"/>
    <mergeCell ref="D16:D17"/>
  </mergeCells>
  <pageMargins left="0.51181102362204722" right="0" top="0.55118110236220474" bottom="0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9" workbookViewId="0">
      <selection activeCell="A23" sqref="A23:B23"/>
    </sheetView>
  </sheetViews>
  <sheetFormatPr defaultColWidth="9.140625" defaultRowHeight="15" x14ac:dyDescent="0.25"/>
  <cols>
    <col min="1" max="1" width="72" style="1" customWidth="1"/>
    <col min="2" max="2" width="11" style="1" customWidth="1"/>
    <col min="3" max="3" width="9.140625" style="1"/>
    <col min="4" max="4" width="7" style="1" customWidth="1"/>
    <col min="5" max="16384" width="9.140625" style="1"/>
  </cols>
  <sheetData>
    <row r="1" spans="1:4" ht="15.75" x14ac:dyDescent="0.25">
      <c r="A1" s="244"/>
      <c r="B1" s="244"/>
      <c r="C1" s="244"/>
      <c r="D1" s="10"/>
    </row>
    <row r="2" spans="1:4" x14ac:dyDescent="0.25">
      <c r="A2" s="146"/>
      <c r="B2" s="146"/>
      <c r="C2" s="146"/>
      <c r="D2" s="10"/>
    </row>
    <row r="3" spans="1:4" x14ac:dyDescent="0.25">
      <c r="A3" s="146"/>
      <c r="B3" s="146"/>
      <c r="C3" s="146"/>
      <c r="D3" s="10"/>
    </row>
    <row r="4" spans="1:4" x14ac:dyDescent="0.25">
      <c r="A4" s="146"/>
      <c r="B4" s="146"/>
      <c r="C4" s="146"/>
      <c r="D4" s="10"/>
    </row>
    <row r="5" spans="1:4" x14ac:dyDescent="0.25">
      <c r="A5" s="146"/>
      <c r="B5" s="146"/>
      <c r="C5" s="146"/>
    </row>
    <row r="6" spans="1:4" x14ac:dyDescent="0.25">
      <c r="A6" s="3"/>
      <c r="B6" s="3"/>
      <c r="C6" s="3"/>
    </row>
    <row r="7" spans="1:4" x14ac:dyDescent="0.25">
      <c r="A7" s="146"/>
      <c r="B7" s="146"/>
      <c r="C7" s="146"/>
    </row>
    <row r="8" spans="1:4" x14ac:dyDescent="0.25">
      <c r="A8" s="146"/>
      <c r="B8" s="146"/>
      <c r="C8" s="146"/>
    </row>
    <row r="10" spans="1:4" x14ac:dyDescent="0.25">
      <c r="A10" s="146" t="s">
        <v>46</v>
      </c>
      <c r="B10" s="146"/>
      <c r="C10" s="146"/>
    </row>
    <row r="12" spans="1:4" x14ac:dyDescent="0.25">
      <c r="A12" s="25" t="s">
        <v>47</v>
      </c>
      <c r="B12" s="25"/>
      <c r="C12" s="25"/>
    </row>
    <row r="13" spans="1:4" x14ac:dyDescent="0.25">
      <c r="A13" s="26"/>
      <c r="B13" s="26"/>
      <c r="C13" s="26"/>
    </row>
    <row r="14" spans="1:4" x14ac:dyDescent="0.25">
      <c r="A14" s="237" t="s">
        <v>48</v>
      </c>
      <c r="B14" s="238"/>
      <c r="C14" s="238"/>
    </row>
    <row r="15" spans="1:4" x14ac:dyDescent="0.25">
      <c r="A15" s="239" t="s">
        <v>49</v>
      </c>
      <c r="B15" s="240"/>
      <c r="C15" s="240"/>
    </row>
    <row r="16" spans="1:4" x14ac:dyDescent="0.25">
      <c r="A16" s="27"/>
      <c r="B16" s="27"/>
      <c r="C16" s="27"/>
    </row>
    <row r="17" spans="1:3" x14ac:dyDescent="0.25">
      <c r="A17" s="241" t="s">
        <v>50</v>
      </c>
      <c r="B17" s="241"/>
      <c r="C17" s="28">
        <v>1</v>
      </c>
    </row>
    <row r="18" spans="1:3" x14ac:dyDescent="0.25">
      <c r="A18" s="242" t="s">
        <v>51</v>
      </c>
      <c r="B18" s="242"/>
      <c r="C18" s="28">
        <v>0.05</v>
      </c>
    </row>
    <row r="20" spans="1:3" ht="15.75" x14ac:dyDescent="0.25">
      <c r="A20" s="243" t="s">
        <v>52</v>
      </c>
      <c r="B20" s="243"/>
      <c r="C20" s="243"/>
    </row>
    <row r="21" spans="1:3" x14ac:dyDescent="0.25">
      <c r="A21" s="29"/>
      <c r="B21" s="29"/>
      <c r="C21" s="29"/>
    </row>
    <row r="22" spans="1:3" x14ac:dyDescent="0.25">
      <c r="A22" s="235" t="s">
        <v>53</v>
      </c>
      <c r="B22" s="236"/>
      <c r="C22" s="30"/>
    </row>
    <row r="23" spans="1:3" x14ac:dyDescent="0.25">
      <c r="A23" s="227" t="s">
        <v>54</v>
      </c>
      <c r="B23" s="228"/>
      <c r="C23" s="31"/>
    </row>
    <row r="24" spans="1:3" x14ac:dyDescent="0.25">
      <c r="A24" s="29"/>
      <c r="B24" s="29"/>
      <c r="C24" s="29"/>
    </row>
    <row r="25" spans="1:3" ht="15" customHeight="1" x14ac:dyDescent="0.25">
      <c r="A25" s="229" t="s">
        <v>55</v>
      </c>
      <c r="B25" s="231" t="s">
        <v>56</v>
      </c>
      <c r="C25" s="233" t="s">
        <v>57</v>
      </c>
    </row>
    <row r="26" spans="1:3" ht="7.5" customHeight="1" x14ac:dyDescent="0.25">
      <c r="A26" s="230"/>
      <c r="B26" s="232"/>
      <c r="C26" s="234"/>
    </row>
    <row r="27" spans="1:3" ht="15" customHeight="1" x14ac:dyDescent="0.25">
      <c r="A27" s="32" t="s">
        <v>58</v>
      </c>
      <c r="B27" s="33" t="s">
        <v>59</v>
      </c>
      <c r="C27" s="34">
        <v>3.4500000000000003E-2</v>
      </c>
    </row>
    <row r="28" spans="1:3" ht="15" customHeight="1" x14ac:dyDescent="0.25">
      <c r="A28" s="32" t="s">
        <v>60</v>
      </c>
      <c r="B28" s="33" t="s">
        <v>61</v>
      </c>
      <c r="C28" s="34">
        <v>4.0000000000000001E-3</v>
      </c>
    </row>
    <row r="29" spans="1:3" x14ac:dyDescent="0.25">
      <c r="A29" s="32" t="s">
        <v>62</v>
      </c>
      <c r="B29" s="33" t="s">
        <v>63</v>
      </c>
      <c r="C29" s="34">
        <v>5.0000000000000001E-3</v>
      </c>
    </row>
    <row r="30" spans="1:3" ht="15" customHeight="1" x14ac:dyDescent="0.25">
      <c r="A30" s="32" t="s">
        <v>64</v>
      </c>
      <c r="B30" s="33" t="s">
        <v>65</v>
      </c>
      <c r="C30" s="34">
        <v>0.01</v>
      </c>
    </row>
    <row r="31" spans="1:3" x14ac:dyDescent="0.25">
      <c r="A31" s="32" t="s">
        <v>66</v>
      </c>
      <c r="B31" s="33" t="s">
        <v>67</v>
      </c>
      <c r="C31" s="34">
        <v>7.0000000000000007E-2</v>
      </c>
    </row>
    <row r="32" spans="1:3" ht="23.25" customHeight="1" x14ac:dyDescent="0.25">
      <c r="A32" s="32" t="s">
        <v>68</v>
      </c>
      <c r="B32" s="33" t="s">
        <v>69</v>
      </c>
      <c r="C32" s="34">
        <v>0.03</v>
      </c>
    </row>
    <row r="33" spans="1:10" ht="20.25" customHeight="1" x14ac:dyDescent="0.25">
      <c r="A33" s="32" t="s">
        <v>70</v>
      </c>
      <c r="B33" s="33" t="s">
        <v>71</v>
      </c>
      <c r="C33" s="35">
        <v>0.05</v>
      </c>
    </row>
    <row r="34" spans="1:10" ht="37.5" customHeight="1" x14ac:dyDescent="0.25">
      <c r="A34" s="32" t="s">
        <v>72</v>
      </c>
      <c r="B34" s="33" t="s">
        <v>73</v>
      </c>
      <c r="C34" s="35">
        <v>4.4999999999999998E-2</v>
      </c>
    </row>
    <row r="35" spans="1:10" ht="23.25" customHeight="1" x14ac:dyDescent="0.25">
      <c r="A35" s="32" t="s">
        <v>74</v>
      </c>
      <c r="B35" s="36" t="s">
        <v>75</v>
      </c>
      <c r="C35" s="35">
        <v>0.2258</v>
      </c>
    </row>
    <row r="36" spans="1:10" x14ac:dyDescent="0.25">
      <c r="A36" s="37" t="s">
        <v>76</v>
      </c>
      <c r="B36" s="38" t="s">
        <v>77</v>
      </c>
      <c r="C36" s="39">
        <v>0.2888</v>
      </c>
    </row>
    <row r="37" spans="1:10" x14ac:dyDescent="0.25">
      <c r="A37" s="29"/>
      <c r="B37" s="29"/>
      <c r="C37" s="29"/>
    </row>
    <row r="38" spans="1:10" x14ac:dyDescent="0.25">
      <c r="A38" s="40" t="s">
        <v>78</v>
      </c>
      <c r="B38" s="40"/>
      <c r="C38" s="40"/>
    </row>
    <row r="39" spans="1:10" ht="15" customHeight="1" x14ac:dyDescent="0.25">
      <c r="A39" s="221" t="s">
        <v>79</v>
      </c>
      <c r="B39" s="221"/>
      <c r="C39" s="221"/>
      <c r="D39" s="41"/>
      <c r="F39" s="221"/>
      <c r="G39" s="221"/>
      <c r="H39" s="221"/>
      <c r="I39" s="221"/>
      <c r="J39" s="42">
        <v>-1</v>
      </c>
    </row>
    <row r="40" spans="1:10" ht="15.75" x14ac:dyDescent="0.25">
      <c r="A40" s="222" t="s">
        <v>80</v>
      </c>
      <c r="B40" s="222"/>
      <c r="C40" s="222"/>
      <c r="G40" s="43"/>
    </row>
    <row r="41" spans="1:10" x14ac:dyDescent="0.25">
      <c r="A41" s="44"/>
      <c r="B41" s="44"/>
      <c r="C41" s="44"/>
    </row>
    <row r="42" spans="1:10" ht="38.25" customHeight="1" x14ac:dyDescent="0.25">
      <c r="A42" s="223" t="s">
        <v>81</v>
      </c>
      <c r="B42" s="224"/>
      <c r="C42" s="224"/>
    </row>
    <row r="43" spans="1:10" x14ac:dyDescent="0.25">
      <c r="A43" s="29"/>
      <c r="B43" s="29"/>
      <c r="C43" s="29"/>
    </row>
    <row r="44" spans="1:10" x14ac:dyDescent="0.25">
      <c r="A44" s="29" t="s">
        <v>82</v>
      </c>
      <c r="B44" s="29"/>
      <c r="C44" s="29"/>
    </row>
    <row r="45" spans="1:10" ht="35.25" customHeight="1" x14ac:dyDescent="0.25">
      <c r="A45" s="225"/>
      <c r="B45" s="226"/>
      <c r="C45" s="226"/>
    </row>
    <row r="47" spans="1:10" x14ac:dyDescent="0.25">
      <c r="A47" s="1" t="str">
        <f>[1]Planilha!A42</f>
        <v>TAIÓ-SC, 12 DE SETEMBRO DE 2022.</v>
      </c>
    </row>
    <row r="50" spans="1:7" x14ac:dyDescent="0.25">
      <c r="A50" s="46" t="s">
        <v>83</v>
      </c>
    </row>
    <row r="51" spans="1:7" x14ac:dyDescent="0.25">
      <c r="A51" s="23" t="s">
        <v>18</v>
      </c>
    </row>
    <row r="52" spans="1:7" x14ac:dyDescent="0.25">
      <c r="A52" s="24" t="s">
        <v>19</v>
      </c>
      <c r="B52" s="10"/>
      <c r="C52" s="6"/>
      <c r="D52" s="10"/>
      <c r="E52" s="10"/>
      <c r="F52" s="10"/>
      <c r="G52" s="10"/>
    </row>
    <row r="53" spans="1:7" x14ac:dyDescent="0.25">
      <c r="A53" s="24" t="s">
        <v>20</v>
      </c>
      <c r="B53" s="10"/>
      <c r="C53" s="45"/>
      <c r="D53" s="10"/>
      <c r="E53" s="10"/>
      <c r="F53" s="10"/>
      <c r="G53" s="10"/>
    </row>
    <row r="54" spans="1:7" x14ac:dyDescent="0.25">
      <c r="A54" s="23" t="s">
        <v>21</v>
      </c>
      <c r="B54" s="10"/>
      <c r="C54" s="45"/>
      <c r="D54" s="10"/>
      <c r="E54" s="10"/>
      <c r="F54" s="10"/>
      <c r="G54" s="10"/>
    </row>
    <row r="55" spans="1:7" x14ac:dyDescent="0.25">
      <c r="A55" s="23" t="s">
        <v>22</v>
      </c>
      <c r="B55" s="10"/>
      <c r="C55" s="45"/>
      <c r="D55" s="10"/>
      <c r="E55" s="10"/>
      <c r="F55" s="10"/>
      <c r="G55" s="10"/>
    </row>
    <row r="56" spans="1:7" x14ac:dyDescent="0.25">
      <c r="A56" s="23" t="s">
        <v>23</v>
      </c>
      <c r="B56" s="10"/>
      <c r="C56" s="10"/>
      <c r="D56" s="10"/>
      <c r="E56" s="10"/>
      <c r="F56" s="10"/>
      <c r="G56" s="10"/>
    </row>
    <row r="57" spans="1:7" x14ac:dyDescent="0.25">
      <c r="A57" s="10"/>
      <c r="B57" s="10"/>
      <c r="C57" s="10"/>
      <c r="D57" s="10"/>
      <c r="E57" s="10"/>
      <c r="F57" s="10"/>
      <c r="G57" s="10"/>
    </row>
  </sheetData>
  <mergeCells count="23">
    <mergeCell ref="A7:C7"/>
    <mergeCell ref="A8:C8"/>
    <mergeCell ref="A10:C10"/>
    <mergeCell ref="A1:C1"/>
    <mergeCell ref="A2:C2"/>
    <mergeCell ref="A3:C3"/>
    <mergeCell ref="A4:C4"/>
    <mergeCell ref="A5:C5"/>
    <mergeCell ref="A22:B22"/>
    <mergeCell ref="A14:C14"/>
    <mergeCell ref="A15:C15"/>
    <mergeCell ref="A17:B17"/>
    <mergeCell ref="A18:B18"/>
    <mergeCell ref="A20:C20"/>
    <mergeCell ref="F39:I39"/>
    <mergeCell ref="A40:C40"/>
    <mergeCell ref="A42:C42"/>
    <mergeCell ref="A45:C45"/>
    <mergeCell ref="A23:B23"/>
    <mergeCell ref="A25:A26"/>
    <mergeCell ref="B25:B26"/>
    <mergeCell ref="C25:C26"/>
    <mergeCell ref="A39:C39"/>
  </mergeCells>
  <dataValidations count="5">
    <dataValidation type="decimal" allowBlank="1" showErrorMessage="1" errorTitle="Erro de valores" error="Digite um valor entre 0% e 100%" sqref="C27:C32">
      <formula1>0</formula1>
      <formula2>1</formula2>
    </dataValidation>
    <dataValidation type="decimal" allowBlank="1" showErrorMessage="1" errorTitle="Erro de valores" error="Digite um valor maior do que 0." sqref="C33">
      <formula1>0</formula1>
      <formula2>1</formula2>
    </dataValidation>
    <dataValidation operator="greaterThanOrEqual" allowBlank="1" showErrorMessage="1" errorTitle="Erro de valores" error="Digite um valor igual a 0% ou 2%." sqref="C34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C18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C17">
      <formula1>0</formula1>
      <formula2>1</formula2>
    </dataValidation>
  </dataValidations>
  <pageMargins left="0.9055118110236221" right="0" top="0.19685039370078741" bottom="0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view="pageBreakPreview" zoomScale="60" zoomScaleNormal="100" workbookViewId="0">
      <selection activeCell="J31" sqref="J31"/>
    </sheetView>
  </sheetViews>
  <sheetFormatPr defaultRowHeight="15" x14ac:dyDescent="0.25"/>
  <sheetData>
    <row r="1" spans="1:6" x14ac:dyDescent="0.25">
      <c r="A1" s="1" t="s">
        <v>117</v>
      </c>
      <c r="B1" s="1"/>
      <c r="C1" s="1"/>
      <c r="D1" s="1"/>
      <c r="E1" s="1"/>
      <c r="F1" s="1"/>
    </row>
    <row r="2" spans="1:6" x14ac:dyDescent="0.25">
      <c r="A2" s="1" t="s">
        <v>36</v>
      </c>
      <c r="B2" s="1" t="s">
        <v>118</v>
      </c>
      <c r="C2" s="1"/>
      <c r="D2" s="1"/>
      <c r="E2" s="1"/>
      <c r="F2" s="1"/>
    </row>
    <row r="3" spans="1:6" x14ac:dyDescent="0.25">
      <c r="A3" s="1" t="s">
        <v>35</v>
      </c>
      <c r="B3" s="1" t="s">
        <v>33</v>
      </c>
      <c r="C3" s="1"/>
      <c r="D3" s="1"/>
      <c r="E3" s="1"/>
      <c r="F3" s="1"/>
    </row>
    <row r="4" spans="1:6" x14ac:dyDescent="0.25">
      <c r="A4" s="1" t="s">
        <v>34</v>
      </c>
      <c r="B4" s="1" t="s">
        <v>37</v>
      </c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Planilha</vt:lpstr>
      <vt:lpstr>Cronograma</vt:lpstr>
      <vt:lpstr>BDI</vt:lpstr>
      <vt:lpstr>ENCARGOS</vt:lpstr>
      <vt:lpstr>ENCARGOS!Area_de_impressao</vt:lpstr>
      <vt:lpstr>Planilha!Area_de_impressao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</dc:creator>
  <cp:keywords/>
  <dc:description/>
  <cp:lastModifiedBy>LICITAÇÃO</cp:lastModifiedBy>
  <cp:revision/>
  <cp:lastPrinted>2024-04-13T16:26:28Z</cp:lastPrinted>
  <dcterms:created xsi:type="dcterms:W3CDTF">2022-06-20T13:44:59Z</dcterms:created>
  <dcterms:modified xsi:type="dcterms:W3CDTF">2024-04-15T16:33:34Z</dcterms:modified>
  <cp:category/>
  <cp:contentStatus/>
</cp:coreProperties>
</file>