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G:\Instituto Ação Nacional\Projetos\FUNASA\00 PROTOCOLOS - FUNASA\Prefeitura Municipal de Cantagalo - MARINA - ENVIADO\PROJETO DE ENGENHARIA - 2 ETAPA\Planilha orçamentária das melhorias a serem implementadas\"/>
    </mc:Choice>
  </mc:AlternateContent>
  <xr:revisionPtr revIDLastSave="0" documentId="8_{77E997E2-8F6C-4BB6-8A98-21ECEE9D33F7}" xr6:coauthVersionLast="47" xr6:coauthVersionMax="47" xr10:uidLastSave="{00000000-0000-0000-0000-000000000000}"/>
  <bookViews>
    <workbookView xWindow="-108" yWindow="-108" windowWidth="23256" windowHeight="12456" xr2:uid="{1EE550CD-CEF6-4CAF-B822-14C788400A5C}"/>
  </bookViews>
  <sheets>
    <sheet name="Orçamento Funasa 2025 MG" sheetId="4" r:id="rId1"/>
    <sheet name="Planilh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4" l="1"/>
  <c r="G4" i="4"/>
  <c r="G5" i="4"/>
  <c r="G6" i="4"/>
  <c r="G7" i="4"/>
  <c r="G8" i="4"/>
  <c r="G9" i="4"/>
  <c r="G10" i="4"/>
  <c r="G13" i="4" s="1"/>
  <c r="G28" i="4" s="1"/>
  <c r="G11" i="4"/>
  <c r="G12" i="4"/>
  <c r="G15" i="4"/>
  <c r="G16" i="4"/>
  <c r="G29" i="4" s="1"/>
  <c r="G17" i="4"/>
  <c r="G18" i="4"/>
  <c r="G19" i="4"/>
  <c r="G20" i="4"/>
  <c r="G21" i="4"/>
  <c r="G22" i="4"/>
  <c r="G23" i="4"/>
  <c r="G24" i="4"/>
  <c r="G25" i="4"/>
  <c r="G26" i="4"/>
  <c r="G27" i="4"/>
  <c r="G34" i="4"/>
  <c r="G31" i="4" l="1"/>
  <c r="G32" i="4"/>
  <c r="G30" i="4"/>
  <c r="G33" i="4"/>
  <c r="G35" i="4" s="1"/>
  <c r="F8" i="2" l="1"/>
  <c r="E3" i="2"/>
  <c r="G8" i="2" l="1"/>
  <c r="G12" i="2" s="1"/>
  <c r="H3" i="2" l="1"/>
  <c r="G3" i="2" s="1"/>
  <c r="G11" i="2"/>
  <c r="G9" i="2"/>
  <c r="G10" i="2" s="1"/>
</calcChain>
</file>

<file path=xl/sharedStrings.xml><?xml version="1.0" encoding="utf-8"?>
<sst xmlns="http://schemas.openxmlformats.org/spreadsheetml/2006/main" count="131" uniqueCount="90">
  <si>
    <t>VALOR TOTAL DO PROJETO</t>
  </si>
  <si>
    <t>pçs</t>
  </si>
  <si>
    <t>Quantidade de Unidades por Municipio</t>
  </si>
  <si>
    <t>pç</t>
  </si>
  <si>
    <t>TOTAL GERAL (com BDI)</t>
  </si>
  <si>
    <t>%</t>
  </si>
  <si>
    <t>Impostos - OSCIP (3%)</t>
  </si>
  <si>
    <t>Encargos trabalhistas (8%)</t>
  </si>
  <si>
    <t>BDI total (15%) - aplicado sobre subtotal</t>
  </si>
  <si>
    <t>SUBTOTAL MÃO-DE-OBRA/SERVIÇOS</t>
  </si>
  <si>
    <t>SUBTOTAL CAPEX</t>
  </si>
  <si>
    <t>https://www.copasa.com.br | Custos administrativos diretos (planos, AR, comunicações)</t>
  </si>
  <si>
    <t>job</t>
  </si>
  <si>
    <t>Custos administrativos diretos (planos, AR, comunicações)</t>
  </si>
  <si>
    <t>Mão-de-Obra / Serviço Intalação</t>
  </si>
  <si>
    <t>https://www.caixa.gov.br/poder-publico/modernizacao-gestao/sinapi/Paginas/default.aspx | Transporte (serviço de descarga e movimentação no local) - job</t>
  </si>
  <si>
    <t>Transporte (serviço de descarga e movimentação no local) - job</t>
  </si>
  <si>
    <t>https://www.caixa.gov.br/poder-publico/modernizacao-gestao/sinapi/Paginas/default.aspx | Fabricação de vala - camadas de brita (3,2,1,0) m3</t>
  </si>
  <si>
    <t>m3</t>
  </si>
  <si>
    <t>Camada de brita e elementos drenantes da vala de infiltração</t>
  </si>
  <si>
    <t>https://samae.sp.gov.br/documentos/index/doc/tabela-de-precos/ | Fabricação de vala - parede de tijolos revestida e rebocada (m2)</t>
  </si>
  <si>
    <t>m2</t>
  </si>
  <si>
    <t>Edificação civil da vala de infiltração</t>
  </si>
  <si>
    <t>https://samae.sp.gov.br/documentos/index/doc/tabela-de-precos/ | Fabricação de vala de infiltração - escavação (m3)</t>
  </si>
  <si>
    <t>Escavação do sumidouro (infiltração do percolado no solo e contribuiçào hidrica no lençol freático)</t>
  </si>
  <si>
    <t>https://www.embasa.ba.gov.br/2025.1 | Enchimento/ensaio do tanque reator com água - job</t>
  </si>
  <si>
    <t>Enchimento de teste do tanque (reator com água) - job</t>
  </si>
  <si>
    <t>https://www.caixa.gov.br/poder-publico/modernizacao-gestao/sinapi/Paginas/default.aspx | Compactação e restauro de área</t>
  </si>
  <si>
    <t>Compactação e restauro de área (incl. ensaio visual)</t>
  </si>
  <si>
    <t>https://samae.sp.gov.br/documentos/index/doc/tabela-de-precos/ | Peneiração da terra (remoção de pedregulhos) - job</t>
  </si>
  <si>
    <t>Peneiração da terra (remoção de pedregulhos) - job</t>
  </si>
  <si>
    <t>https://samae.sp.gov.br/documentos/index/doc/tabela-de-precos/ | Roçada e capina (preparação do entorno) - job</t>
  </si>
  <si>
    <t>h</t>
  </si>
  <si>
    <t>Roçada e capina química (1 técnicos x 1 h)</t>
  </si>
  <si>
    <t>https://www.caixa.gov.br/poder-publico/modernizacao-gestao/sinapi/Paginas/default.aspx | Mão-de-obra instalação (2 técnicos x 8 h)</t>
  </si>
  <si>
    <t>Mão-de-obra instalação (2 técnicos x 8 h)</t>
  </si>
  <si>
    <t>https://www.cronoshare.com.br/quanto-custa/alugar-escavadeira-dia | Aluguel retroescavadeira c/ operador (6 h)</t>
  </si>
  <si>
    <t>Aluguel retroescavadeira c/ operador (6 h)</t>
  </si>
  <si>
    <t>https://www.caixa.gov.br/poder-publico/modernizacao-gestao/sinapi/Paginas/default.aspx | Escavação - rocha (m3) (pit 2.5 m3 com empolamento 60%)</t>
  </si>
  <si>
    <t>Escavação - rocha (m3) (pit 2.5 m3 com empolamento 60%)</t>
  </si>
  <si>
    <t>https://www.caixa.gov.br/poder-publico/modernizacao-gestao/sinapi/Paginas/default.aspx | Escavação - solo (m3) (pit 2.5 m3 com empolamento 30%)</t>
  </si>
  <si>
    <t>Escavação - solo (m3) (pit 2.5 m3 com empolamento 30%)</t>
  </si>
  <si>
    <t>https://www.caixa.gov.br/poder-publico/modernizacao-gestao/sinapi/Paginas/default.aspx | Placa de identificação da obra</t>
  </si>
  <si>
    <t>un</t>
  </si>
  <si>
    <t>Placa de identificação de obra</t>
  </si>
  <si>
    <t>CAPEX (equipamento + materiais)</t>
  </si>
  <si>
    <t>https://www.copasa.com.br | Transporte de material (prazo 15 km) - valor fixo</t>
  </si>
  <si>
    <t>Transporte de material (base + km) - 15 km</t>
  </si>
  <si>
    <t>https://samae.sp.gov.br/documentos/index/doc/tabela-de-precos/ | Acessórios diversos (válvulas, abraçadeiras, selantes)</t>
  </si>
  <si>
    <t>set</t>
  </si>
  <si>
    <t>Acessórios diversos (válvulas, abraçadeiras, PU e selantes)</t>
  </si>
  <si>
    <t>https://www.caixa.gov.br/poder-publico/modernizacao-gestao/sinapi/Paginas/default.aspx | Materiais para assentamento e vedação (cimento, argamassa)</t>
  </si>
  <si>
    <t>Materiais para assentamento e vedação (cimento, argamassa)</t>
  </si>
  <si>
    <t>https://www.embasa.ba.gov.br/2025.1 | Cepas bacterianas (6 L x R$ 250.0/L)</t>
  </si>
  <si>
    <t>L</t>
  </si>
  <si>
    <t>Cepa(s) bacteriana(s) + meio suporte Bambu para os 04 estágios (Câmaras) - inóculo inicial</t>
  </si>
  <si>
    <t>https://www.caixa.gov.br/poder-publico/modernizacao-gestao/sinapi/Paginas/default.aspx | Areia para berço (m3)</t>
  </si>
  <si>
    <t>Areia para berço (m3)</t>
  </si>
  <si>
    <t>https://www.caixa.gov.br/poder-publico/modernizacao-gestao/sinapi/Paginas/default.aspx | Colchão - pó de brita (m3)</t>
  </si>
  <si>
    <t>Colchão - pó de brita (m3)</t>
  </si>
  <si>
    <t>https://samae.sp.gov.br/documentos/index/doc/tabela-de-precos/ | Tubulação DN100 RPVC - tubos e acessórios (curvas, tees, conexões)</t>
  </si>
  <si>
    <t>Tubulação e acessórios RPVC (incl. conexões e válvulas)</t>
  </si>
  <si>
    <t>https://samae.sp.gov.br/documentos/index/doc/tabela-de-precos/ | Caixa de gordura separadora água/óleo</t>
  </si>
  <si>
    <t>Caixa de gordura separadora água/óleo em PRFV</t>
  </si>
  <si>
    <t>https://www.caixa.gov.br/poder-publico/modernizacao-gestao/sinapi/Paginas/default.aspx | Biodigestor 1850 L - Fibra (resina vinilester)</t>
  </si>
  <si>
    <t>Biodigestor 1850 L - Fibra (resina vinilester)</t>
  </si>
  <si>
    <t>Referência</t>
  </si>
  <si>
    <t>Total (R$)</t>
  </si>
  <si>
    <t>Preço Unit. (R$)</t>
  </si>
  <si>
    <t>Qtd</t>
  </si>
  <si>
    <t>Un</t>
  </si>
  <si>
    <t>Descrição</t>
  </si>
  <si>
    <t>Categoria</t>
  </si>
  <si>
    <t>Item</t>
  </si>
  <si>
    <t>PLACA DE OBRA (PARA CONSTRUCAO CIVIL) EM CHAPA GALVANIZADA *N. 22*, ADESIVADA, DE *2,4 X 1,2* M (SEM POSTES PARA FIXACAO)</t>
  </si>
  <si>
    <t>m²</t>
  </si>
  <si>
    <t>Código</t>
  </si>
  <si>
    <t>Base</t>
  </si>
  <si>
    <t>Und</t>
  </si>
  <si>
    <t>Quantidade</t>
  </si>
  <si>
    <t>Valor Unit</t>
  </si>
  <si>
    <t>Total</t>
  </si>
  <si>
    <t>SINAPI
Jan/2026</t>
  </si>
  <si>
    <t>QNTD de placas
(1 por comunidade)</t>
  </si>
  <si>
    <t>Valor Custo</t>
  </si>
  <si>
    <t>Impostos</t>
  </si>
  <si>
    <t>Valor total</t>
  </si>
  <si>
    <t>BDI</t>
  </si>
  <si>
    <t>Custo + BDI</t>
  </si>
  <si>
    <t>Valor Unit com BDI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</si>
</sst>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[$R$-416]\ * #,##0.00_-;\-[$R$-416]\ * #,##0.00_-;_-[$R$-416]\ * &quot;-&quot;??_-;_-@_-"/>
    <numFmt numFmtId="170" formatCode="&quot;R$&quot;\ 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rgb="FFFA7D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2" borderId="1" applyNumberFormat="0" applyAlignment="0" applyProtection="0"/>
    <xf numFmtId="0" fontId="4" fillId="0" borderId="0" applyNumberForma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2" fillId="0" borderId="0" xfId="0" applyFont="1"/>
    <xf numFmtId="164" fontId="2" fillId="0" borderId="0" xfId="1" applyNumberFormat="1" applyFont="1"/>
    <xf numFmtId="0" fontId="2" fillId="3" borderId="2" xfId="0" applyFont="1" applyFill="1" applyBorder="1"/>
    <xf numFmtId="164" fontId="3" fillId="3" borderId="2" xfId="1" applyNumberFormat="1" applyFont="1" applyFill="1" applyBorder="1"/>
    <xf numFmtId="0" fontId="2" fillId="3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right"/>
    </xf>
    <xf numFmtId="0" fontId="0" fillId="3" borderId="2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43" fontId="2" fillId="0" borderId="0" xfId="1" applyFont="1"/>
    <xf numFmtId="9" fontId="2" fillId="0" borderId="0" xfId="0" applyNumberFormat="1" applyFont="1" applyAlignment="1">
      <alignment horizontal="center"/>
    </xf>
    <xf numFmtId="43" fontId="2" fillId="0" borderId="0" xfId="0" applyNumberFormat="1" applyFont="1"/>
    <xf numFmtId="0" fontId="4" fillId="0" borderId="0" xfId="4" applyAlignment="1" applyProtection="1"/>
    <xf numFmtId="43" fontId="0" fillId="0" borderId="0" xfId="1" applyFont="1" applyAlignment="1">
      <alignment horizontal="right"/>
    </xf>
    <xf numFmtId="43" fontId="0" fillId="0" borderId="0" xfId="1" applyFont="1"/>
    <xf numFmtId="0" fontId="4" fillId="0" borderId="0" xfId="4"/>
    <xf numFmtId="164" fontId="2" fillId="0" borderId="0" xfId="1" applyNumberFormat="1" applyFont="1" applyAlignment="1">
      <alignment horizontal="right"/>
    </xf>
    <xf numFmtId="43" fontId="2" fillId="0" borderId="0" xfId="1" applyFont="1" applyAlignment="1">
      <alignment horizontal="right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0" fillId="0" borderId="0" xfId="0" applyAlignment="1">
      <alignment vertical="center"/>
    </xf>
    <xf numFmtId="0" fontId="3" fillId="2" borderId="1" xfId="3" applyFont="1" applyAlignment="1">
      <alignment horizontal="center" vertical="center"/>
    </xf>
    <xf numFmtId="17" fontId="0" fillId="0" borderId="0" xfId="0" applyNumberFormat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2" fontId="0" fillId="0" borderId="3" xfId="0" applyNumberFormat="1" applyBorder="1" applyAlignment="1">
      <alignment horizontal="center" vertical="center"/>
    </xf>
    <xf numFmtId="170" fontId="0" fillId="0" borderId="3" xfId="0" applyNumberFormat="1" applyBorder="1" applyAlignment="1">
      <alignment horizontal="center" vertical="center"/>
    </xf>
    <xf numFmtId="170" fontId="0" fillId="0" borderId="0" xfId="0" applyNumberFormat="1"/>
    <xf numFmtId="9" fontId="0" fillId="0" borderId="0" xfId="0" applyNumberFormat="1"/>
    <xf numFmtId="9" fontId="0" fillId="0" borderId="0" xfId="2" applyFont="1"/>
    <xf numFmtId="0" fontId="0" fillId="0" borderId="3" xfId="0" applyFill="1" applyBorder="1" applyAlignment="1">
      <alignment horizontal="center" vertical="center" wrapText="1"/>
    </xf>
  </cellXfs>
  <cellStyles count="5">
    <cellStyle name="Cálculo" xfId="3" builtinId="22"/>
    <cellStyle name="Hiperlink" xfId="4" builtinId="8"/>
    <cellStyle name="Normal" xfId="0" builtinId="0"/>
    <cellStyle name="Porcentagem" xfId="2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amae.sp.gov.br/documentos/index/doc/tabela-de-precos/%20|%20Ro&#231;ada%20e%20capina%20(prepara&#231;&#227;o%20do%20entorno)%20-%20job" TargetMode="External"/><Relationship Id="rId13" Type="http://schemas.openxmlformats.org/officeDocument/2006/relationships/hyperlink" Target="https://www.caixa.gov.br/poder-publico/modernizacao-gestao/sinapi/Paginas/default.aspx%20|%20Biodigestor%201850%20L%20-%20Fibra%20(resina%20vinilester)" TargetMode="External"/><Relationship Id="rId18" Type="http://schemas.openxmlformats.org/officeDocument/2006/relationships/hyperlink" Target="https://www.caixa.gov.br/poder-publico/modernizacao-gestao/sinapi/Paginas/default.aspx%20|%20Areia%20para%20ber&#231;o%20(m3)" TargetMode="External"/><Relationship Id="rId3" Type="http://schemas.openxmlformats.org/officeDocument/2006/relationships/hyperlink" Target="https://www.cronoshare.com.br/quanto-custa/alugar-escavadeira-dia%20|%20Aluguel%20retroescavadeira%20c/%20operador%20(6%20h)" TargetMode="External"/><Relationship Id="rId21" Type="http://schemas.openxmlformats.org/officeDocument/2006/relationships/hyperlink" Target="https://www.caixa.gov.br/poder-publico/modernizacao-gestao/sinapi/Paginas/default.aspx%20|%20Placa%20de%20identifica&#231;&#227;o%20da%20obra" TargetMode="External"/><Relationship Id="rId7" Type="http://schemas.openxmlformats.org/officeDocument/2006/relationships/hyperlink" Target="https://www.embasa.ba.gov.br/2025.1%20|%20Enchimento/ensaio%20do%20tanque%20reator%20com%20&#225;gua%20-%20job" TargetMode="External"/><Relationship Id="rId12" Type="http://schemas.openxmlformats.org/officeDocument/2006/relationships/hyperlink" Target="https://www.caixa.gov.br/poder-publico/modernizacao-gestao/sinapi/Paginas/default.aspx%20|%20Transporte%20(servi&#231;o%20de%20descarga%20e%20movimenta&#231;&#227;o%20no%20local)%20-%20job" TargetMode="External"/><Relationship Id="rId17" Type="http://schemas.openxmlformats.org/officeDocument/2006/relationships/hyperlink" Target="https://www.caixa.gov.br/poder-publico/modernizacao-gestao/sinapi/Paginas/default.aspx%20|%20Colch&#227;o%20-%20p&#243;%20de%20brita%20(m3)" TargetMode="External"/><Relationship Id="rId2" Type="http://schemas.openxmlformats.org/officeDocument/2006/relationships/hyperlink" Target="https://www.caixa.gov.br/poder-publico/modernizacao-gestao/sinapi/Paginas/default.aspx%20|%20Escava&#231;&#227;o%20-%20rocha%20(m3)%20(pit%202.5%20m3%20com%20empolamento%2060%25)" TargetMode="External"/><Relationship Id="rId16" Type="http://schemas.openxmlformats.org/officeDocument/2006/relationships/hyperlink" Target="https://samae.sp.gov.br/documentos/index/doc/tabela-de-precos/%20|%20Caixa%20de%20gordura%20separadora%20&#225;gua/&#243;leo" TargetMode="External"/><Relationship Id="rId20" Type="http://schemas.openxmlformats.org/officeDocument/2006/relationships/hyperlink" Target="https://samae.sp.gov.br/documentos/index/doc/tabela-de-precos/%20|%20Acess&#243;rios%20diversos%20(v&#225;lvulas,%20abra&#231;adeiras,%20selantes)" TargetMode="External"/><Relationship Id="rId1" Type="http://schemas.openxmlformats.org/officeDocument/2006/relationships/hyperlink" Target="https://www.caixa.gov.br/poder-publico/modernizacao-gestao/sinapi/Paginas/default.aspx%20|%20Escava&#231;&#227;o%20-%20solo%20(m3)%20(pit%202.5%20m3%20com%20empolamento%2030%25)" TargetMode="External"/><Relationship Id="rId6" Type="http://schemas.openxmlformats.org/officeDocument/2006/relationships/hyperlink" Target="https://www.caixa.gov.br/poder-publico/modernizacao-gestao/sinapi/Paginas/default.aspx%20|%20Compacta&#231;&#227;o%20e%20restauro%20de%20&#225;rea" TargetMode="External"/><Relationship Id="rId11" Type="http://schemas.openxmlformats.org/officeDocument/2006/relationships/hyperlink" Target="https://www.caixa.gov.br/poder-publico/modernizacao-gestao/sinapi/Paginas/default.aspx%20|%20Fabrica&#231;&#227;o%20de%20vala%20-%20camadas%20de%20brita%20(3,2,1,0)%20m3" TargetMode="External"/><Relationship Id="rId5" Type="http://schemas.openxmlformats.org/officeDocument/2006/relationships/hyperlink" Target="https://samae.sp.gov.br/documentos/index/doc/tabela-de-precos/%20|%20Peneira&#231;&#227;o%20da%20terra%20(remo&#231;&#227;o%20de%20pedregulhos)%20-%20job" TargetMode="External"/><Relationship Id="rId15" Type="http://schemas.openxmlformats.org/officeDocument/2006/relationships/hyperlink" Target="https://samae.sp.gov.br/documentos/index/doc/tabela-de-precos/%20|%20Tubula&#231;&#227;o%20DN100%20RPVC%20-%20tubos%20e%20acess&#243;rios%20(curvas,%20tees,%20conex&#245;es)" TargetMode="External"/><Relationship Id="rId10" Type="http://schemas.openxmlformats.org/officeDocument/2006/relationships/hyperlink" Target="https://samae.sp.gov.br/documentos/index/doc/tabela-de-precos/%20|%20Fabrica&#231;&#227;o%20de%20vala%20-%20parede%20de%20tijolos%20revestida%20e%20rebocada%20(m2)" TargetMode="External"/><Relationship Id="rId19" Type="http://schemas.openxmlformats.org/officeDocument/2006/relationships/hyperlink" Target="https://www.caixa.gov.br/poder-publico/modernizacao-gestao/sinapi/Paginas/default.aspx%20|%20Materiais%20para%20assentamento%20e%20veda&#231;&#227;o%20(cimento,%20argamassa)" TargetMode="External"/><Relationship Id="rId4" Type="http://schemas.openxmlformats.org/officeDocument/2006/relationships/hyperlink" Target="https://www.caixa.gov.br/poder-publico/modernizacao-gestao/sinapi/Paginas/default.aspx%20|%20M&#227;o-de-obra%20instala&#231;&#227;o%20(2%20t&#233;cnicos%20x%208%20h)" TargetMode="External"/><Relationship Id="rId9" Type="http://schemas.openxmlformats.org/officeDocument/2006/relationships/hyperlink" Target="https://samae.sp.gov.br/documentos/index/doc/tabela-de-precos/%20|%20Fabrica&#231;&#227;o%20de%20vala%20de%20infiltra&#231;&#227;o%20-%20escava&#231;&#227;o%20(m3)" TargetMode="External"/><Relationship Id="rId14" Type="http://schemas.openxmlformats.org/officeDocument/2006/relationships/hyperlink" Target="https://www.embasa.ba.gov.br/2025.1%20|%20Cepas%20bacterianas%20(6%20L%20x%20R$%20250.0/L)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E9F92-BE41-4188-93AE-47CF17B24F74}">
  <dimension ref="A1:J36"/>
  <sheetViews>
    <sheetView tabSelected="1" topLeftCell="A13" zoomScale="85" zoomScaleNormal="85" workbookViewId="0">
      <selection activeCell="G34" sqref="G34"/>
    </sheetView>
  </sheetViews>
  <sheetFormatPr defaultColWidth="8.77734375" defaultRowHeight="14.4" x14ac:dyDescent="0.3"/>
  <cols>
    <col min="1" max="1" width="7.44140625" style="2" customWidth="1"/>
    <col min="2" max="2" width="27" bestFit="1" customWidth="1"/>
    <col min="3" max="3" width="76.6640625" bestFit="1" customWidth="1"/>
    <col min="4" max="4" width="6.109375" style="2" customWidth="1"/>
    <col min="5" max="5" width="7.44140625" style="2" customWidth="1"/>
    <col min="6" max="6" width="14.77734375" style="1" customWidth="1"/>
    <col min="7" max="7" width="18.6640625" style="1" customWidth="1"/>
    <col min="8" max="8" width="120" bestFit="1" customWidth="1"/>
    <col min="9" max="10" width="9.109375" bestFit="1" customWidth="1"/>
  </cols>
  <sheetData>
    <row r="1" spans="1:8" s="23" customFormat="1" ht="34.049999999999997" customHeight="1" x14ac:dyDescent="0.3">
      <c r="A1" s="24" t="s">
        <v>73</v>
      </c>
      <c r="B1" s="24" t="s">
        <v>72</v>
      </c>
      <c r="C1" s="24" t="s">
        <v>71</v>
      </c>
      <c r="D1" s="24" t="s">
        <v>70</v>
      </c>
      <c r="E1" s="24" t="s">
        <v>69</v>
      </c>
      <c r="F1" s="24" t="s">
        <v>68</v>
      </c>
      <c r="G1" s="24" t="s">
        <v>67</v>
      </c>
      <c r="H1" s="24" t="s">
        <v>66</v>
      </c>
    </row>
    <row r="2" spans="1:8" ht="6" customHeight="1" x14ac:dyDescent="0.3">
      <c r="A2" s="22"/>
      <c r="B2" s="22"/>
      <c r="C2" s="22"/>
      <c r="D2" s="22"/>
      <c r="E2" s="22"/>
      <c r="F2" s="21"/>
      <c r="G2" s="21"/>
    </row>
    <row r="3" spans="1:8" ht="16.95" customHeight="1" x14ac:dyDescent="0.3">
      <c r="A3" s="2">
        <v>1</v>
      </c>
      <c r="B3" t="s">
        <v>45</v>
      </c>
      <c r="C3" t="s">
        <v>65</v>
      </c>
      <c r="D3" s="2" t="s">
        <v>43</v>
      </c>
      <c r="E3" s="2">
        <v>1</v>
      </c>
      <c r="F3" s="16">
        <v>6800</v>
      </c>
      <c r="G3" s="16">
        <f>E3*F3</f>
        <v>6800</v>
      </c>
      <c r="H3" s="15" t="s">
        <v>64</v>
      </c>
    </row>
    <row r="4" spans="1:8" ht="16.95" customHeight="1" x14ac:dyDescent="0.3">
      <c r="A4" s="2">
        <v>2</v>
      </c>
      <c r="B4" t="s">
        <v>45</v>
      </c>
      <c r="C4" t="s">
        <v>63</v>
      </c>
      <c r="D4" s="2" t="s">
        <v>43</v>
      </c>
      <c r="E4" s="2">
        <v>1</v>
      </c>
      <c r="F4" s="16">
        <v>380</v>
      </c>
      <c r="G4" s="16">
        <f>E4*F4</f>
        <v>380</v>
      </c>
      <c r="H4" s="15" t="s">
        <v>62</v>
      </c>
    </row>
    <row r="5" spans="1:8" ht="16.95" customHeight="1" x14ac:dyDescent="0.3">
      <c r="A5" s="2">
        <v>3</v>
      </c>
      <c r="B5" t="s">
        <v>45</v>
      </c>
      <c r="C5" t="s">
        <v>61</v>
      </c>
      <c r="D5" s="2" t="s">
        <v>49</v>
      </c>
      <c r="E5" s="2">
        <v>1</v>
      </c>
      <c r="F5" s="16">
        <v>500</v>
      </c>
      <c r="G5" s="16">
        <f>E5*F5</f>
        <v>500</v>
      </c>
      <c r="H5" s="15" t="s">
        <v>60</v>
      </c>
    </row>
    <row r="6" spans="1:8" ht="16.95" customHeight="1" x14ac:dyDescent="0.3">
      <c r="A6" s="2">
        <v>4</v>
      </c>
      <c r="B6" t="s">
        <v>45</v>
      </c>
      <c r="C6" t="s">
        <v>59</v>
      </c>
      <c r="D6" s="2" t="s">
        <v>18</v>
      </c>
      <c r="E6" s="2">
        <v>0.15</v>
      </c>
      <c r="F6" s="16">
        <v>40</v>
      </c>
      <c r="G6" s="16">
        <f>E6*F6</f>
        <v>6</v>
      </c>
      <c r="H6" s="15" t="s">
        <v>58</v>
      </c>
    </row>
    <row r="7" spans="1:8" ht="16.95" customHeight="1" x14ac:dyDescent="0.3">
      <c r="A7" s="2">
        <v>5</v>
      </c>
      <c r="B7" t="s">
        <v>45</v>
      </c>
      <c r="C7" t="s">
        <v>57</v>
      </c>
      <c r="D7" s="2" t="s">
        <v>18</v>
      </c>
      <c r="E7" s="2">
        <v>0.5</v>
      </c>
      <c r="F7" s="16">
        <v>50</v>
      </c>
      <c r="G7" s="16">
        <f>E7*F7</f>
        <v>25</v>
      </c>
      <c r="H7" s="15" t="s">
        <v>56</v>
      </c>
    </row>
    <row r="8" spans="1:8" ht="16.95" customHeight="1" x14ac:dyDescent="0.3">
      <c r="A8" s="2">
        <v>6</v>
      </c>
      <c r="B8" t="s">
        <v>45</v>
      </c>
      <c r="C8" t="s">
        <v>55</v>
      </c>
      <c r="D8" s="2" t="s">
        <v>54</v>
      </c>
      <c r="E8" s="2">
        <v>3</v>
      </c>
      <c r="F8" s="16">
        <v>90</v>
      </c>
      <c r="G8" s="16">
        <f>E8*F8</f>
        <v>270</v>
      </c>
      <c r="H8" s="15" t="s">
        <v>53</v>
      </c>
    </row>
    <row r="9" spans="1:8" ht="16.95" customHeight="1" x14ac:dyDescent="0.3">
      <c r="A9" s="2">
        <v>7</v>
      </c>
      <c r="B9" t="s">
        <v>45</v>
      </c>
      <c r="C9" t="s">
        <v>52</v>
      </c>
      <c r="D9" s="2" t="s">
        <v>49</v>
      </c>
      <c r="E9" s="2">
        <v>1</v>
      </c>
      <c r="F9" s="16">
        <v>80</v>
      </c>
      <c r="G9" s="16">
        <f>E9*F9</f>
        <v>80</v>
      </c>
      <c r="H9" s="15" t="s">
        <v>51</v>
      </c>
    </row>
    <row r="10" spans="1:8" ht="16.95" customHeight="1" x14ac:dyDescent="0.3">
      <c r="A10" s="2">
        <v>8</v>
      </c>
      <c r="B10" t="s">
        <v>45</v>
      </c>
      <c r="C10" t="s">
        <v>50</v>
      </c>
      <c r="D10" s="2" t="s">
        <v>49</v>
      </c>
      <c r="E10" s="2">
        <v>1</v>
      </c>
      <c r="F10" s="16">
        <v>50</v>
      </c>
      <c r="G10" s="16">
        <f>E10*F10</f>
        <v>50</v>
      </c>
      <c r="H10" s="15" t="s">
        <v>48</v>
      </c>
    </row>
    <row r="11" spans="1:8" ht="16.95" customHeight="1" x14ac:dyDescent="0.3">
      <c r="A11" s="2">
        <v>9</v>
      </c>
      <c r="B11" t="s">
        <v>45</v>
      </c>
      <c r="C11" t="s">
        <v>47</v>
      </c>
      <c r="D11" s="2" t="s">
        <v>12</v>
      </c>
      <c r="E11" s="2">
        <v>1</v>
      </c>
      <c r="F11" s="16">
        <v>80</v>
      </c>
      <c r="G11" s="16">
        <f>E11*F11</f>
        <v>80</v>
      </c>
      <c r="H11" s="15" t="s">
        <v>46</v>
      </c>
    </row>
    <row r="12" spans="1:8" ht="16.95" customHeight="1" x14ac:dyDescent="0.3">
      <c r="A12" s="2">
        <v>10</v>
      </c>
      <c r="B12" t="s">
        <v>45</v>
      </c>
      <c r="C12" t="s">
        <v>44</v>
      </c>
      <c r="D12" s="2" t="s">
        <v>43</v>
      </c>
      <c r="E12" s="2">
        <v>1</v>
      </c>
      <c r="F12" s="16">
        <v>210</v>
      </c>
      <c r="G12" s="16">
        <f>E12*F12</f>
        <v>210</v>
      </c>
      <c r="H12" s="15" t="s">
        <v>42</v>
      </c>
    </row>
    <row r="13" spans="1:8" ht="19.95" customHeight="1" x14ac:dyDescent="0.3">
      <c r="A13" s="2">
        <v>11</v>
      </c>
      <c r="C13" s="11" t="s">
        <v>10</v>
      </c>
      <c r="D13" s="10"/>
      <c r="E13" s="10"/>
      <c r="F13" s="20"/>
      <c r="G13" s="19">
        <f>SUM(G3:G12)</f>
        <v>8401</v>
      </c>
    </row>
    <row r="14" spans="1:8" ht="7.95" customHeight="1" x14ac:dyDescent="0.3"/>
    <row r="15" spans="1:8" ht="16.95" customHeight="1" x14ac:dyDescent="0.3">
      <c r="A15" s="2">
        <v>12</v>
      </c>
      <c r="B15" t="s">
        <v>14</v>
      </c>
      <c r="C15" t="s">
        <v>41</v>
      </c>
      <c r="D15" s="2" t="s">
        <v>18</v>
      </c>
      <c r="E15" s="2">
        <v>3.25</v>
      </c>
      <c r="F15" s="16">
        <v>80</v>
      </c>
      <c r="G15" s="16">
        <f>E15*F15</f>
        <v>260</v>
      </c>
      <c r="H15" s="15" t="s">
        <v>40</v>
      </c>
    </row>
    <row r="16" spans="1:8" ht="16.95" customHeight="1" x14ac:dyDescent="0.3">
      <c r="A16" s="2">
        <v>13</v>
      </c>
      <c r="B16" t="s">
        <v>14</v>
      </c>
      <c r="C16" t="s">
        <v>39</v>
      </c>
      <c r="D16" s="2" t="s">
        <v>18</v>
      </c>
      <c r="E16" s="2">
        <v>4</v>
      </c>
      <c r="F16" s="16">
        <v>80</v>
      </c>
      <c r="G16" s="16">
        <f>E16*F16</f>
        <v>320</v>
      </c>
      <c r="H16" s="18" t="s">
        <v>38</v>
      </c>
    </row>
    <row r="17" spans="1:10" ht="16.95" customHeight="1" x14ac:dyDescent="0.3">
      <c r="A17" s="2">
        <v>14</v>
      </c>
      <c r="B17" t="s">
        <v>14</v>
      </c>
      <c r="C17" t="s">
        <v>37</v>
      </c>
      <c r="D17" s="2" t="s">
        <v>32</v>
      </c>
      <c r="E17" s="2">
        <v>6</v>
      </c>
      <c r="F17" s="16">
        <v>180</v>
      </c>
      <c r="G17" s="16">
        <f>E17*F17</f>
        <v>1080</v>
      </c>
      <c r="H17" s="15" t="s">
        <v>36</v>
      </c>
    </row>
    <row r="18" spans="1:10" ht="16.95" customHeight="1" x14ac:dyDescent="0.3">
      <c r="A18" s="2">
        <v>15</v>
      </c>
      <c r="B18" t="s">
        <v>14</v>
      </c>
      <c r="C18" t="s">
        <v>35</v>
      </c>
      <c r="D18" s="2" t="s">
        <v>32</v>
      </c>
      <c r="E18" s="2">
        <v>16</v>
      </c>
      <c r="F18" s="16">
        <v>40</v>
      </c>
      <c r="G18" s="16">
        <f>E18*F18</f>
        <v>640</v>
      </c>
      <c r="H18" s="15" t="s">
        <v>34</v>
      </c>
    </row>
    <row r="19" spans="1:10" ht="16.95" customHeight="1" x14ac:dyDescent="0.3">
      <c r="A19" s="2">
        <v>16</v>
      </c>
      <c r="B19" t="s">
        <v>14</v>
      </c>
      <c r="C19" t="s">
        <v>33</v>
      </c>
      <c r="D19" s="2" t="s">
        <v>32</v>
      </c>
      <c r="E19" s="2">
        <v>1</v>
      </c>
      <c r="F19" s="16">
        <v>50</v>
      </c>
      <c r="G19" s="16">
        <f>E19*F19</f>
        <v>50</v>
      </c>
      <c r="H19" s="15" t="s">
        <v>31</v>
      </c>
    </row>
    <row r="20" spans="1:10" ht="16.95" customHeight="1" x14ac:dyDescent="0.3">
      <c r="A20" s="2">
        <v>17</v>
      </c>
      <c r="B20" t="s">
        <v>14</v>
      </c>
      <c r="C20" t="s">
        <v>30</v>
      </c>
      <c r="D20" s="2" t="s">
        <v>12</v>
      </c>
      <c r="E20" s="2">
        <v>1</v>
      </c>
      <c r="F20" s="16">
        <v>50</v>
      </c>
      <c r="G20" s="16">
        <f>E20*F20</f>
        <v>50</v>
      </c>
      <c r="H20" s="15" t="s">
        <v>29</v>
      </c>
    </row>
    <row r="21" spans="1:10" ht="16.95" customHeight="1" x14ac:dyDescent="0.3">
      <c r="A21" s="2">
        <v>18</v>
      </c>
      <c r="B21" t="s">
        <v>14</v>
      </c>
      <c r="C21" t="s">
        <v>28</v>
      </c>
      <c r="D21" s="2" t="s">
        <v>12</v>
      </c>
      <c r="E21" s="2">
        <v>1</v>
      </c>
      <c r="F21" s="16">
        <v>50</v>
      </c>
      <c r="G21" s="16">
        <f>E21*F21</f>
        <v>50</v>
      </c>
      <c r="H21" s="15" t="s">
        <v>27</v>
      </c>
    </row>
    <row r="22" spans="1:10" ht="16.95" customHeight="1" x14ac:dyDescent="0.3">
      <c r="A22" s="2">
        <v>19</v>
      </c>
      <c r="B22" t="s">
        <v>14</v>
      </c>
      <c r="C22" t="s">
        <v>26</v>
      </c>
      <c r="D22" s="2" t="s">
        <v>12</v>
      </c>
      <c r="E22" s="2">
        <v>1</v>
      </c>
      <c r="F22" s="16">
        <v>40</v>
      </c>
      <c r="G22" s="16">
        <f>E22*F22</f>
        <v>40</v>
      </c>
      <c r="H22" s="15" t="s">
        <v>25</v>
      </c>
    </row>
    <row r="23" spans="1:10" ht="16.95" customHeight="1" x14ac:dyDescent="0.3">
      <c r="A23" s="2">
        <v>20</v>
      </c>
      <c r="B23" t="s">
        <v>14</v>
      </c>
      <c r="C23" t="s">
        <v>24</v>
      </c>
      <c r="D23" s="2" t="s">
        <v>18</v>
      </c>
      <c r="E23" s="2">
        <v>3</v>
      </c>
      <c r="F23" s="17">
        <v>80</v>
      </c>
      <c r="G23" s="16">
        <f>E23*F23</f>
        <v>240</v>
      </c>
      <c r="H23" s="18" t="s">
        <v>23</v>
      </c>
    </row>
    <row r="24" spans="1:10" ht="16.95" customHeight="1" x14ac:dyDescent="0.3">
      <c r="A24" s="2">
        <v>21</v>
      </c>
      <c r="B24" t="s">
        <v>14</v>
      </c>
      <c r="C24" t="s">
        <v>22</v>
      </c>
      <c r="D24" s="2" t="s">
        <v>21</v>
      </c>
      <c r="E24" s="2">
        <v>10</v>
      </c>
      <c r="F24" s="17">
        <v>80</v>
      </c>
      <c r="G24" s="16">
        <f>E24*F24</f>
        <v>800</v>
      </c>
      <c r="H24" s="15" t="s">
        <v>20</v>
      </c>
    </row>
    <row r="25" spans="1:10" ht="16.95" customHeight="1" x14ac:dyDescent="0.3">
      <c r="A25" s="2">
        <v>22</v>
      </c>
      <c r="B25" t="s">
        <v>14</v>
      </c>
      <c r="C25" t="s">
        <v>19</v>
      </c>
      <c r="D25" s="2" t="s">
        <v>18</v>
      </c>
      <c r="E25" s="2">
        <v>1</v>
      </c>
      <c r="F25" s="17">
        <v>50</v>
      </c>
      <c r="G25" s="16">
        <f>E25*F25</f>
        <v>50</v>
      </c>
      <c r="H25" s="15" t="s">
        <v>17</v>
      </c>
    </row>
    <row r="26" spans="1:10" ht="16.95" customHeight="1" x14ac:dyDescent="0.3">
      <c r="A26" s="2">
        <v>23</v>
      </c>
      <c r="B26" t="s">
        <v>14</v>
      </c>
      <c r="C26" t="s">
        <v>16</v>
      </c>
      <c r="D26" s="2" t="s">
        <v>12</v>
      </c>
      <c r="E26" s="2">
        <v>1</v>
      </c>
      <c r="F26" s="16">
        <v>80</v>
      </c>
      <c r="G26" s="16">
        <f>E26*F26</f>
        <v>80</v>
      </c>
      <c r="H26" s="15" t="s">
        <v>15</v>
      </c>
    </row>
    <row r="27" spans="1:10" ht="16.95" customHeight="1" x14ac:dyDescent="0.3">
      <c r="A27" s="2">
        <v>24</v>
      </c>
      <c r="B27" t="s">
        <v>14</v>
      </c>
      <c r="C27" t="s">
        <v>13</v>
      </c>
      <c r="D27" s="2" t="s">
        <v>12</v>
      </c>
      <c r="E27" s="2">
        <v>1</v>
      </c>
      <c r="F27" s="16">
        <v>293</v>
      </c>
      <c r="G27" s="16">
        <f>E27*F27</f>
        <v>293</v>
      </c>
      <c r="H27" s="15" t="s">
        <v>11</v>
      </c>
    </row>
    <row r="28" spans="1:10" s="3" customFormat="1" ht="19.05" customHeight="1" x14ac:dyDescent="0.3">
      <c r="A28" s="2">
        <v>25</v>
      </c>
      <c r="C28" s="11" t="s">
        <v>10</v>
      </c>
      <c r="D28" s="10"/>
      <c r="E28" s="10"/>
      <c r="F28" s="10"/>
      <c r="G28" s="4">
        <f>G13</f>
        <v>8401</v>
      </c>
    </row>
    <row r="29" spans="1:10" s="3" customFormat="1" ht="19.05" customHeight="1" x14ac:dyDescent="0.3">
      <c r="A29" s="2">
        <v>26</v>
      </c>
      <c r="C29" s="11" t="s">
        <v>9</v>
      </c>
      <c r="D29" s="10"/>
      <c r="E29" s="10"/>
      <c r="F29" s="10"/>
      <c r="G29" s="4">
        <f>SUM(G15:G27)</f>
        <v>3953</v>
      </c>
    </row>
    <row r="30" spans="1:10" s="3" customFormat="1" ht="19.05" customHeight="1" x14ac:dyDescent="0.3">
      <c r="A30" s="2">
        <v>27</v>
      </c>
      <c r="C30" s="11" t="s">
        <v>8</v>
      </c>
      <c r="D30" s="10" t="s">
        <v>5</v>
      </c>
      <c r="E30" s="10">
        <v>1</v>
      </c>
      <c r="F30" s="13">
        <v>0.15</v>
      </c>
      <c r="G30" s="12">
        <f>F30*(G28+G29)</f>
        <v>1853.1</v>
      </c>
      <c r="H30" s="14"/>
      <c r="I30" s="14"/>
      <c r="J30" s="14"/>
    </row>
    <row r="31" spans="1:10" s="3" customFormat="1" ht="19.05" customHeight="1" x14ac:dyDescent="0.3">
      <c r="A31" s="2">
        <v>28</v>
      </c>
      <c r="C31" s="11" t="s">
        <v>7</v>
      </c>
      <c r="D31" s="10" t="s">
        <v>5</v>
      </c>
      <c r="E31" s="10">
        <v>1</v>
      </c>
      <c r="F31" s="13">
        <v>0.08</v>
      </c>
      <c r="G31" s="12">
        <f>(G29+G11)*F31</f>
        <v>322.64</v>
      </c>
      <c r="I31" s="14"/>
    </row>
    <row r="32" spans="1:10" s="3" customFormat="1" ht="19.05" customHeight="1" x14ac:dyDescent="0.3">
      <c r="A32" s="2">
        <v>29</v>
      </c>
      <c r="C32" s="11" t="s">
        <v>6</v>
      </c>
      <c r="D32" s="10" t="s">
        <v>5</v>
      </c>
      <c r="E32" s="10">
        <v>1</v>
      </c>
      <c r="F32" s="13">
        <v>0.03</v>
      </c>
      <c r="G32" s="12">
        <f>F32*(G29+G28)</f>
        <v>370.62</v>
      </c>
    </row>
    <row r="33" spans="1:8" s="3" customFormat="1" ht="19.05" customHeight="1" x14ac:dyDescent="0.3">
      <c r="A33" s="2">
        <v>30</v>
      </c>
      <c r="C33" s="11" t="s">
        <v>4</v>
      </c>
      <c r="D33" s="10" t="s">
        <v>3</v>
      </c>
      <c r="E33" s="10">
        <v>1</v>
      </c>
      <c r="F33" s="10"/>
      <c r="G33" s="4">
        <f>ROUND((G28+G29+G30+G31+G32),0)</f>
        <v>14900</v>
      </c>
    </row>
    <row r="34" spans="1:8" s="3" customFormat="1" ht="19.05" customHeight="1" x14ac:dyDescent="0.3">
      <c r="A34" s="2">
        <v>31</v>
      </c>
      <c r="C34" s="11" t="s">
        <v>2</v>
      </c>
      <c r="D34" s="10" t="s">
        <v>1</v>
      </c>
      <c r="E34" s="10">
        <v>102</v>
      </c>
      <c r="F34" s="10"/>
      <c r="G34" s="3">
        <f>E34</f>
        <v>102</v>
      </c>
    </row>
    <row r="35" spans="1:8" s="3" customFormat="1" ht="19.05" customHeight="1" x14ac:dyDescent="0.3">
      <c r="A35" s="9">
        <v>32</v>
      </c>
      <c r="B35" s="5"/>
      <c r="C35" s="8" t="s">
        <v>0</v>
      </c>
      <c r="D35" s="7"/>
      <c r="E35" s="7"/>
      <c r="F35" s="7"/>
      <c r="G35" s="6">
        <f>G33*G34</f>
        <v>1519800</v>
      </c>
      <c r="H35" s="5"/>
    </row>
    <row r="36" spans="1:8" s="3" customFormat="1" ht="19.05" customHeight="1" x14ac:dyDescent="0.3">
      <c r="A36" s="2"/>
      <c r="G36" s="4"/>
    </row>
  </sheetData>
  <hyperlinks>
    <hyperlink ref="H15" r:id="rId1" xr:uid="{D4CF105B-9DB3-4A4E-BDEF-DC2210E9094C}"/>
    <hyperlink ref="H16" r:id="rId2" xr:uid="{4FD75CE3-5EAB-477E-97A9-41A9FF952AD3}"/>
    <hyperlink ref="H17" r:id="rId3" xr:uid="{1562F78D-0565-4E77-AEA5-6612D1C5E7B6}"/>
    <hyperlink ref="H18" r:id="rId4" xr:uid="{7A2BD569-6AFE-4126-93F7-CAEC0E529664}"/>
    <hyperlink ref="H20" r:id="rId5" xr:uid="{AD501209-7B99-43F6-8148-92B810E36F9E}"/>
    <hyperlink ref="H21" r:id="rId6" xr:uid="{B0B0302B-B812-4493-B570-0F3BCA401DE9}"/>
    <hyperlink ref="H22" r:id="rId7" xr:uid="{9F9DE512-5AA9-4112-8942-080E93E526CC}"/>
    <hyperlink ref="H19" r:id="rId8" xr:uid="{AAD29358-D717-45A7-9889-75CD50E7A6C5}"/>
    <hyperlink ref="H23" r:id="rId9" xr:uid="{96B74EEF-0AA1-4485-9F30-22C65F36EA12}"/>
    <hyperlink ref="H24" r:id="rId10" xr:uid="{482E7686-DC59-48C6-A95A-30C49CCAFF6A}"/>
    <hyperlink ref="H25" r:id="rId11" xr:uid="{287C94B8-2D79-4011-80F4-1A3443F97C38}"/>
    <hyperlink ref="H26" r:id="rId12" xr:uid="{A0234AB2-FC67-41F6-B4EB-0356A97F686C}"/>
    <hyperlink ref="H3" r:id="rId13" xr:uid="{DCEF7A7A-AC7C-407E-B3B2-458E027AC150}"/>
    <hyperlink ref="H8" r:id="rId14" xr:uid="{B46A1C8D-59C6-47B6-B8B1-DE29DABABD9D}"/>
    <hyperlink ref="H5" r:id="rId15" xr:uid="{611E344E-0657-4494-B94E-333EB14AB764}"/>
    <hyperlink ref="H4" r:id="rId16" xr:uid="{1AE4AB03-2AF6-4E09-A059-CE0755E40967}"/>
    <hyperlink ref="H6" r:id="rId17" xr:uid="{C5A5E5BD-2937-43C1-B44F-5FCEDEB0460F}"/>
    <hyperlink ref="H7" r:id="rId18" xr:uid="{F1C00CDF-B419-4767-9AD5-F04E33701EC7}"/>
    <hyperlink ref="H9" r:id="rId19" xr:uid="{C24EC471-FC09-4918-A297-527FD664DCF4}"/>
    <hyperlink ref="H10" r:id="rId20" xr:uid="{CB2031B7-A221-49BD-9E48-F8A3578E250E}"/>
    <hyperlink ref="H12" r:id="rId21" xr:uid="{D81ADC42-41C9-4E7F-BF0C-7CC9B7FDAF5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7F434-B2CC-4ACE-A9F4-C35F9B740E9E}">
  <dimension ref="A2:J12"/>
  <sheetViews>
    <sheetView showGridLines="0" zoomScale="109" workbookViewId="0">
      <selection activeCell="J4" sqref="J4"/>
    </sheetView>
  </sheetViews>
  <sheetFormatPr defaultRowHeight="14.4" x14ac:dyDescent="0.3"/>
  <cols>
    <col min="1" max="1" width="14.21875" customWidth="1"/>
    <col min="2" max="2" width="12.21875" customWidth="1"/>
    <col min="3" max="3" width="56.44140625" customWidth="1"/>
    <col min="5" max="5" width="11.109375" bestFit="1" customWidth="1"/>
    <col min="6" max="6" width="9.5546875" bestFit="1" customWidth="1"/>
    <col min="7" max="7" width="12.5546875" customWidth="1"/>
    <col min="8" max="8" width="13.21875" customWidth="1"/>
    <col min="10" max="10" width="17.88671875" customWidth="1"/>
    <col min="11" max="11" width="14.88671875" bestFit="1" customWidth="1"/>
    <col min="12" max="12" width="5.21875" customWidth="1"/>
    <col min="13" max="13" width="10.6640625" bestFit="1" customWidth="1"/>
  </cols>
  <sheetData>
    <row r="2" spans="1:10" ht="27" customHeight="1" x14ac:dyDescent="0.3">
      <c r="A2" s="26" t="s">
        <v>76</v>
      </c>
      <c r="B2" s="26" t="s">
        <v>77</v>
      </c>
      <c r="C2" s="27" t="s">
        <v>73</v>
      </c>
      <c r="D2" s="27" t="s">
        <v>78</v>
      </c>
      <c r="E2" s="27" t="s">
        <v>79</v>
      </c>
      <c r="F2" s="27" t="s">
        <v>80</v>
      </c>
      <c r="G2" s="28" t="s">
        <v>89</v>
      </c>
      <c r="H2" s="27" t="s">
        <v>81</v>
      </c>
      <c r="J2" s="35" t="s">
        <v>83</v>
      </c>
    </row>
    <row r="3" spans="1:10" ht="43.2" x14ac:dyDescent="0.3">
      <c r="A3" s="26">
        <v>4813</v>
      </c>
      <c r="B3" s="28" t="s">
        <v>82</v>
      </c>
      <c r="C3" s="29" t="s">
        <v>74</v>
      </c>
      <c r="D3" s="26" t="s">
        <v>75</v>
      </c>
      <c r="E3" s="30">
        <f>2.88*J3</f>
        <v>51.839999999999996</v>
      </c>
      <c r="F3" s="31">
        <v>364.5</v>
      </c>
      <c r="G3" s="31">
        <f>H3/E3</f>
        <v>444.51219512195127</v>
      </c>
      <c r="H3" s="31">
        <f>G12</f>
        <v>23043.512195121952</v>
      </c>
      <c r="J3" s="26">
        <v>18</v>
      </c>
    </row>
    <row r="4" spans="1:10" x14ac:dyDescent="0.3">
      <c r="A4" s="25"/>
      <c r="B4" s="23"/>
      <c r="C4" s="23"/>
      <c r="D4" s="23"/>
      <c r="E4" s="23"/>
      <c r="F4" s="23"/>
      <c r="G4" s="23"/>
      <c r="H4" s="23"/>
    </row>
    <row r="5" spans="1:10" x14ac:dyDescent="0.3">
      <c r="A5" s="23"/>
      <c r="B5" s="23"/>
      <c r="C5" s="23"/>
      <c r="D5" s="23"/>
      <c r="E5" s="23"/>
      <c r="F5" s="23"/>
      <c r="G5" s="23"/>
      <c r="H5" s="23"/>
    </row>
    <row r="6" spans="1:10" x14ac:dyDescent="0.3">
      <c r="A6" s="23"/>
      <c r="B6" s="23"/>
      <c r="C6" s="23"/>
      <c r="D6" s="23"/>
      <c r="E6" s="23"/>
      <c r="F6" s="23"/>
      <c r="G6" s="23"/>
      <c r="H6" s="23"/>
    </row>
    <row r="7" spans="1:10" x14ac:dyDescent="0.3">
      <c r="A7" s="23"/>
      <c r="B7" s="23"/>
      <c r="C7" s="23"/>
      <c r="D7" s="23"/>
      <c r="E7" s="23"/>
      <c r="F7" s="23"/>
      <c r="G7" s="23"/>
      <c r="H7" s="23"/>
    </row>
    <row r="8" spans="1:10" x14ac:dyDescent="0.3">
      <c r="A8" s="23"/>
      <c r="B8" s="23"/>
      <c r="C8" s="23"/>
      <c r="D8" s="23"/>
      <c r="E8" t="s">
        <v>84</v>
      </c>
      <c r="F8" s="33">
        <f>F12-F9-F11</f>
        <v>0.82</v>
      </c>
      <c r="G8" s="32">
        <f>F3*E3</f>
        <v>18895.68</v>
      </c>
    </row>
    <row r="9" spans="1:10" x14ac:dyDescent="0.3">
      <c r="A9" s="23"/>
      <c r="B9" s="23"/>
      <c r="C9" s="23"/>
      <c r="D9" s="23"/>
      <c r="E9" t="s">
        <v>87</v>
      </c>
      <c r="F9" s="34">
        <v>0.15</v>
      </c>
      <c r="G9" s="32">
        <f>G12*F9</f>
        <v>3456.5268292682927</v>
      </c>
    </row>
    <row r="10" spans="1:10" x14ac:dyDescent="0.3">
      <c r="E10" t="s">
        <v>88</v>
      </c>
      <c r="F10" s="34"/>
      <c r="G10" s="32">
        <f>SUM(G8:G9)</f>
        <v>22352.206829268292</v>
      </c>
    </row>
    <row r="11" spans="1:10" x14ac:dyDescent="0.3">
      <c r="E11" t="s">
        <v>85</v>
      </c>
      <c r="F11" s="33">
        <v>0.03</v>
      </c>
      <c r="G11" s="32">
        <f>F11*G12</f>
        <v>691.30536585365849</v>
      </c>
    </row>
    <row r="12" spans="1:10" x14ac:dyDescent="0.3">
      <c r="E12" t="s">
        <v>86</v>
      </c>
      <c r="F12" s="33">
        <v>1</v>
      </c>
      <c r="G12" s="32">
        <f>G8/F8</f>
        <v>23043.512195121952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Orçamento Funasa 2025 MG</vt:lpstr>
      <vt:lpstr>Planilha2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João Victor Pereira Quiel Pinheiro</dc:creator>
  <cp:lastModifiedBy>João Victor Pereira Quiel Pinheiro</cp:lastModifiedBy>
  <dcterms:created xsi:type="dcterms:W3CDTF">2026-03-04T18:45:54Z</dcterms:created>
  <dcterms:modified xsi:type="dcterms:W3CDTF">2026-03-04T19:40:06Z</dcterms:modified>
</cp:coreProperties>
</file>