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lspr\Documents\MUITOS CAPOES\PAVIMENTAÇÃO_AVENIDA\LICITA\"/>
    </mc:Choice>
  </mc:AlternateContent>
  <xr:revisionPtr revIDLastSave="0" documentId="13_ncr:1_{0421D850-EB18-4212-A9BD-C1314C11C2F4}" xr6:coauthVersionLast="47" xr6:coauthVersionMax="47" xr10:uidLastSave="{00000000-0000-0000-0000-000000000000}"/>
  <bookViews>
    <workbookView xWindow="-108" yWindow="-108" windowWidth="23256" windowHeight="12456" xr2:uid="{90046D5B-CDB4-418C-B720-93D21C4DBBA1}"/>
  </bookViews>
  <sheets>
    <sheet name="Planilha1" sheetId="1" r:id="rId1"/>
    <sheet name="Planilha2" sheetId="2" r:id="rId2"/>
  </sheets>
  <externalReferences>
    <externalReference r:id="rId3"/>
  </externalReferences>
  <definedNames>
    <definedName name="_xlnm.Print_Area" localSheetId="0">Planilha1!$A$8:$I$67</definedName>
    <definedName name="_xlnm.Print_Area" localSheetId="1">Planilha2!$A$1:$I$46</definedName>
    <definedName name="_xlnm.Print_Titles" localSheetId="0">Planilha1!$1:$6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9" i="2" l="1"/>
  <c r="D39" i="2"/>
  <c r="C39" i="2"/>
  <c r="I39" i="2"/>
  <c r="E37" i="2"/>
  <c r="C34" i="2"/>
  <c r="E31" i="2"/>
  <c r="D31" i="2"/>
  <c r="C31" i="2"/>
  <c r="E28" i="2"/>
  <c r="E25" i="2"/>
  <c r="D25" i="2"/>
  <c r="E22" i="2"/>
  <c r="D22" i="2"/>
  <c r="D19" i="2"/>
  <c r="C19" i="2"/>
  <c r="D16" i="2"/>
  <c r="C16" i="2"/>
  <c r="C13" i="2"/>
  <c r="K40" i="2"/>
  <c r="K37" i="2"/>
  <c r="K34" i="2"/>
  <c r="K31" i="2"/>
  <c r="K28" i="2"/>
  <c r="K25" i="2"/>
  <c r="K22" i="2"/>
  <c r="K19" i="2"/>
  <c r="K16" i="2"/>
  <c r="K13" i="2"/>
  <c r="B36" i="2"/>
  <c r="B33" i="2"/>
  <c r="B30" i="2"/>
  <c r="B27" i="2"/>
  <c r="B24" i="2"/>
  <c r="H34" i="2"/>
  <c r="G34" i="2"/>
  <c r="F34" i="2"/>
  <c r="E34" i="2"/>
  <c r="D34" i="2"/>
  <c r="I33" i="2"/>
  <c r="H31" i="2"/>
  <c r="G31" i="2"/>
  <c r="F31" i="2"/>
  <c r="I30" i="2"/>
  <c r="H28" i="2"/>
  <c r="G28" i="2"/>
  <c r="F28" i="2"/>
  <c r="D28" i="2"/>
  <c r="C28" i="2"/>
  <c r="I27" i="2"/>
  <c r="B21" i="2"/>
  <c r="B18" i="2"/>
  <c r="B15" i="2"/>
  <c r="B12" i="2"/>
  <c r="H37" i="2"/>
  <c r="G37" i="2"/>
  <c r="F37" i="2"/>
  <c r="D37" i="2"/>
  <c r="C37" i="2"/>
  <c r="I36" i="2"/>
  <c r="H25" i="2"/>
  <c r="G25" i="2"/>
  <c r="F25" i="2"/>
  <c r="C25" i="2"/>
  <c r="I24" i="2"/>
  <c r="H22" i="2"/>
  <c r="G22" i="2"/>
  <c r="F22" i="2"/>
  <c r="C22" i="2"/>
  <c r="I21" i="2"/>
  <c r="H19" i="2"/>
  <c r="G19" i="2"/>
  <c r="F19" i="2"/>
  <c r="E19" i="2"/>
  <c r="I18" i="2"/>
  <c r="H16" i="2"/>
  <c r="G16" i="2"/>
  <c r="F16" i="2"/>
  <c r="E16" i="2"/>
  <c r="I15" i="2"/>
  <c r="H13" i="2"/>
  <c r="G13" i="2"/>
  <c r="F13" i="2"/>
  <c r="E13" i="2"/>
  <c r="D13" i="2"/>
  <c r="I12" i="2"/>
  <c r="D3" i="2"/>
  <c r="M40" i="2" l="1"/>
  <c r="I34" i="2"/>
  <c r="I31" i="2"/>
  <c r="I28" i="2"/>
  <c r="I22" i="2"/>
  <c r="F39" i="2"/>
  <c r="H39" i="2"/>
  <c r="G39" i="2"/>
  <c r="I25" i="2"/>
  <c r="I19" i="2"/>
  <c r="I13" i="2"/>
  <c r="I37" i="2"/>
  <c r="I16" i="2"/>
</calcChain>
</file>

<file path=xl/sharedStrings.xml><?xml version="1.0" encoding="utf-8"?>
<sst xmlns="http://schemas.openxmlformats.org/spreadsheetml/2006/main" count="211" uniqueCount="163">
  <si>
    <t>Item</t>
  </si>
  <si>
    <t>Fonte</t>
  </si>
  <si>
    <t>Macrosserviço / Serviço</t>
  </si>
  <si>
    <t>Qtd.</t>
  </si>
  <si>
    <t>Und.</t>
  </si>
  <si>
    <t>Custo Unitário</t>
  </si>
  <si>
    <t>BDI</t>
  </si>
  <si>
    <t>Preço Unitário</t>
  </si>
  <si>
    <t>Preço Total</t>
  </si>
  <si>
    <t>Total:</t>
  </si>
  <si>
    <t>Serviços Preliminares</t>
  </si>
  <si>
    <t>1.1</t>
  </si>
  <si>
    <t>SINAPI - 103689</t>
  </si>
  <si>
    <t>FORNECIMENTO E INSTALAÇÃO DE PLACA DE OBRA COM CHAPA GALVANIZADA E ESTRUTURA DE MADEIRA. AF_03/2022_PS</t>
  </si>
  <si>
    <t>M2</t>
  </si>
  <si>
    <t>1.2</t>
  </si>
  <si>
    <t>SINAPI - 99064</t>
  </si>
  <si>
    <t>LOCAÇÃO DE PAVIMENTAÇÃO. AF_10/2018</t>
  </si>
  <si>
    <t>M</t>
  </si>
  <si>
    <t>1.3</t>
  </si>
  <si>
    <t>SINAPI - 99063</t>
  </si>
  <si>
    <t>LOCAÇÃO DE REDE DE ÁGUA OU ESGOTO. AF_10/2018</t>
  </si>
  <si>
    <t>Terraplanagem</t>
  </si>
  <si>
    <t>2.1</t>
  </si>
  <si>
    <t>SINAPI - 101231</t>
  </si>
  <si>
    <t>ESCAVAÇÃO VERTICAL PARA INFRAESTRUTURA, COM CARGA, DESCARGA E TRANSPORTE DE SOLO DE 1ª CATEGORIA, COM ESCAVADEIRA HIDRÁULICA (CAÇAMBA: 0,8 M³ / 111 HP), FROTA DE 3 CAMINHÕES BASCULANTES DE 18 M³, DMT ATÉ 1 KM E VELOCIDADE MÉDIA14 KM/H. AF_05/2020</t>
  </si>
  <si>
    <t>M3</t>
  </si>
  <si>
    <t>2.2</t>
  </si>
  <si>
    <t>SINAPI - 101150</t>
  </si>
  <si>
    <t>ESCAVAÇÃO HORIZONTAL, INCLUINDO ESCARIFICAÇÃO, CARGA, DESCARGA E TRANSPORTE EM SOLO DE 2A CATEGORIA COM TRATOR DE ESTEIRAS (150HP/LÂMINA: 3,18M3) E CAMINHÃO BASCULANTE DE 14M3, DMT ATÉ 200M. AF_07/2020</t>
  </si>
  <si>
    <t>2.3</t>
  </si>
  <si>
    <t>2.4</t>
  </si>
  <si>
    <t>SINAPI - 96385</t>
  </si>
  <si>
    <t>EXECUÇÃO E COMPACTAÇÃO DE ATERRO COM SOLO PREDOMINANTEMENTE ARGILOSO - EXCLUSIVE SOLO, ESCAVAÇÃO, CARGA E TRANSPORTE. AF_11/2019</t>
  </si>
  <si>
    <t>Drenagem</t>
  </si>
  <si>
    <t>3.1</t>
  </si>
  <si>
    <t>SINAPI - 90091</t>
  </si>
  <si>
    <t>ESCAVAÇÃO MECANIZADA DE VALA COM PROF. ATÉ 1,5 M (MÉDIA MONTANTE E JUSANTE/UMA COMPOSIÇÃO POR TRECHO), ESCAVADEIRA (0,8 M3), LARG. DE 1,5 M A 2,5 M, EM SOLO DE 1A CATEGORIA, LOCAIS COM BAIXO NÍVEL DE INTERFERÊNCIA. AF_02/2021</t>
  </si>
  <si>
    <t>3.2</t>
  </si>
  <si>
    <t>SINAPI - 102306</t>
  </si>
  <si>
    <t>ESCAVAÇÃO MECANIZADA DE VALA COM PROF. ATÉ 1,5 M (MÉDIA MONTANTE E JUSANTE/UMA COMPOSIÇÃO POR TRECHO), ESCAVADEIRA (0,8 M3),LARG. ATÉ 1,5 M, EM SOLO DE 2A CATEGORIA, EM LOCAIS COM ALTO NÍVEL DE INTERFERÊNCIA. AF_02/2021</t>
  </si>
  <si>
    <t>3.3</t>
  </si>
  <si>
    <t>SINAPI - 92210</t>
  </si>
  <si>
    <t>TUBO DE CONCRETO PARA REDES COLETORAS DE ÁGUAS PLUVIAIS, DIÂMETRO DE 400 MM, JUNTA RÍGIDA, INSTALADO EM LOCAL COM BAIXO NÍVEL DE INTERFERÊNCIAS - FORNECIMENTO E ASSENTAMENTO. AF_12/2015</t>
  </si>
  <si>
    <t>3.4</t>
  </si>
  <si>
    <t>Escavação de vala em material de 3º categoria-resistencia a compressão de 70 a 90 mpa-com escavadeira e rompedor hidraulico 1700 kg</t>
  </si>
  <si>
    <t>3.5</t>
  </si>
  <si>
    <t>SINAPI - 92212</t>
  </si>
  <si>
    <t>TUBO DE CONCRETO PARA REDES COLETORAS DE ÁGUAS PLUVIAIS, DIÂMETRO DE 600 MM, JUNTA RÍGIDA, INSTALADO EM LOCAL COM BAIXO NÍVEL DE INTERFERÊNCIAS - FORNECIMENTO E ASSENTAMENTO. AF_12/2015</t>
  </si>
  <si>
    <t>3.6</t>
  </si>
  <si>
    <t>SINAPI - 93367</t>
  </si>
  <si>
    <t>REATERRO MECANIZADO DE VALA COM ESCAVADEIRA HIDRÁULICA (CAPACIDADE DA CAÇAMBA: 0,8 M³/POTÊNCIA: 111 HP), LARGURA DE 1,5 A 2,5 M, PROFUNDIDADE ATÉ 1,5 M, COM SOLO (SEM SUBSTITUIÇÃO) DE 1ª CATEGORIA, COM COMPACTADOR DE SOLOS DE PERCUSSÃO. AF_08/2023</t>
  </si>
  <si>
    <t>3.7</t>
  </si>
  <si>
    <t>Composição - comp06</t>
  </si>
  <si>
    <t>CAIXA COM GRELHA SIMPLES RETANGULAR, EM ALVENARIA COM TIJOLOS CERÂMICOS MACIÇOS, DIMENSÕES INTERNAS: 0,80X0,8X1,40 M. TUBULAÇÃO</t>
  </si>
  <si>
    <t>UN</t>
  </si>
  <si>
    <t>3.8</t>
  </si>
  <si>
    <t>SINAPI - 94273</t>
  </si>
  <si>
    <t>ASSENTAMENTO DE GUIA (MEIO-FIO) EM TRECHO RETO, CONFECCIONADA EM CONCRETO PRÉ-FABRICADO, DIMENSÕES 100X15X13X30 CM (COMPRIMENTO X BASE INFERIOR X BASE SUPERIOR X ALTURA). AF_01/2024</t>
  </si>
  <si>
    <t>3.9</t>
  </si>
  <si>
    <t>SINAPI - 94274</t>
  </si>
  <si>
    <t>ASSENTAMENTO DE GUIA (MEIO-FIO) EM TRECHO CURVO, CONFECCIONADA EM CONCRETO PRÉ-FABRICADO, DIMENSÕES 100X15X13X30 CM (COMPRIMENTO X BASE INFERIOR X BASE SUPERIOR X ALTURA). AF_01/2024</t>
  </si>
  <si>
    <t>3.10</t>
  </si>
  <si>
    <t>Composição - Comp 08</t>
  </si>
  <si>
    <t>CAIXA COM GRELHA SIMPLES RETANGULAR, EM ALVENARIA COM TIJOLOS CERAMICOS MAÇIÇOS, DIMENSÕES INTERNAS 0,5 X 0,8 X1M</t>
  </si>
  <si>
    <t>Pavimentação</t>
  </si>
  <si>
    <t>4.1</t>
  </si>
  <si>
    <t>SINAPI - 100576</t>
  </si>
  <si>
    <t>REGULARIZAÇÃO E COMPACTAÇÃO DE SUBLEITO DE SOLO PREDOMINANTEMENTE ARGILOSO. AF_11/2019</t>
  </si>
  <si>
    <t>4.2</t>
  </si>
  <si>
    <t>SINAPI - 96400</t>
  </si>
  <si>
    <t>EXECUÇÃO E COMPACTAÇÃO DE BASE E OU SUB BASE PARA PAVIMENTAÇÃO DE MACADAME SECO - EXCLUSIVE CARGA E TRANSPORTE. AF_11/2019</t>
  </si>
  <si>
    <t>4.3</t>
  </si>
  <si>
    <t>SINAPI - 95876</t>
  </si>
  <si>
    <t>TRANSPORTE COM CAMINHÃO BASCULANTE DE 14 M³, EM VIA URBANA PAVIMENTADA, DMT ATÉ 30 KM (UNIDADE: M3XKM). AF_07/2020</t>
  </si>
  <si>
    <t>M3XKM</t>
  </si>
  <si>
    <t>4.4</t>
  </si>
  <si>
    <t>SINAPI - 93593</t>
  </si>
  <si>
    <t>TRANSPORTE COM CAMINHÃO BASCULANTE DE 14 M³, EM VIA URBANA PAVIMENTADA, ADICIONAL PARA DMT EXCEDENTE A 30 KM (UNIDADE: M3XKM). AF_07/2020</t>
  </si>
  <si>
    <t>4.5</t>
  </si>
  <si>
    <t>SINAPI - 96396</t>
  </si>
  <si>
    <t>EXECUÇÃO E COMPACTAÇÃO DE BASE E OU SUB BASE PARA PAVIMENTAÇÃO DE BRITA GRADUADA SIMPLES - EXCLUSIVE CARGA E TRANSPORTE. AF_11/2019</t>
  </si>
  <si>
    <t>4.6</t>
  </si>
  <si>
    <t>4.7</t>
  </si>
  <si>
    <t>4.8</t>
  </si>
  <si>
    <t>Composição - Comp 01</t>
  </si>
  <si>
    <t>EXECUÇÃO DE IMPRIMAÇÃO COM ASFALTO DILUÍDO CM-30</t>
  </si>
  <si>
    <t>4.9</t>
  </si>
  <si>
    <t>Composição - comp 02</t>
  </si>
  <si>
    <t>EXECUÇÃO DE PINTURA DE LIGAÇÃO COM EMULSÃO ASFÁLTICA RR-2C</t>
  </si>
  <si>
    <t>4.10</t>
  </si>
  <si>
    <t>Composição - comp04</t>
  </si>
  <si>
    <t>EXECUÇÃO DE PAVIMENTO COM APLICAÇÃO DE CONCRETO ASFÁLTICO, CAMADA DE ROLAMENTO - EXCLUSIVE TRANSPORTE</t>
  </si>
  <si>
    <t>4.11</t>
  </si>
  <si>
    <t>4.12</t>
  </si>
  <si>
    <t>Passeios e Regularizações</t>
  </si>
  <si>
    <t>5.1</t>
  </si>
  <si>
    <t>SINAPI - 101617</t>
  </si>
  <si>
    <t>PREPARO DE FUNDO DE VALA COM LARGURA MAIOR OU IGUAL A 1,5 M E MENOR QUE 2,5 M (ACERTO DO SOLO NATURAL). AF_08/2020</t>
  </si>
  <si>
    <t>5.2</t>
  </si>
  <si>
    <t>SINAPI - 92397</t>
  </si>
  <si>
    <t>EXECUÇÃO DE PAVIMENTO EM PISO INTERTRAVADO, COM BLOCO RETANGULAR COR NATURAL DE 20 X 10 CM, ESPESSURA 6 CM. AF_10/2022</t>
  </si>
  <si>
    <t>5.3</t>
  </si>
  <si>
    <t>SINAPI - 104658</t>
  </si>
  <si>
    <t>PISO PODOTÁTIL DE ALERTA OU DIRECIONAL, DE CONCRETO, ASSENTADO SOBRE ARGAMASSA. AF_05/2023</t>
  </si>
  <si>
    <t>Sinalizações</t>
  </si>
  <si>
    <t>6.1</t>
  </si>
  <si>
    <t>SINAPI - 102498</t>
  </si>
  <si>
    <t>PINTURA DE MEIO-FIO COM TINTA BRANCA A BASE DE CAL (CAIAÇÃO). AF_05/2021</t>
  </si>
  <si>
    <t>6.2</t>
  </si>
  <si>
    <t>PLACA DE ADVERTÊNCIA EM AÇO MODELO A18, LADO DE 0,60 M - PELÍCULA RETRORREFLETIVA TIPO I + SI - FORNECIMENTO E IMPLANTAÇÃO - SALIENCIA OU LOMBADA (LOCAL E 50M)</t>
  </si>
  <si>
    <t>6.3</t>
  </si>
  <si>
    <t>SINAPI - 13521</t>
  </si>
  <si>
    <t>PLACA DE ACO ESMALTADA PARA IDENTIFICACAO DE RUA, *45 CM X 20* CM</t>
  </si>
  <si>
    <t>6.4</t>
  </si>
  <si>
    <t>SUPORTE TUBULAR METÁLICO GALVANIZADO PARA PLACA DE REGULAMENTAÇÃO - R1 - LADO DE 0,248 M - FORNECIMENTO E IMPLANTAÇÃO</t>
  </si>
  <si>
    <t>6.5</t>
  </si>
  <si>
    <t>SINAPI - 102512</t>
  </si>
  <si>
    <t>PINTURA DE EIXO VIÁRIO SOBRE ASFALTO COM TINTA RETRORREFLETIVA A BASE DE RESINA ACRÍLICA COM MICROESFERAS DE VIDRO, APLICAÇÃO MECÂNICA COM DEMARCADORA AUTOPROPELIDA. AF_05/2021</t>
  </si>
  <si>
    <t>6.6</t>
  </si>
  <si>
    <t>SINAPI - 102509</t>
  </si>
  <si>
    <t>PINTURA DE FAIXA DE PEDESTRE OU ZEBRADA TINTA RETRORREFLETIVA A BASE DE RESINA ACRÍLICA COM MICROESFERAS DE VIDRO, E = 30 CM, APLICAÇÃO MANUAL. AF_05/2021</t>
  </si>
  <si>
    <t>Administração da Obra</t>
  </si>
  <si>
    <t>7.1</t>
  </si>
  <si>
    <t>Composição - comp07</t>
  </si>
  <si>
    <t>MESES</t>
  </si>
  <si>
    <t>Mobilização</t>
  </si>
  <si>
    <t>8.1</t>
  </si>
  <si>
    <t>Composição - comp 06</t>
  </si>
  <si>
    <t>Desmobilização</t>
  </si>
  <si>
    <t>9.1</t>
  </si>
  <si>
    <t>MUNICIPIO DE MUITOS CAPÕES</t>
  </si>
  <si>
    <t>Março_2024</t>
  </si>
  <si>
    <t>PLANILHA ORÇAMENTÁRIA</t>
  </si>
  <si>
    <t>Base: SINAPI/RS - FEV/24   SICRO - OUT/23</t>
  </si>
  <si>
    <t>Encargos Sociais: HORISTA - 112,88%  MENSALISTA - 69,79%</t>
  </si>
  <si>
    <t>BDI: 20,60%</t>
  </si>
  <si>
    <t>Obra: Pavimentação Trecho Avenida Progresso - Muitos Capões/RS</t>
  </si>
  <si>
    <t xml:space="preserve"> sicro5502744</t>
  </si>
  <si>
    <t xml:space="preserve"> sicro 5502970</t>
  </si>
  <si>
    <t xml:space="preserve">TOTAL GERAL        </t>
  </si>
  <si>
    <t>sicro5213464</t>
  </si>
  <si>
    <t>sicro5213855</t>
  </si>
  <si>
    <t>ESCAVAÇÃO, CARGA E TRANSPORTE DE MATERIAL DE 3º CATEGORIA DE 400 a 600m -CAMINHO DE SERVIÇO EM LEITO NATURAL COM CAMINHÃO BASCULANTE DE 12 m 3</t>
  </si>
  <si>
    <t>ADMINISTRAÇÃO LOCAL</t>
  </si>
  <si>
    <t>MOBILIZAÇÃO</t>
  </si>
  <si>
    <t>DESMOBILIZAÇÃO</t>
  </si>
  <si>
    <t>Muitos Capões - RS, março de 2024</t>
  </si>
  <si>
    <t>Eng° Civil José Luiz de Santo</t>
  </si>
  <si>
    <t>crea-rs 55.899</t>
  </si>
  <si>
    <t>CRONOGRAMA FÍSICO FINANCEIRO</t>
  </si>
  <si>
    <r>
      <t xml:space="preserve">PROPONENTE: </t>
    </r>
    <r>
      <rPr>
        <b/>
        <sz val="10"/>
        <rFont val="Arial"/>
        <family val="2"/>
      </rPr>
      <t>Município de Muitos Capões / RS</t>
    </r>
  </si>
  <si>
    <t>ATIVIDADE</t>
  </si>
  <si>
    <t>PERÍODO</t>
  </si>
  <si>
    <t>TOTAL</t>
  </si>
  <si>
    <t>30 dias</t>
  </si>
  <si>
    <t>60 dias</t>
  </si>
  <si>
    <t>90 dias</t>
  </si>
  <si>
    <t>120 dias</t>
  </si>
  <si>
    <t>150 dias</t>
  </si>
  <si>
    <t>180 dias</t>
  </si>
  <si>
    <t>trecho da Avenida Progresso</t>
  </si>
  <si>
    <r>
      <t xml:space="preserve">REFERÊNCIA: </t>
    </r>
    <r>
      <rPr>
        <b/>
        <sz val="10"/>
        <rFont val="Arial"/>
        <family val="2"/>
      </rPr>
      <t>SINAPI/RS : FEV /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</si>
</sst>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</numFmts>
  <fonts count="20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1"/>
      <name val="Calibri"/>
      <family val="2"/>
    </font>
    <font>
      <b/>
      <sz val="12"/>
      <color rgb="FF333333"/>
      <name val="Times New Roman"/>
      <family val="1"/>
    </font>
    <font>
      <sz val="12"/>
      <color rgb="FF333333"/>
      <name val="Arial"/>
      <family val="2"/>
    </font>
    <font>
      <sz val="12"/>
      <color rgb="FF333333"/>
      <name val="Times New Roman"/>
      <family val="1"/>
    </font>
    <font>
      <b/>
      <i/>
      <sz val="14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b/>
      <sz val="12"/>
      <color rgb="FF333333"/>
      <name val="Arial"/>
      <family val="2"/>
    </font>
    <font>
      <b/>
      <i/>
      <sz val="12"/>
      <color rgb="FF333333"/>
      <name val="Arial"/>
      <family val="2"/>
    </font>
    <font>
      <sz val="11"/>
      <name val="Aptos Narrow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</font>
    <font>
      <b/>
      <sz val="11"/>
      <name val="Arial"/>
      <family val="2"/>
    </font>
    <font>
      <sz val="10"/>
      <color rgb="FF000000"/>
      <name val="Times New Roman"/>
      <charset val="204"/>
    </font>
    <font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5F5F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6F6F6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9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8" fillId="0" borderId="0" applyFont="0" applyFill="0" applyBorder="0" applyAlignment="0" applyProtection="0"/>
  </cellStyleXfs>
  <cellXfs count="90">
    <xf numFmtId="0" fontId="0" fillId="0" borderId="0" xfId="0"/>
    <xf numFmtId="8" fontId="0" fillId="0" borderId="0" xfId="0" applyNumberFormat="1"/>
    <xf numFmtId="8" fontId="4" fillId="3" borderId="6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vertical="center" wrapText="1"/>
    </xf>
    <xf numFmtId="10" fontId="0" fillId="0" borderId="0" xfId="0" applyNumberFormat="1"/>
    <xf numFmtId="10" fontId="4" fillId="3" borderId="6" xfId="0" applyNumberFormat="1" applyFont="1" applyFill="1" applyBorder="1" applyAlignment="1">
      <alignment horizontal="right" vertical="center" wrapText="1"/>
    </xf>
    <xf numFmtId="8" fontId="4" fillId="4" borderId="6" xfId="0" applyNumberFormat="1" applyFont="1" applyFill="1" applyBorder="1" applyAlignment="1">
      <alignment horizontal="righ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vertical="center" wrapText="1"/>
    </xf>
    <xf numFmtId="0" fontId="4" fillId="4" borderId="6" xfId="0" applyFont="1" applyFill="1" applyBorder="1" applyAlignment="1">
      <alignment horizontal="right" vertical="center" wrapText="1"/>
    </xf>
    <xf numFmtId="10" fontId="4" fillId="4" borderId="6" xfId="0" applyNumberFormat="1" applyFont="1" applyFill="1" applyBorder="1" applyAlignment="1">
      <alignment horizontal="right" vertical="center" wrapText="1"/>
    </xf>
    <xf numFmtId="4" fontId="4" fillId="4" borderId="6" xfId="0" applyNumberFormat="1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2" xfId="0" applyFont="1" applyFill="1" applyBorder="1" applyAlignment="1">
      <alignment horizontal="right" vertical="center" wrapText="1"/>
    </xf>
    <xf numFmtId="0" fontId="6" fillId="0" borderId="0" xfId="0" applyFont="1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43" fontId="4" fillId="3" borderId="6" xfId="1" applyFont="1" applyFill="1" applyBorder="1" applyAlignment="1">
      <alignment horizontal="right" vertical="center" wrapText="1"/>
    </xf>
    <xf numFmtId="8" fontId="8" fillId="2" borderId="6" xfId="0" applyNumberFormat="1" applyFont="1" applyFill="1" applyBorder="1" applyAlignment="1">
      <alignment horizontal="right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vertical="center" wrapText="1"/>
    </xf>
    <xf numFmtId="8" fontId="9" fillId="5" borderId="6" xfId="0" applyNumberFormat="1" applyFont="1" applyFill="1" applyBorder="1" applyAlignment="1">
      <alignment horizontal="right" vertical="center" wrapText="1"/>
    </xf>
    <xf numFmtId="0" fontId="3" fillId="5" borderId="7" xfId="0" applyFont="1" applyFill="1" applyBorder="1" applyAlignment="1">
      <alignment horizontal="right" vertical="center" wrapText="1"/>
    </xf>
    <xf numFmtId="0" fontId="3" fillId="5" borderId="8" xfId="0" applyFont="1" applyFill="1" applyBorder="1" applyAlignment="1">
      <alignment horizontal="right" vertical="center" wrapText="1"/>
    </xf>
    <xf numFmtId="0" fontId="3" fillId="5" borderId="2" xfId="0" applyFont="1" applyFill="1" applyBorder="1" applyAlignment="1">
      <alignment horizontal="right" vertical="center" wrapText="1"/>
    </xf>
    <xf numFmtId="8" fontId="8" fillId="5" borderId="6" xfId="0" applyNumberFormat="1" applyFont="1" applyFill="1" applyBorder="1" applyAlignment="1">
      <alignment horizontal="right" vertical="center" wrapText="1"/>
    </xf>
    <xf numFmtId="43" fontId="4" fillId="4" borderId="6" xfId="1" applyFont="1" applyFill="1" applyBorder="1" applyAlignment="1">
      <alignment horizontal="right" vertical="center" wrapText="1"/>
    </xf>
    <xf numFmtId="0" fontId="10" fillId="0" borderId="0" xfId="0" applyFont="1" applyAlignment="1">
      <alignment horizontal="left" vertical="center" wrapText="1"/>
    </xf>
    <xf numFmtId="0" fontId="11" fillId="6" borderId="0" xfId="0" applyFont="1" applyFill="1"/>
    <xf numFmtId="0" fontId="12" fillId="6" borderId="7" xfId="0" quotePrefix="1" applyFont="1" applyFill="1" applyBorder="1" applyAlignment="1">
      <alignment horizontal="center" wrapText="1"/>
    </xf>
    <xf numFmtId="0" fontId="12" fillId="6" borderId="8" xfId="0" quotePrefix="1" applyFont="1" applyFill="1" applyBorder="1" applyAlignment="1">
      <alignment horizontal="center" wrapText="1"/>
    </xf>
    <xf numFmtId="0" fontId="12" fillId="6" borderId="9" xfId="0" quotePrefix="1" applyFont="1" applyFill="1" applyBorder="1" applyAlignment="1">
      <alignment horizontal="center" wrapText="1"/>
    </xf>
    <xf numFmtId="0" fontId="12" fillId="6" borderId="10" xfId="0" quotePrefix="1" applyFont="1" applyFill="1" applyBorder="1" applyAlignment="1">
      <alignment horizontal="center" wrapText="1"/>
    </xf>
    <xf numFmtId="0" fontId="11" fillId="0" borderId="0" xfId="0" applyFont="1"/>
    <xf numFmtId="0" fontId="13" fillId="6" borderId="0" xfId="0" applyFont="1" applyFill="1"/>
    <xf numFmtId="0" fontId="13" fillId="0" borderId="11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4" fillId="0" borderId="12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0" xfId="0" applyFont="1"/>
    <xf numFmtId="0" fontId="13" fillId="0" borderId="15" xfId="0" quotePrefix="1" applyFont="1" applyBorder="1" applyAlignment="1">
      <alignment horizontal="left"/>
    </xf>
    <xf numFmtId="0" fontId="13" fillId="0" borderId="16" xfId="0" quotePrefix="1" applyFont="1" applyBorder="1" applyAlignment="1">
      <alignment horizontal="left"/>
    </xf>
    <xf numFmtId="0" fontId="13" fillId="0" borderId="17" xfId="0" quotePrefix="1" applyFont="1" applyBorder="1" applyAlignment="1">
      <alignment horizontal="left"/>
    </xf>
    <xf numFmtId="0" fontId="13" fillId="0" borderId="15" xfId="0" applyFont="1" applyBorder="1" applyAlignment="1">
      <alignment horizontal="left"/>
    </xf>
    <xf numFmtId="0" fontId="13" fillId="0" borderId="16" xfId="0" applyFont="1" applyBorder="1" applyAlignment="1">
      <alignment horizontal="left"/>
    </xf>
    <xf numFmtId="0" fontId="13" fillId="0" borderId="17" xfId="0" applyFont="1" applyBorder="1" applyAlignment="1">
      <alignment horizontal="left"/>
    </xf>
    <xf numFmtId="0" fontId="13" fillId="0" borderId="15" xfId="0" quotePrefix="1" applyFont="1" applyBorder="1" applyAlignment="1">
      <alignment horizontal="left" wrapText="1"/>
    </xf>
    <xf numFmtId="0" fontId="13" fillId="0" borderId="16" xfId="0" quotePrefix="1" applyFont="1" applyBorder="1" applyAlignment="1">
      <alignment horizontal="left" wrapText="1"/>
    </xf>
    <xf numFmtId="0" fontId="13" fillId="0" borderId="17" xfId="0" quotePrefix="1" applyFont="1" applyBorder="1" applyAlignment="1">
      <alignment horizontal="left" wrapText="1"/>
    </xf>
    <xf numFmtId="0" fontId="13" fillId="0" borderId="4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18" xfId="0" quotePrefix="1" applyFont="1" applyBorder="1" applyAlignment="1">
      <alignment horizontal="left" wrapText="1"/>
    </xf>
    <xf numFmtId="0" fontId="13" fillId="0" borderId="19" xfId="0" quotePrefix="1" applyFont="1" applyBorder="1" applyAlignment="1">
      <alignment horizontal="left" wrapText="1"/>
    </xf>
    <xf numFmtId="0" fontId="13" fillId="0" borderId="20" xfId="0" quotePrefix="1" applyFont="1" applyBorder="1" applyAlignment="1">
      <alignment horizontal="left" wrapText="1"/>
    </xf>
    <xf numFmtId="0" fontId="13" fillId="0" borderId="0" xfId="2"/>
    <xf numFmtId="0" fontId="13" fillId="0" borderId="21" xfId="2" applyBorder="1" applyAlignment="1">
      <alignment horizontal="center" vertical="center"/>
    </xf>
    <xf numFmtId="0" fontId="13" fillId="0" borderId="16" xfId="2" applyBorder="1" applyAlignment="1">
      <alignment horizontal="center" vertical="center"/>
    </xf>
    <xf numFmtId="0" fontId="13" fillId="0" borderId="16" xfId="2" applyBorder="1" applyAlignment="1">
      <alignment horizontal="center" vertical="center"/>
    </xf>
    <xf numFmtId="4" fontId="13" fillId="0" borderId="22" xfId="2" applyNumberFormat="1" applyBorder="1" applyAlignment="1">
      <alignment horizontal="left" vertical="center" wrapText="1"/>
    </xf>
    <xf numFmtId="9" fontId="16" fillId="0" borderId="23" xfId="3" applyFont="1" applyBorder="1" applyAlignment="1">
      <alignment horizontal="center" vertical="center"/>
    </xf>
    <xf numFmtId="10" fontId="13" fillId="0" borderId="23" xfId="2" applyNumberFormat="1" applyBorder="1" applyAlignment="1">
      <alignment horizontal="center" vertical="center"/>
    </xf>
    <xf numFmtId="0" fontId="13" fillId="0" borderId="24" xfId="2" applyBorder="1" applyAlignment="1">
      <alignment horizontal="left" vertical="center" wrapText="1"/>
    </xf>
    <xf numFmtId="44" fontId="16" fillId="0" borderId="25" xfId="4" applyFont="1" applyBorder="1" applyAlignment="1">
      <alignment horizontal="center" vertical="center"/>
    </xf>
    <xf numFmtId="44" fontId="13" fillId="0" borderId="25" xfId="2" applyNumberFormat="1" applyBorder="1" applyAlignment="1">
      <alignment horizontal="center" vertical="center"/>
    </xf>
    <xf numFmtId="0" fontId="13" fillId="0" borderId="26" xfId="2" applyBorder="1" applyAlignment="1">
      <alignment horizontal="left" vertical="center" wrapText="1"/>
    </xf>
    <xf numFmtId="0" fontId="13" fillId="0" borderId="27" xfId="2" applyBorder="1" applyAlignment="1">
      <alignment horizontal="center" vertical="center"/>
    </xf>
    <xf numFmtId="4" fontId="13" fillId="0" borderId="23" xfId="2" applyNumberFormat="1" applyBorder="1" applyAlignment="1">
      <alignment horizontal="left" vertical="center" wrapText="1"/>
    </xf>
    <xf numFmtId="4" fontId="13" fillId="0" borderId="25" xfId="2" applyNumberFormat="1" applyBorder="1" applyAlignment="1">
      <alignment horizontal="left" vertical="center" wrapText="1"/>
    </xf>
    <xf numFmtId="4" fontId="13" fillId="0" borderId="27" xfId="2" applyNumberFormat="1" applyBorder="1" applyAlignment="1">
      <alignment horizontal="left" vertical="center" wrapText="1"/>
    </xf>
    <xf numFmtId="0" fontId="13" fillId="0" borderId="25" xfId="2" applyBorder="1" applyAlignment="1">
      <alignment horizontal="center" vertical="center"/>
    </xf>
    <xf numFmtId="9" fontId="16" fillId="0" borderId="23" xfId="5" applyFont="1" applyBorder="1" applyAlignment="1">
      <alignment horizontal="center" vertical="center"/>
    </xf>
    <xf numFmtId="44" fontId="16" fillId="0" borderId="25" xfId="4" applyFont="1" applyFill="1" applyBorder="1" applyAlignment="1">
      <alignment horizontal="center" vertical="center"/>
    </xf>
    <xf numFmtId="0" fontId="13" fillId="0" borderId="27" xfId="2" applyBorder="1" applyAlignment="1">
      <alignment vertical="center"/>
    </xf>
    <xf numFmtId="0" fontId="17" fillId="0" borderId="0" xfId="2" applyFont="1"/>
    <xf numFmtId="0" fontId="17" fillId="0" borderId="22" xfId="2" applyFont="1" applyBorder="1" applyAlignment="1">
      <alignment horizontal="left" vertical="center"/>
    </xf>
    <xf numFmtId="44" fontId="11" fillId="0" borderId="23" xfId="2" applyNumberFormat="1" applyFont="1" applyBorder="1" applyAlignment="1">
      <alignment horizontal="center" vertical="center"/>
    </xf>
    <xf numFmtId="0" fontId="17" fillId="0" borderId="26" xfId="2" applyFont="1" applyBorder="1" applyAlignment="1">
      <alignment horizontal="left" vertical="center"/>
    </xf>
    <xf numFmtId="0" fontId="11" fillId="0" borderId="27" xfId="2" applyFont="1" applyBorder="1" applyAlignment="1">
      <alignment horizontal="center" vertical="center"/>
    </xf>
    <xf numFmtId="9" fontId="13" fillId="0" borderId="0" xfId="6" applyFont="1"/>
    <xf numFmtId="44" fontId="0" fillId="0" borderId="0" xfId="0" applyNumberFormat="1"/>
    <xf numFmtId="0" fontId="10" fillId="0" borderId="0" xfId="0" applyFont="1" applyAlignment="1">
      <alignment horizontal="center" vertical="center" wrapText="1"/>
    </xf>
    <xf numFmtId="0" fontId="19" fillId="0" borderId="0" xfId="0" applyFont="1" applyBorder="1" applyAlignment="1">
      <alignment horizontal="center"/>
    </xf>
  </cellXfs>
  <cellStyles count="7">
    <cellStyle name="Moeda 2 3" xfId="4" xr:uid="{B44FB2B5-35C9-4F9F-8D8C-B79D2260D8EE}"/>
    <cellStyle name="Normal" xfId="0" builtinId="0"/>
    <cellStyle name="Normal 2 2" xfId="2" xr:uid="{B7126E7C-96EB-418D-8BE5-EBD90500A4B3}"/>
    <cellStyle name="Porcentagem 14" xfId="6" xr:uid="{F3B594A1-414A-47F6-B403-7F820D67AE88}"/>
    <cellStyle name="Porcentagem 2 2" xfId="5" xr:uid="{038A27E0-D4F4-4C50-8F57-FBDAC3AE199F}"/>
    <cellStyle name="Porcentagem 2 4" xfId="3" xr:uid="{1AF86AB4-7F3E-4FC5-98E1-A42B5E921F74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125605</xdr:colOff>
      <xdr:row>0</xdr:row>
      <xdr:rowOff>89766</xdr:rowOff>
    </xdr:from>
    <xdr:to>
      <xdr:col>1</xdr:col>
      <xdr:colOff>304801</xdr:colOff>
      <xdr:row>3</xdr:row>
      <xdr:rowOff>277271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D93B424-3CDC-4920-90A6-E0AF2B0A77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605" y="89766"/>
          <a:ext cx="788796" cy="11095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161925</xdr:colOff>
      <xdr:row>1</xdr:row>
      <xdr:rowOff>34290</xdr:rowOff>
    </xdr:from>
    <xdr:to>
      <xdr:col>1</xdr:col>
      <xdr:colOff>975360</xdr:colOff>
      <xdr:row>6</xdr:row>
      <xdr:rowOff>156234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DA49BE1-2916-4673-96FF-25C5A3DD16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1525" y="240030"/>
          <a:ext cx="813435" cy="1074444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jlspr\Documents\MUITOS%20CAPOES\LEV%20RUA%20DORVAL%20ROVEDA%20-%20CORRETO\OR&#199;AMENTO%20LICITA&#199;&#195;O%20-%20PAVIMENTA&#199;&#213;ES%20%20MODELO.xlsx" TargetMode="External"/><Relationship Id="rId1" Type="http://schemas.openxmlformats.org/officeDocument/2006/relationships/externalLinkPath" Target="/Users/jlspr/Documents/MUITOS%20CAPOES/LEV%20RUA%20DORVAL%20ROVEDA%20-%20CORRETO/OR&#199;AMENTO%20LICITA&#199;&#195;O%20-%20PAVIMENTA&#199;&#213;ES%20%20MODEL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CAPA"/>
      <sheetName val="ORÇAMENTO OK"/>
      <sheetName val="COMPOSIÇÕES"/>
      <sheetName val="BDI"/>
      <sheetName val="MEMORIA DE CALCULO"/>
      <sheetName val="CRONOGRAMA_FISICO"/>
    </sheetNames>
    <sheetDataSet>
      <sheetData sheetId="0">
        <row r="2">
          <cell r="B2" t="str">
            <v>EMPREENDIMENTO: PAVIMENTAÇÃO, DRENAGEM E SINALIZAÇÃO DE VIAS URBANAS</v>
          </cell>
        </row>
        <row r="16">
          <cell r="D16">
            <v>2034.67</v>
          </cell>
        </row>
        <row r="17">
          <cell r="D17">
            <v>14876.55</v>
          </cell>
        </row>
        <row r="18">
          <cell r="D18">
            <v>129065.22</v>
          </cell>
        </row>
        <row r="19">
          <cell r="D19">
            <v>196587.53999999998</v>
          </cell>
        </row>
        <row r="20">
          <cell r="D20">
            <v>45622.12</v>
          </cell>
        </row>
        <row r="21">
          <cell r="D21">
            <v>8058.2799999999988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05AA80-08FB-48CB-85BF-99E3E557CF6B}">
  <dimension ref="A1:I65"/>
  <sheetViews>
    <sheetView tabSelected="1" topLeftCell="A50" workbookViewId="0">
      <selection activeCell="C60" sqref="C60:C65"/>
    </sheetView>
  </sheetViews>
  <sheetFormatPr defaultRowHeight="14.4" x14ac:dyDescent="0.3"/>
  <cols>
    <col min="2" max="2" width="13.21875" customWidth="1"/>
    <col min="3" max="3" width="88.5546875" customWidth="1"/>
    <col min="4" max="4" width="11.5546875" customWidth="1"/>
    <col min="6" max="6" width="13.109375" customWidth="1"/>
    <col min="8" max="8" width="13.21875" customWidth="1"/>
    <col min="9" max="9" width="18.77734375" customWidth="1"/>
  </cols>
  <sheetData>
    <row r="1" spans="1:9" ht="24" customHeight="1" x14ac:dyDescent="0.35">
      <c r="C1" s="18" t="s">
        <v>131</v>
      </c>
    </row>
    <row r="2" spans="1:9" ht="24" customHeight="1" x14ac:dyDescent="0.3">
      <c r="C2" t="s">
        <v>137</v>
      </c>
      <c r="H2" t="s">
        <v>132</v>
      </c>
    </row>
    <row r="3" spans="1:9" ht="24.6" customHeight="1" x14ac:dyDescent="0.3">
      <c r="A3" s="19"/>
      <c r="C3" t="s">
        <v>134</v>
      </c>
    </row>
    <row r="4" spans="1:9" ht="24" customHeight="1" x14ac:dyDescent="0.3">
      <c r="A4" s="19"/>
      <c r="C4" t="s">
        <v>135</v>
      </c>
      <c r="D4" s="6" t="s">
        <v>136</v>
      </c>
    </row>
    <row r="5" spans="1:9" ht="27" customHeight="1" thickBot="1" x14ac:dyDescent="0.45">
      <c r="A5" s="20" t="s">
        <v>133</v>
      </c>
      <c r="B5" s="20"/>
      <c r="C5" s="20"/>
      <c r="D5" s="20"/>
      <c r="E5" s="20"/>
      <c r="F5" s="20"/>
      <c r="G5" s="20"/>
      <c r="H5" s="20"/>
      <c r="I5" s="20"/>
    </row>
    <row r="6" spans="1:9" ht="31.8" thickBot="1" x14ac:dyDescent="0.35">
      <c r="A6" s="23" t="s">
        <v>0</v>
      </c>
      <c r="B6" s="24" t="s">
        <v>1</v>
      </c>
      <c r="C6" s="24" t="s">
        <v>2</v>
      </c>
      <c r="D6" s="24" t="s">
        <v>3</v>
      </c>
      <c r="E6" s="24" t="s">
        <v>4</v>
      </c>
      <c r="F6" s="24" t="s">
        <v>5</v>
      </c>
      <c r="G6" s="24" t="s">
        <v>6</v>
      </c>
      <c r="H6" s="24" t="s">
        <v>7</v>
      </c>
      <c r="I6" s="24" t="s">
        <v>8</v>
      </c>
    </row>
    <row r="7" spans="1:9" ht="16.2" thickBot="1" x14ac:dyDescent="0.35">
      <c r="A7" s="15" t="s">
        <v>9</v>
      </c>
      <c r="B7" s="16"/>
      <c r="C7" s="16"/>
      <c r="D7" s="16"/>
      <c r="E7" s="16"/>
      <c r="F7" s="16"/>
      <c r="G7" s="16"/>
      <c r="H7" s="17"/>
      <c r="I7" s="22">
        <v>769926.87</v>
      </c>
    </row>
    <row r="8" spans="1:9" ht="19.2" customHeight="1" thickBot="1" x14ac:dyDescent="0.35">
      <c r="A8" s="25">
        <v>1</v>
      </c>
      <c r="B8" s="26"/>
      <c r="C8" s="27" t="s">
        <v>10</v>
      </c>
      <c r="D8" s="26"/>
      <c r="E8" s="26"/>
      <c r="F8" s="26"/>
      <c r="G8" s="26"/>
      <c r="H8" s="26"/>
      <c r="I8" s="28">
        <v>3134.77</v>
      </c>
    </row>
    <row r="9" spans="1:9" ht="34.799999999999997" customHeight="1" thickBot="1" x14ac:dyDescent="0.35">
      <c r="A9" s="3" t="s">
        <v>11</v>
      </c>
      <c r="B9" s="4" t="s">
        <v>12</v>
      </c>
      <c r="C9" s="5" t="s">
        <v>13</v>
      </c>
      <c r="D9" s="21">
        <v>4.5</v>
      </c>
      <c r="E9" s="4" t="s">
        <v>14</v>
      </c>
      <c r="F9" s="2">
        <v>308.81</v>
      </c>
      <c r="G9" s="7">
        <v>0.20599999999999999</v>
      </c>
      <c r="H9" s="2">
        <v>372.42</v>
      </c>
      <c r="I9" s="2">
        <v>1675.89</v>
      </c>
    </row>
    <row r="10" spans="1:9" ht="33.6" customHeight="1" thickBot="1" x14ac:dyDescent="0.35">
      <c r="A10" s="3" t="s">
        <v>15</v>
      </c>
      <c r="B10" s="4" t="s">
        <v>16</v>
      </c>
      <c r="C10" s="5" t="s">
        <v>17</v>
      </c>
      <c r="D10" s="21">
        <v>171</v>
      </c>
      <c r="E10" s="4" t="s">
        <v>18</v>
      </c>
      <c r="F10" s="2">
        <v>0.56000000000000005</v>
      </c>
      <c r="G10" s="7">
        <v>0.20599999999999999</v>
      </c>
      <c r="H10" s="2">
        <v>0.68</v>
      </c>
      <c r="I10" s="2">
        <v>116.28</v>
      </c>
    </row>
    <row r="11" spans="1:9" ht="31.8" thickBot="1" x14ac:dyDescent="0.35">
      <c r="A11" s="3" t="s">
        <v>19</v>
      </c>
      <c r="B11" s="4" t="s">
        <v>20</v>
      </c>
      <c r="C11" s="5" t="s">
        <v>21</v>
      </c>
      <c r="D11" s="21">
        <v>245</v>
      </c>
      <c r="E11" s="4" t="s">
        <v>18</v>
      </c>
      <c r="F11" s="2">
        <v>4.54</v>
      </c>
      <c r="G11" s="7">
        <v>0.20599999999999999</v>
      </c>
      <c r="H11" s="2">
        <v>5.48</v>
      </c>
      <c r="I11" s="2">
        <v>1342.6</v>
      </c>
    </row>
    <row r="12" spans="1:9" ht="19.2" customHeight="1" thickBot="1" x14ac:dyDescent="0.35">
      <c r="A12" s="25">
        <v>2</v>
      </c>
      <c r="B12" s="26"/>
      <c r="C12" s="27" t="s">
        <v>22</v>
      </c>
      <c r="D12" s="26"/>
      <c r="E12" s="26"/>
      <c r="F12" s="26"/>
      <c r="G12" s="26"/>
      <c r="H12" s="26"/>
      <c r="I12" s="28">
        <v>37318.19</v>
      </c>
    </row>
    <row r="13" spans="1:9" ht="63" thickBot="1" x14ac:dyDescent="0.35">
      <c r="A13" s="9" t="s">
        <v>23</v>
      </c>
      <c r="B13" s="10" t="s">
        <v>24</v>
      </c>
      <c r="C13" s="11" t="s">
        <v>25</v>
      </c>
      <c r="D13" s="12">
        <v>919.15</v>
      </c>
      <c r="E13" s="10" t="s">
        <v>26</v>
      </c>
      <c r="F13" s="8">
        <v>11.23</v>
      </c>
      <c r="G13" s="13">
        <v>0.20599999999999999</v>
      </c>
      <c r="H13" s="8">
        <v>13.54</v>
      </c>
      <c r="I13" s="8">
        <v>12445.29</v>
      </c>
    </row>
    <row r="14" spans="1:9" ht="63" thickBot="1" x14ac:dyDescent="0.35">
      <c r="A14" s="9" t="s">
        <v>27</v>
      </c>
      <c r="B14" s="10" t="s">
        <v>28</v>
      </c>
      <c r="C14" s="11" t="s">
        <v>29</v>
      </c>
      <c r="D14" s="12">
        <v>306.38</v>
      </c>
      <c r="E14" s="10" t="s">
        <v>26</v>
      </c>
      <c r="F14" s="8">
        <v>20.149999999999999</v>
      </c>
      <c r="G14" s="13">
        <v>0.20599999999999999</v>
      </c>
      <c r="H14" s="8">
        <v>24.3</v>
      </c>
      <c r="I14" s="8">
        <v>7445.03</v>
      </c>
    </row>
    <row r="15" spans="1:9" ht="47.4" thickBot="1" x14ac:dyDescent="0.35">
      <c r="A15" s="9" t="s">
        <v>30</v>
      </c>
      <c r="B15" s="10" t="s">
        <v>138</v>
      </c>
      <c r="C15" s="11" t="s">
        <v>143</v>
      </c>
      <c r="D15" s="12">
        <v>306.38</v>
      </c>
      <c r="E15" s="10" t="s">
        <v>26</v>
      </c>
      <c r="F15" s="8">
        <v>41.67</v>
      </c>
      <c r="G15" s="13">
        <v>0.20599999999999999</v>
      </c>
      <c r="H15" s="8">
        <v>50.25</v>
      </c>
      <c r="I15" s="8">
        <v>15395.6</v>
      </c>
    </row>
    <row r="16" spans="1:9" ht="31.8" thickBot="1" x14ac:dyDescent="0.35">
      <c r="A16" s="9" t="s">
        <v>31</v>
      </c>
      <c r="B16" s="10" t="s">
        <v>32</v>
      </c>
      <c r="C16" s="11" t="s">
        <v>33</v>
      </c>
      <c r="D16" s="12">
        <v>137.13</v>
      </c>
      <c r="E16" s="10" t="s">
        <v>26</v>
      </c>
      <c r="F16" s="8">
        <v>12.29</v>
      </c>
      <c r="G16" s="13">
        <v>0.20599999999999999</v>
      </c>
      <c r="H16" s="8">
        <v>14.82</v>
      </c>
      <c r="I16" s="8">
        <v>2032.27</v>
      </c>
    </row>
    <row r="17" spans="1:9" ht="19.2" customHeight="1" thickBot="1" x14ac:dyDescent="0.35">
      <c r="A17" s="25">
        <v>3</v>
      </c>
      <c r="B17" s="26"/>
      <c r="C17" s="27" t="s">
        <v>34</v>
      </c>
      <c r="D17" s="26"/>
      <c r="E17" s="26"/>
      <c r="F17" s="26"/>
      <c r="G17" s="26"/>
      <c r="H17" s="26"/>
      <c r="I17" s="28">
        <v>153946.21</v>
      </c>
    </row>
    <row r="18" spans="1:9" ht="63" thickBot="1" x14ac:dyDescent="0.35">
      <c r="A18" s="3" t="s">
        <v>35</v>
      </c>
      <c r="B18" s="4" t="s">
        <v>36</v>
      </c>
      <c r="C18" s="5" t="s">
        <v>37</v>
      </c>
      <c r="D18" s="21">
        <v>177.38</v>
      </c>
      <c r="E18" s="4" t="s">
        <v>26</v>
      </c>
      <c r="F18" s="2">
        <v>6.7</v>
      </c>
      <c r="G18" s="7">
        <v>0.20599999999999999</v>
      </c>
      <c r="H18" s="2">
        <v>8.08</v>
      </c>
      <c r="I18" s="2">
        <v>1433.23</v>
      </c>
    </row>
    <row r="19" spans="1:9" ht="63" thickBot="1" x14ac:dyDescent="0.35">
      <c r="A19" s="3" t="s">
        <v>38</v>
      </c>
      <c r="B19" s="4" t="s">
        <v>39</v>
      </c>
      <c r="C19" s="5" t="s">
        <v>40</v>
      </c>
      <c r="D19" s="21">
        <v>59.12</v>
      </c>
      <c r="E19" s="4" t="s">
        <v>26</v>
      </c>
      <c r="F19" s="2">
        <v>17.440000000000001</v>
      </c>
      <c r="G19" s="7">
        <v>0.20599999999999999</v>
      </c>
      <c r="H19" s="2">
        <v>21.03</v>
      </c>
      <c r="I19" s="2">
        <v>1243.29</v>
      </c>
    </row>
    <row r="20" spans="1:9" ht="47.4" thickBot="1" x14ac:dyDescent="0.35">
      <c r="A20" s="3" t="s">
        <v>41</v>
      </c>
      <c r="B20" s="4" t="s">
        <v>42</v>
      </c>
      <c r="C20" s="5" t="s">
        <v>43</v>
      </c>
      <c r="D20" s="21">
        <v>45</v>
      </c>
      <c r="E20" s="4" t="s">
        <v>18</v>
      </c>
      <c r="F20" s="2">
        <v>176.9</v>
      </c>
      <c r="G20" s="7">
        <v>0.20599999999999999</v>
      </c>
      <c r="H20" s="2">
        <v>213.34</v>
      </c>
      <c r="I20" s="2">
        <v>9600.2999999999993</v>
      </c>
    </row>
    <row r="21" spans="1:9" ht="31.8" thickBot="1" x14ac:dyDescent="0.35">
      <c r="A21" s="3" t="s">
        <v>44</v>
      </c>
      <c r="B21" s="4" t="s">
        <v>139</v>
      </c>
      <c r="C21" s="5" t="s">
        <v>45</v>
      </c>
      <c r="D21" s="21">
        <v>59.12</v>
      </c>
      <c r="E21" s="4" t="s">
        <v>26</v>
      </c>
      <c r="F21" s="2">
        <v>59.01</v>
      </c>
      <c r="G21" s="7">
        <v>0.20599999999999999</v>
      </c>
      <c r="H21" s="2">
        <v>71.17</v>
      </c>
      <c r="I21" s="2">
        <v>4207.57</v>
      </c>
    </row>
    <row r="22" spans="1:9" ht="47.4" thickBot="1" x14ac:dyDescent="0.35">
      <c r="A22" s="3" t="s">
        <v>46</v>
      </c>
      <c r="B22" s="4" t="s">
        <v>47</v>
      </c>
      <c r="C22" s="5" t="s">
        <v>48</v>
      </c>
      <c r="D22" s="21">
        <v>200</v>
      </c>
      <c r="E22" s="4" t="s">
        <v>18</v>
      </c>
      <c r="F22" s="2">
        <v>314.82</v>
      </c>
      <c r="G22" s="7">
        <v>0.20599999999999999</v>
      </c>
      <c r="H22" s="2">
        <v>379.67</v>
      </c>
      <c r="I22" s="2">
        <v>75934</v>
      </c>
    </row>
    <row r="23" spans="1:9" ht="63" thickBot="1" x14ac:dyDescent="0.35">
      <c r="A23" s="3" t="s">
        <v>49</v>
      </c>
      <c r="B23" s="4" t="s">
        <v>50</v>
      </c>
      <c r="C23" s="5" t="s">
        <v>51</v>
      </c>
      <c r="D23" s="21">
        <v>236.5</v>
      </c>
      <c r="E23" s="4" t="s">
        <v>26</v>
      </c>
      <c r="F23" s="2">
        <v>25.97</v>
      </c>
      <c r="G23" s="7">
        <v>0.20599999999999999</v>
      </c>
      <c r="H23" s="2">
        <v>31.32</v>
      </c>
      <c r="I23" s="2">
        <v>7407.18</v>
      </c>
    </row>
    <row r="24" spans="1:9" ht="31.8" thickBot="1" x14ac:dyDescent="0.35">
      <c r="A24" s="3" t="s">
        <v>52</v>
      </c>
      <c r="B24" s="4" t="s">
        <v>53</v>
      </c>
      <c r="C24" s="5" t="s">
        <v>54</v>
      </c>
      <c r="D24" s="21">
        <v>4</v>
      </c>
      <c r="E24" s="4" t="s">
        <v>55</v>
      </c>
      <c r="F24" s="2">
        <v>1968.48</v>
      </c>
      <c r="G24" s="7">
        <v>0.20599999999999999</v>
      </c>
      <c r="H24" s="2">
        <v>2373.9899999999998</v>
      </c>
      <c r="I24" s="2">
        <v>9495.9599999999991</v>
      </c>
    </row>
    <row r="25" spans="1:9" ht="47.4" thickBot="1" x14ac:dyDescent="0.35">
      <c r="A25" s="3" t="s">
        <v>56</v>
      </c>
      <c r="B25" s="4" t="s">
        <v>57</v>
      </c>
      <c r="C25" s="5" t="s">
        <v>58</v>
      </c>
      <c r="D25" s="21">
        <v>657.8</v>
      </c>
      <c r="E25" s="4" t="s">
        <v>18</v>
      </c>
      <c r="F25" s="2">
        <v>47.8</v>
      </c>
      <c r="G25" s="7">
        <v>0.20599999999999999</v>
      </c>
      <c r="H25" s="2">
        <v>57.65</v>
      </c>
      <c r="I25" s="2">
        <v>37922.17</v>
      </c>
    </row>
    <row r="26" spans="1:9" ht="47.4" thickBot="1" x14ac:dyDescent="0.35">
      <c r="A26" s="3" t="s">
        <v>59</v>
      </c>
      <c r="B26" s="4" t="s">
        <v>60</v>
      </c>
      <c r="C26" s="5" t="s">
        <v>61</v>
      </c>
      <c r="D26" s="21">
        <v>36.93</v>
      </c>
      <c r="E26" s="4" t="s">
        <v>18</v>
      </c>
      <c r="F26" s="2">
        <v>50.58</v>
      </c>
      <c r="G26" s="7">
        <v>0.20599999999999999</v>
      </c>
      <c r="H26" s="2">
        <v>61</v>
      </c>
      <c r="I26" s="2">
        <v>2252.73</v>
      </c>
    </row>
    <row r="27" spans="1:9" ht="31.8" thickBot="1" x14ac:dyDescent="0.35">
      <c r="A27" s="3" t="s">
        <v>62</v>
      </c>
      <c r="B27" s="4" t="s">
        <v>63</v>
      </c>
      <c r="C27" s="5" t="s">
        <v>64</v>
      </c>
      <c r="D27" s="21">
        <v>3</v>
      </c>
      <c r="E27" s="4" t="s">
        <v>55</v>
      </c>
      <c r="F27" s="2">
        <v>1229.9000000000001</v>
      </c>
      <c r="G27" s="7">
        <v>0.20599999999999999</v>
      </c>
      <c r="H27" s="2">
        <v>1483.26</v>
      </c>
      <c r="I27" s="2">
        <v>4449.78</v>
      </c>
    </row>
    <row r="28" spans="1:9" ht="19.2" customHeight="1" thickBot="1" x14ac:dyDescent="0.35">
      <c r="A28" s="25">
        <v>4</v>
      </c>
      <c r="B28" s="26"/>
      <c r="C28" s="27" t="s">
        <v>65</v>
      </c>
      <c r="D28" s="26"/>
      <c r="E28" s="26"/>
      <c r="F28" s="26"/>
      <c r="G28" s="26"/>
      <c r="H28" s="26"/>
      <c r="I28" s="28">
        <v>462324.21</v>
      </c>
    </row>
    <row r="29" spans="1:9" ht="31.8" thickBot="1" x14ac:dyDescent="0.35">
      <c r="A29" s="9" t="s">
        <v>66</v>
      </c>
      <c r="B29" s="10" t="s">
        <v>67</v>
      </c>
      <c r="C29" s="11" t="s">
        <v>68</v>
      </c>
      <c r="D29" s="14">
        <v>2625</v>
      </c>
      <c r="E29" s="10" t="s">
        <v>14</v>
      </c>
      <c r="F29" s="8">
        <v>2.69</v>
      </c>
      <c r="G29" s="13">
        <v>0.20599999999999999</v>
      </c>
      <c r="H29" s="8">
        <v>3.24</v>
      </c>
      <c r="I29" s="8">
        <v>8505</v>
      </c>
    </row>
    <row r="30" spans="1:9" ht="31.8" thickBot="1" x14ac:dyDescent="0.35">
      <c r="A30" s="9" t="s">
        <v>69</v>
      </c>
      <c r="B30" s="10" t="s">
        <v>70</v>
      </c>
      <c r="C30" s="11" t="s">
        <v>71</v>
      </c>
      <c r="D30" s="12">
        <v>525</v>
      </c>
      <c r="E30" s="10" t="s">
        <v>26</v>
      </c>
      <c r="F30" s="8">
        <v>121.88</v>
      </c>
      <c r="G30" s="13">
        <v>0.20599999999999999</v>
      </c>
      <c r="H30" s="8">
        <v>146.99</v>
      </c>
      <c r="I30" s="8">
        <v>77169.75</v>
      </c>
    </row>
    <row r="31" spans="1:9" ht="31.8" thickBot="1" x14ac:dyDescent="0.35">
      <c r="A31" s="9" t="s">
        <v>72</v>
      </c>
      <c r="B31" s="10" t="s">
        <v>73</v>
      </c>
      <c r="C31" s="11" t="s">
        <v>74</v>
      </c>
      <c r="D31" s="14">
        <v>15750</v>
      </c>
      <c r="E31" s="10" t="s">
        <v>75</v>
      </c>
      <c r="F31" s="8">
        <v>2.2599999999999998</v>
      </c>
      <c r="G31" s="13">
        <v>0.20599999999999999</v>
      </c>
      <c r="H31" s="8">
        <v>2.73</v>
      </c>
      <c r="I31" s="8">
        <v>42997.5</v>
      </c>
    </row>
    <row r="32" spans="1:9" ht="47.4" thickBot="1" x14ac:dyDescent="0.35">
      <c r="A32" s="9" t="s">
        <v>76</v>
      </c>
      <c r="B32" s="10" t="s">
        <v>77</v>
      </c>
      <c r="C32" s="11" t="s">
        <v>78</v>
      </c>
      <c r="D32" s="14">
        <v>2625</v>
      </c>
      <c r="E32" s="10" t="s">
        <v>75</v>
      </c>
      <c r="F32" s="8">
        <v>0.91</v>
      </c>
      <c r="G32" s="13">
        <v>0.20599999999999999</v>
      </c>
      <c r="H32" s="8">
        <v>1.1000000000000001</v>
      </c>
      <c r="I32" s="8">
        <v>2887.5</v>
      </c>
    </row>
    <row r="33" spans="1:9" ht="31.8" thickBot="1" x14ac:dyDescent="0.35">
      <c r="A33" s="9" t="s">
        <v>79</v>
      </c>
      <c r="B33" s="10" t="s">
        <v>80</v>
      </c>
      <c r="C33" s="11" t="s">
        <v>81</v>
      </c>
      <c r="D33" s="12">
        <v>393.75</v>
      </c>
      <c r="E33" s="10" t="s">
        <v>26</v>
      </c>
      <c r="F33" s="8">
        <v>133.91</v>
      </c>
      <c r="G33" s="13">
        <v>0.20599999999999999</v>
      </c>
      <c r="H33" s="8">
        <v>161.5</v>
      </c>
      <c r="I33" s="8">
        <v>63590.63</v>
      </c>
    </row>
    <row r="34" spans="1:9" ht="31.8" thickBot="1" x14ac:dyDescent="0.35">
      <c r="A34" s="9" t="s">
        <v>82</v>
      </c>
      <c r="B34" s="10" t="s">
        <v>73</v>
      </c>
      <c r="C34" s="11" t="s">
        <v>74</v>
      </c>
      <c r="D34" s="14">
        <v>11812.5</v>
      </c>
      <c r="E34" s="10" t="s">
        <v>75</v>
      </c>
      <c r="F34" s="8">
        <v>2.2599999999999998</v>
      </c>
      <c r="G34" s="13">
        <v>0.20599999999999999</v>
      </c>
      <c r="H34" s="8">
        <v>2.73</v>
      </c>
      <c r="I34" s="8">
        <v>32248.13</v>
      </c>
    </row>
    <row r="35" spans="1:9" ht="47.4" thickBot="1" x14ac:dyDescent="0.35">
      <c r="A35" s="9" t="s">
        <v>83</v>
      </c>
      <c r="B35" s="10" t="s">
        <v>77</v>
      </c>
      <c r="C35" s="11" t="s">
        <v>78</v>
      </c>
      <c r="D35" s="14">
        <v>1968.75</v>
      </c>
      <c r="E35" s="10" t="s">
        <v>75</v>
      </c>
      <c r="F35" s="8">
        <v>0.91</v>
      </c>
      <c r="G35" s="13">
        <v>0.20599999999999999</v>
      </c>
      <c r="H35" s="8">
        <v>1.1000000000000001</v>
      </c>
      <c r="I35" s="8">
        <v>2165.63</v>
      </c>
    </row>
    <row r="36" spans="1:9" ht="47.4" thickBot="1" x14ac:dyDescent="0.35">
      <c r="A36" s="9" t="s">
        <v>84</v>
      </c>
      <c r="B36" s="10" t="s">
        <v>85</v>
      </c>
      <c r="C36" s="11" t="s">
        <v>86</v>
      </c>
      <c r="D36" s="14">
        <v>2625</v>
      </c>
      <c r="E36" s="10" t="s">
        <v>14</v>
      </c>
      <c r="F36" s="8">
        <v>7.45</v>
      </c>
      <c r="G36" s="13">
        <v>0.20599999999999999</v>
      </c>
      <c r="H36" s="8">
        <v>8.98</v>
      </c>
      <c r="I36" s="8">
        <v>23572.5</v>
      </c>
    </row>
    <row r="37" spans="1:9" ht="47.4" thickBot="1" x14ac:dyDescent="0.35">
      <c r="A37" s="9" t="s">
        <v>87</v>
      </c>
      <c r="B37" s="10" t="s">
        <v>88</v>
      </c>
      <c r="C37" s="11" t="s">
        <v>89</v>
      </c>
      <c r="D37" s="14">
        <v>2625</v>
      </c>
      <c r="E37" s="10" t="s">
        <v>14</v>
      </c>
      <c r="F37" s="8">
        <v>2.54</v>
      </c>
      <c r="G37" s="13">
        <v>0.20599999999999999</v>
      </c>
      <c r="H37" s="8">
        <v>3.06</v>
      </c>
      <c r="I37" s="8">
        <v>8032.5</v>
      </c>
    </row>
    <row r="38" spans="1:9" ht="47.4" thickBot="1" x14ac:dyDescent="0.35">
      <c r="A38" s="9" t="s">
        <v>90</v>
      </c>
      <c r="B38" s="10" t="s">
        <v>91</v>
      </c>
      <c r="C38" s="11" t="s">
        <v>92</v>
      </c>
      <c r="D38" s="12">
        <v>131.25</v>
      </c>
      <c r="E38" s="10" t="s">
        <v>26</v>
      </c>
      <c r="F38" s="8">
        <v>1198.3499999999999</v>
      </c>
      <c r="G38" s="13">
        <v>0.20599999999999999</v>
      </c>
      <c r="H38" s="8">
        <v>1445.21</v>
      </c>
      <c r="I38" s="8">
        <v>189683.81</v>
      </c>
    </row>
    <row r="39" spans="1:9" ht="31.8" thickBot="1" x14ac:dyDescent="0.35">
      <c r="A39" s="9" t="s">
        <v>93</v>
      </c>
      <c r="B39" s="10" t="s">
        <v>73</v>
      </c>
      <c r="C39" s="11" t="s">
        <v>74</v>
      </c>
      <c r="D39" s="14">
        <v>3937.5</v>
      </c>
      <c r="E39" s="10" t="s">
        <v>75</v>
      </c>
      <c r="F39" s="8">
        <v>2.2599999999999998</v>
      </c>
      <c r="G39" s="13">
        <v>0.20599999999999999</v>
      </c>
      <c r="H39" s="8">
        <v>2.73</v>
      </c>
      <c r="I39" s="8">
        <v>10749.38</v>
      </c>
    </row>
    <row r="40" spans="1:9" ht="47.4" thickBot="1" x14ac:dyDescent="0.35">
      <c r="A40" s="9" t="s">
        <v>94</v>
      </c>
      <c r="B40" s="10" t="s">
        <v>77</v>
      </c>
      <c r="C40" s="11" t="s">
        <v>78</v>
      </c>
      <c r="D40" s="12">
        <v>656.25</v>
      </c>
      <c r="E40" s="10" t="s">
        <v>75</v>
      </c>
      <c r="F40" s="8">
        <v>0.91</v>
      </c>
      <c r="G40" s="13">
        <v>0.20599999999999999</v>
      </c>
      <c r="H40" s="8">
        <v>1.1000000000000001</v>
      </c>
      <c r="I40" s="8">
        <v>721.88</v>
      </c>
    </row>
    <row r="41" spans="1:9" ht="19.2" customHeight="1" thickBot="1" x14ac:dyDescent="0.35">
      <c r="A41" s="25">
        <v>5</v>
      </c>
      <c r="B41" s="26"/>
      <c r="C41" s="27" t="s">
        <v>95</v>
      </c>
      <c r="D41" s="26"/>
      <c r="E41" s="26"/>
      <c r="F41" s="26"/>
      <c r="G41" s="26"/>
      <c r="H41" s="26"/>
      <c r="I41" s="28">
        <v>76274.28</v>
      </c>
    </row>
    <row r="42" spans="1:9" ht="31.8" thickBot="1" x14ac:dyDescent="0.35">
      <c r="A42" s="3" t="s">
        <v>96</v>
      </c>
      <c r="B42" s="4" t="s">
        <v>97</v>
      </c>
      <c r="C42" s="5" t="s">
        <v>98</v>
      </c>
      <c r="D42" s="21">
        <v>862.58</v>
      </c>
      <c r="E42" s="4" t="s">
        <v>14</v>
      </c>
      <c r="F42" s="2">
        <v>3.2</v>
      </c>
      <c r="G42" s="7">
        <v>0.20599999999999999</v>
      </c>
      <c r="H42" s="2">
        <v>3.86</v>
      </c>
      <c r="I42" s="2">
        <v>3329.56</v>
      </c>
    </row>
    <row r="43" spans="1:9" ht="31.8" thickBot="1" x14ac:dyDescent="0.35">
      <c r="A43" s="3" t="s">
        <v>99</v>
      </c>
      <c r="B43" s="4" t="s">
        <v>100</v>
      </c>
      <c r="C43" s="5" t="s">
        <v>101</v>
      </c>
      <c r="D43" s="21">
        <v>790.3</v>
      </c>
      <c r="E43" s="4" t="s">
        <v>14</v>
      </c>
      <c r="F43" s="2">
        <v>63.74</v>
      </c>
      <c r="G43" s="7">
        <v>0.20599999999999999</v>
      </c>
      <c r="H43" s="2">
        <v>76.87</v>
      </c>
      <c r="I43" s="2">
        <v>60750.36</v>
      </c>
    </row>
    <row r="44" spans="1:9" ht="31.8" thickBot="1" x14ac:dyDescent="0.35">
      <c r="A44" s="3" t="s">
        <v>102</v>
      </c>
      <c r="B44" s="4" t="s">
        <v>103</v>
      </c>
      <c r="C44" s="5" t="s">
        <v>104</v>
      </c>
      <c r="D44" s="21">
        <v>72.28</v>
      </c>
      <c r="E44" s="4" t="s">
        <v>14</v>
      </c>
      <c r="F44" s="2">
        <v>139.88999999999999</v>
      </c>
      <c r="G44" s="7">
        <v>0.20599999999999999</v>
      </c>
      <c r="H44" s="2">
        <v>168.71</v>
      </c>
      <c r="I44" s="2">
        <v>12194.36</v>
      </c>
    </row>
    <row r="45" spans="1:9" ht="19.2" customHeight="1" thickBot="1" x14ac:dyDescent="0.35">
      <c r="A45" s="25">
        <v>6</v>
      </c>
      <c r="B45" s="26"/>
      <c r="C45" s="27" t="s">
        <v>105</v>
      </c>
      <c r="D45" s="26"/>
      <c r="E45" s="26"/>
      <c r="F45" s="26"/>
      <c r="G45" s="26"/>
      <c r="H45" s="26"/>
      <c r="I45" s="28">
        <v>11197.57</v>
      </c>
    </row>
    <row r="46" spans="1:9" ht="31.8" thickBot="1" x14ac:dyDescent="0.35">
      <c r="A46" s="9" t="s">
        <v>106</v>
      </c>
      <c r="B46" s="10" t="s">
        <v>107</v>
      </c>
      <c r="C46" s="11" t="s">
        <v>108</v>
      </c>
      <c r="D46" s="12">
        <v>694.73</v>
      </c>
      <c r="E46" s="10" t="s">
        <v>18</v>
      </c>
      <c r="F46" s="8">
        <v>1.55</v>
      </c>
      <c r="G46" s="13">
        <v>0.20599999999999999</v>
      </c>
      <c r="H46" s="8">
        <v>1.87</v>
      </c>
      <c r="I46" s="8">
        <v>1299.1500000000001</v>
      </c>
    </row>
    <row r="47" spans="1:9" ht="47.4" thickBot="1" x14ac:dyDescent="0.35">
      <c r="A47" s="9" t="s">
        <v>109</v>
      </c>
      <c r="B47" s="10" t="s">
        <v>141</v>
      </c>
      <c r="C47" s="11" t="s">
        <v>110</v>
      </c>
      <c r="D47" s="33">
        <v>6</v>
      </c>
      <c r="E47" s="10" t="s">
        <v>55</v>
      </c>
      <c r="F47" s="8">
        <v>246.73</v>
      </c>
      <c r="G47" s="13">
        <v>0.20599999999999999</v>
      </c>
      <c r="H47" s="8">
        <v>297.56</v>
      </c>
      <c r="I47" s="8">
        <v>1785.36</v>
      </c>
    </row>
    <row r="48" spans="1:9" ht="31.8" thickBot="1" x14ac:dyDescent="0.35">
      <c r="A48" s="9" t="s">
        <v>111</v>
      </c>
      <c r="B48" s="10" t="s">
        <v>112</v>
      </c>
      <c r="C48" s="11" t="s">
        <v>113</v>
      </c>
      <c r="D48" s="33">
        <v>2</v>
      </c>
      <c r="E48" s="10" t="s">
        <v>55</v>
      </c>
      <c r="F48" s="8">
        <v>82.5</v>
      </c>
      <c r="G48" s="13">
        <v>0.20599999999999999</v>
      </c>
      <c r="H48" s="8">
        <v>99.5</v>
      </c>
      <c r="I48" s="8">
        <v>199</v>
      </c>
    </row>
    <row r="49" spans="1:9" ht="31.8" thickBot="1" x14ac:dyDescent="0.35">
      <c r="A49" s="9" t="s">
        <v>114</v>
      </c>
      <c r="B49" s="10" t="s">
        <v>142</v>
      </c>
      <c r="C49" s="11" t="s">
        <v>115</v>
      </c>
      <c r="D49" s="33">
        <v>8</v>
      </c>
      <c r="E49" s="10" t="s">
        <v>55</v>
      </c>
      <c r="F49" s="8">
        <v>403.7</v>
      </c>
      <c r="G49" s="13">
        <v>0.20599999999999999</v>
      </c>
      <c r="H49" s="8">
        <v>486.86</v>
      </c>
      <c r="I49" s="8">
        <v>3894.88</v>
      </c>
    </row>
    <row r="50" spans="1:9" ht="47.4" thickBot="1" x14ac:dyDescent="0.35">
      <c r="A50" s="9" t="s">
        <v>116</v>
      </c>
      <c r="B50" s="10" t="s">
        <v>117</v>
      </c>
      <c r="C50" s="11" t="s">
        <v>118</v>
      </c>
      <c r="D50" s="12">
        <v>281.38</v>
      </c>
      <c r="E50" s="10" t="s">
        <v>18</v>
      </c>
      <c r="F50" s="8">
        <v>5.68</v>
      </c>
      <c r="G50" s="13">
        <v>0.20599999999999999</v>
      </c>
      <c r="H50" s="8">
        <v>6.85</v>
      </c>
      <c r="I50" s="8">
        <v>1927.45</v>
      </c>
    </row>
    <row r="51" spans="1:9" ht="47.4" thickBot="1" x14ac:dyDescent="0.35">
      <c r="A51" s="9" t="s">
        <v>119</v>
      </c>
      <c r="B51" s="10" t="s">
        <v>120</v>
      </c>
      <c r="C51" s="11" t="s">
        <v>121</v>
      </c>
      <c r="D51" s="12">
        <v>76.48</v>
      </c>
      <c r="E51" s="10" t="s">
        <v>14</v>
      </c>
      <c r="F51" s="8">
        <v>22.68</v>
      </c>
      <c r="G51" s="13">
        <v>0.20599999999999999</v>
      </c>
      <c r="H51" s="8">
        <v>27.35</v>
      </c>
      <c r="I51" s="8">
        <v>2091.73</v>
      </c>
    </row>
    <row r="52" spans="1:9" ht="19.2" customHeight="1" thickBot="1" x14ac:dyDescent="0.35">
      <c r="A52" s="25">
        <v>7</v>
      </c>
      <c r="B52" s="26"/>
      <c r="C52" s="27" t="s">
        <v>122</v>
      </c>
      <c r="D52" s="26"/>
      <c r="E52" s="26"/>
      <c r="F52" s="26"/>
      <c r="G52" s="26"/>
      <c r="H52" s="26"/>
      <c r="I52" s="28">
        <v>19778.580000000002</v>
      </c>
    </row>
    <row r="53" spans="1:9" ht="37.200000000000003" customHeight="1" thickBot="1" x14ac:dyDescent="0.35">
      <c r="A53" s="3" t="s">
        <v>123</v>
      </c>
      <c r="B53" s="4" t="s">
        <v>124</v>
      </c>
      <c r="C53" s="5" t="s">
        <v>144</v>
      </c>
      <c r="D53" s="21">
        <v>3</v>
      </c>
      <c r="E53" s="4" t="s">
        <v>125</v>
      </c>
      <c r="F53" s="2">
        <v>5466.72</v>
      </c>
      <c r="G53" s="7">
        <v>0.20599999999999999</v>
      </c>
      <c r="H53" s="2">
        <v>6592.86</v>
      </c>
      <c r="I53" s="2">
        <v>19778.580000000002</v>
      </c>
    </row>
    <row r="54" spans="1:9" ht="19.2" customHeight="1" thickBot="1" x14ac:dyDescent="0.35">
      <c r="A54" s="25">
        <v>8</v>
      </c>
      <c r="B54" s="26"/>
      <c r="C54" s="27" t="s">
        <v>126</v>
      </c>
      <c r="D54" s="26"/>
      <c r="E54" s="26"/>
      <c r="F54" s="26"/>
      <c r="G54" s="26"/>
      <c r="H54" s="26"/>
      <c r="I54" s="28">
        <v>2976.53</v>
      </c>
    </row>
    <row r="55" spans="1:9" ht="37.200000000000003" customHeight="1" thickBot="1" x14ac:dyDescent="0.35">
      <c r="A55" s="9" t="s">
        <v>127</v>
      </c>
      <c r="B55" s="10" t="s">
        <v>128</v>
      </c>
      <c r="C55" s="11" t="s">
        <v>145</v>
      </c>
      <c r="D55" s="33">
        <v>1</v>
      </c>
      <c r="E55" s="10" t="s">
        <v>55</v>
      </c>
      <c r="F55" s="8">
        <v>2468.1</v>
      </c>
      <c r="G55" s="13">
        <v>0.20599999999999999</v>
      </c>
      <c r="H55" s="8">
        <v>2976.53</v>
      </c>
      <c r="I55" s="8">
        <v>2976.53</v>
      </c>
    </row>
    <row r="56" spans="1:9" ht="19.2" customHeight="1" thickBot="1" x14ac:dyDescent="0.35">
      <c r="A56" s="25">
        <v>9</v>
      </c>
      <c r="B56" s="26"/>
      <c r="C56" s="27" t="s">
        <v>129</v>
      </c>
      <c r="D56" s="26"/>
      <c r="E56" s="26"/>
      <c r="F56" s="26"/>
      <c r="G56" s="26"/>
      <c r="H56" s="26"/>
      <c r="I56" s="28">
        <v>2976.53</v>
      </c>
    </row>
    <row r="57" spans="1:9" ht="37.200000000000003" customHeight="1" thickBot="1" x14ac:dyDescent="0.35">
      <c r="A57" s="3" t="s">
        <v>130</v>
      </c>
      <c r="B57" s="4" t="s">
        <v>128</v>
      </c>
      <c r="C57" s="5" t="s">
        <v>146</v>
      </c>
      <c r="D57" s="21">
        <v>1</v>
      </c>
      <c r="E57" s="4" t="s">
        <v>55</v>
      </c>
      <c r="F57" s="2">
        <v>2468.1</v>
      </c>
      <c r="G57" s="7">
        <v>0.20599999999999999</v>
      </c>
      <c r="H57" s="2">
        <v>2976.53</v>
      </c>
      <c r="I57" s="2">
        <v>2976.53</v>
      </c>
    </row>
    <row r="58" spans="1:9" ht="27" customHeight="1" thickBot="1" x14ac:dyDescent="0.35">
      <c r="A58" s="29" t="s">
        <v>140</v>
      </c>
      <c r="B58" s="30"/>
      <c r="C58" s="30"/>
      <c r="D58" s="30"/>
      <c r="E58" s="30"/>
      <c r="F58" s="30"/>
      <c r="G58" s="30"/>
      <c r="H58" s="31"/>
      <c r="I58" s="32">
        <v>769926.87</v>
      </c>
    </row>
    <row r="60" spans="1:9" x14ac:dyDescent="0.3">
      <c r="C60" s="34" t="s">
        <v>147</v>
      </c>
    </row>
    <row r="64" spans="1:9" x14ac:dyDescent="0.3">
      <c r="C64" t="s">
        <v>148</v>
      </c>
    </row>
    <row r="65" spans="3:3" x14ac:dyDescent="0.3">
      <c r="C65" t="s">
        <v>149</v>
      </c>
    </row>
  </sheetData>
  <mergeCells count="3">
    <mergeCell ref="A7:H7"/>
    <mergeCell ref="A5:I5"/>
    <mergeCell ref="A58:H58"/>
  </mergeCells>
  <pageMargins left="0.51181102362204722" right="0.51181102362204722" top="0.78740157480314965" bottom="0.78740157480314965" header="0.31496062992125984" footer="0.31496062992125984"/>
  <pageSetup paperSize="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30F78-8425-47E6-B732-D9FFA7778A9D}">
  <dimension ref="A1:M46"/>
  <sheetViews>
    <sheetView topLeftCell="A8" workbookViewId="0">
      <selection activeCell="D15" sqref="D14:D15"/>
    </sheetView>
  </sheetViews>
  <sheetFormatPr defaultRowHeight="14.4" x14ac:dyDescent="0.3"/>
  <cols>
    <col min="2" max="2" width="39" customWidth="1"/>
    <col min="3" max="3" width="13.88671875" customWidth="1"/>
    <col min="4" max="4" width="15.44140625" customWidth="1"/>
    <col min="5" max="5" width="15.77734375" customWidth="1"/>
    <col min="6" max="8" width="13.21875" customWidth="1"/>
    <col min="9" max="9" width="16.109375" customWidth="1"/>
    <col min="11" max="11" width="12.5546875" bestFit="1" customWidth="1"/>
    <col min="13" max="13" width="14" bestFit="1" customWidth="1"/>
  </cols>
  <sheetData>
    <row r="1" spans="1:11" ht="16.2" thickBot="1" x14ac:dyDescent="0.35">
      <c r="A1" s="35"/>
      <c r="B1" s="36"/>
      <c r="C1" s="37"/>
      <c r="D1" s="38"/>
      <c r="E1" s="38"/>
      <c r="F1" s="38"/>
      <c r="G1" s="38"/>
      <c r="H1" s="38"/>
      <c r="I1" s="39"/>
      <c r="J1" s="40"/>
    </row>
    <row r="2" spans="1:11" ht="17.399999999999999" x14ac:dyDescent="0.3">
      <c r="A2" s="41"/>
      <c r="B2" s="42"/>
      <c r="C2" s="43"/>
      <c r="D2" s="44" t="s">
        <v>150</v>
      </c>
      <c r="E2" s="45"/>
      <c r="F2" s="45"/>
      <c r="G2" s="45"/>
      <c r="H2" s="45"/>
      <c r="I2" s="46"/>
      <c r="J2" s="47"/>
    </row>
    <row r="3" spans="1:11" x14ac:dyDescent="0.3">
      <c r="A3" s="41"/>
      <c r="B3" s="42"/>
      <c r="C3" s="43"/>
      <c r="D3" s="48" t="str">
        <f>[1]CAPA!B2</f>
        <v>EMPREENDIMENTO: PAVIMENTAÇÃO, DRENAGEM E SINALIZAÇÃO DE VIAS URBANAS</v>
      </c>
      <c r="E3" s="49"/>
      <c r="F3" s="49"/>
      <c r="G3" s="49"/>
      <c r="H3" s="49"/>
      <c r="I3" s="50"/>
      <c r="J3" s="47"/>
    </row>
    <row r="4" spans="1:11" x14ac:dyDescent="0.3">
      <c r="A4" s="41"/>
      <c r="B4" s="42"/>
      <c r="C4" s="43"/>
      <c r="D4" s="51" t="s">
        <v>161</v>
      </c>
      <c r="E4" s="52"/>
      <c r="F4" s="52"/>
      <c r="G4" s="52"/>
      <c r="H4" s="52"/>
      <c r="I4" s="53"/>
      <c r="J4" s="47"/>
    </row>
    <row r="5" spans="1:11" x14ac:dyDescent="0.3">
      <c r="A5" s="41"/>
      <c r="B5" s="42"/>
      <c r="C5" s="43"/>
      <c r="D5" s="51" t="s">
        <v>151</v>
      </c>
      <c r="E5" s="52"/>
      <c r="F5" s="52"/>
      <c r="G5" s="52"/>
      <c r="H5" s="52"/>
      <c r="I5" s="53"/>
      <c r="J5" s="47"/>
    </row>
    <row r="6" spans="1:11" x14ac:dyDescent="0.3">
      <c r="A6" s="41"/>
      <c r="B6" s="42"/>
      <c r="C6" s="43"/>
      <c r="D6" s="54"/>
      <c r="E6" s="55"/>
      <c r="F6" s="55"/>
      <c r="G6" s="55"/>
      <c r="H6" s="55"/>
      <c r="I6" s="56"/>
      <c r="J6" s="47"/>
    </row>
    <row r="7" spans="1:11" ht="15" thickBot="1" x14ac:dyDescent="0.35">
      <c r="A7" s="41"/>
      <c r="B7" s="57"/>
      <c r="C7" s="58"/>
      <c r="D7" s="59" t="s">
        <v>162</v>
      </c>
      <c r="E7" s="60"/>
      <c r="F7" s="60"/>
      <c r="G7" s="60"/>
      <c r="H7" s="60"/>
      <c r="I7" s="61"/>
      <c r="J7" s="47"/>
    </row>
    <row r="9" spans="1:11" x14ac:dyDescent="0.3">
      <c r="A9" s="62"/>
      <c r="B9" s="63" t="s">
        <v>152</v>
      </c>
      <c r="C9" s="64" t="s">
        <v>153</v>
      </c>
      <c r="D9" s="64"/>
      <c r="E9" s="64"/>
      <c r="F9" s="64"/>
      <c r="G9" s="64"/>
      <c r="H9" s="64"/>
      <c r="I9" s="64"/>
      <c r="J9" s="62"/>
    </row>
    <row r="10" spans="1:11" x14ac:dyDescent="0.3">
      <c r="A10" s="62"/>
      <c r="B10" s="63"/>
      <c r="C10" s="64"/>
      <c r="D10" s="64"/>
      <c r="E10" s="64"/>
      <c r="F10" s="64"/>
      <c r="G10" s="64"/>
      <c r="H10" s="64"/>
      <c r="I10" s="64" t="s">
        <v>154</v>
      </c>
      <c r="J10" s="62"/>
    </row>
    <row r="11" spans="1:11" x14ac:dyDescent="0.3">
      <c r="A11" s="62"/>
      <c r="B11" s="63"/>
      <c r="C11" s="65" t="s">
        <v>155</v>
      </c>
      <c r="D11" s="65" t="s">
        <v>156</v>
      </c>
      <c r="E11" s="65" t="s">
        <v>157</v>
      </c>
      <c r="F11" s="65" t="s">
        <v>158</v>
      </c>
      <c r="G11" s="65" t="s">
        <v>159</v>
      </c>
      <c r="H11" s="65" t="s">
        <v>160</v>
      </c>
      <c r="I11" s="64"/>
      <c r="J11" s="62"/>
    </row>
    <row r="12" spans="1:11" x14ac:dyDescent="0.3">
      <c r="A12" s="62"/>
      <c r="B12" s="66" t="str">
        <f>Planilha1!C8</f>
        <v>Serviços Preliminares</v>
      </c>
      <c r="C12" s="67">
        <v>1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8">
        <f>SUM(C12:H12)</f>
        <v>1</v>
      </c>
      <c r="J12" s="62"/>
      <c r="K12" s="1"/>
    </row>
    <row r="13" spans="1:11" x14ac:dyDescent="0.3">
      <c r="A13" s="62"/>
      <c r="B13" s="69"/>
      <c r="C13" s="70">
        <f>C12*K13</f>
        <v>3134.77</v>
      </c>
      <c r="D13" s="70">
        <f>[1]CAPA!$D$16*D12</f>
        <v>0</v>
      </c>
      <c r="E13" s="70">
        <f>[1]CAPA!$D$16*E12</f>
        <v>0</v>
      </c>
      <c r="F13" s="70">
        <f>[1]CAPA!$D$16*F12</f>
        <v>0</v>
      </c>
      <c r="G13" s="70">
        <f>[1]CAPA!$D$16*G12</f>
        <v>0</v>
      </c>
      <c r="H13" s="70">
        <f>[1]CAPA!$D$16*H12</f>
        <v>0</v>
      </c>
      <c r="I13" s="71">
        <f>SUM(C13:H13)</f>
        <v>3134.77</v>
      </c>
      <c r="J13" s="62"/>
      <c r="K13" s="1">
        <f>Planilha1!I8</f>
        <v>3134.77</v>
      </c>
    </row>
    <row r="14" spans="1:11" x14ac:dyDescent="0.3">
      <c r="A14" s="62"/>
      <c r="B14" s="72"/>
      <c r="C14" s="73"/>
      <c r="D14" s="73"/>
      <c r="E14" s="73"/>
      <c r="F14" s="73"/>
      <c r="G14" s="73"/>
      <c r="H14" s="73"/>
      <c r="I14" s="73"/>
      <c r="J14" s="62"/>
    </row>
    <row r="15" spans="1:11" x14ac:dyDescent="0.3">
      <c r="A15" s="62"/>
      <c r="B15" s="74" t="str">
        <f>Planilha1!C12</f>
        <v>Terraplanagem</v>
      </c>
      <c r="C15" s="67">
        <v>0.5</v>
      </c>
      <c r="D15" s="67">
        <v>0.5</v>
      </c>
      <c r="E15" s="67">
        <v>0</v>
      </c>
      <c r="F15" s="67">
        <v>0</v>
      </c>
      <c r="G15" s="67">
        <v>0</v>
      </c>
      <c r="H15" s="67">
        <v>0</v>
      </c>
      <c r="I15" s="68">
        <f>SUM(C15:H15)</f>
        <v>1</v>
      </c>
      <c r="J15" s="62"/>
    </row>
    <row r="16" spans="1:11" x14ac:dyDescent="0.3">
      <c r="A16" s="62"/>
      <c r="B16" s="75"/>
      <c r="C16" s="70">
        <f>C15*K16</f>
        <v>18659.095000000001</v>
      </c>
      <c r="D16" s="70">
        <f>D15*K16</f>
        <v>18659.095000000001</v>
      </c>
      <c r="E16" s="70">
        <f>[1]CAPA!$D$17*E15</f>
        <v>0</v>
      </c>
      <c r="F16" s="70">
        <f>[1]CAPA!$D$17*F15</f>
        <v>0</v>
      </c>
      <c r="G16" s="70">
        <f>[1]CAPA!$D$17*G15</f>
        <v>0</v>
      </c>
      <c r="H16" s="70">
        <f>[1]CAPA!$D$17*H15</f>
        <v>0</v>
      </c>
      <c r="I16" s="71">
        <f>SUM(C16:H16)</f>
        <v>37318.19</v>
      </c>
      <c r="J16" s="62"/>
      <c r="K16" s="1">
        <f>Planilha1!I12</f>
        <v>37318.19</v>
      </c>
    </row>
    <row r="17" spans="1:11" x14ac:dyDescent="0.3">
      <c r="A17" s="62"/>
      <c r="B17" s="76"/>
      <c r="C17" s="73"/>
      <c r="D17" s="73"/>
      <c r="E17" s="73"/>
      <c r="F17" s="77"/>
      <c r="G17" s="77"/>
      <c r="H17" s="77"/>
      <c r="I17" s="73"/>
      <c r="J17" s="62"/>
    </row>
    <row r="18" spans="1:11" x14ac:dyDescent="0.3">
      <c r="A18" s="62"/>
      <c r="B18" s="66" t="str">
        <f>Planilha1!C17</f>
        <v>Drenagem</v>
      </c>
      <c r="C18" s="78">
        <v>0.3</v>
      </c>
      <c r="D18" s="78">
        <v>0.7</v>
      </c>
      <c r="E18" s="78">
        <v>0</v>
      </c>
      <c r="F18" s="67">
        <v>0</v>
      </c>
      <c r="G18" s="67">
        <v>0</v>
      </c>
      <c r="H18" s="67">
        <v>0</v>
      </c>
      <c r="I18" s="68">
        <f>SUM(C18:H18)</f>
        <v>1</v>
      </c>
      <c r="J18" s="62"/>
    </row>
    <row r="19" spans="1:11" x14ac:dyDescent="0.3">
      <c r="A19" s="62"/>
      <c r="B19" s="69"/>
      <c r="C19" s="70">
        <f>C18*K19</f>
        <v>46183.862999999998</v>
      </c>
      <c r="D19" s="70">
        <f>D18*K19</f>
        <v>107762.34699999999</v>
      </c>
      <c r="E19" s="79">
        <f>[1]CAPA!$D$18*E18</f>
        <v>0</v>
      </c>
      <c r="F19" s="70">
        <f>[1]CAPA!$D$18*F18</f>
        <v>0</v>
      </c>
      <c r="G19" s="70">
        <f>[1]CAPA!$D$18*G18</f>
        <v>0</v>
      </c>
      <c r="H19" s="70">
        <f>[1]CAPA!$D$18*H18</f>
        <v>0</v>
      </c>
      <c r="I19" s="71">
        <f>SUM(C19:H19)</f>
        <v>153946.21</v>
      </c>
      <c r="J19" s="62"/>
      <c r="K19" s="1">
        <f>Planilha1!I17</f>
        <v>153946.21</v>
      </c>
    </row>
    <row r="20" spans="1:11" x14ac:dyDescent="0.3">
      <c r="A20" s="62"/>
      <c r="B20" s="72"/>
      <c r="C20" s="73"/>
      <c r="D20" s="73"/>
      <c r="E20" s="73"/>
      <c r="F20" s="73"/>
      <c r="G20" s="73"/>
      <c r="H20" s="73"/>
      <c r="I20" s="73"/>
      <c r="J20" s="62"/>
    </row>
    <row r="21" spans="1:11" x14ac:dyDescent="0.3">
      <c r="A21" s="62"/>
      <c r="B21" s="66" t="str">
        <f>Planilha1!C28</f>
        <v>Pavimentação</v>
      </c>
      <c r="C21" s="67">
        <v>0</v>
      </c>
      <c r="D21" s="78">
        <v>0.5</v>
      </c>
      <c r="E21" s="78">
        <v>0.5</v>
      </c>
      <c r="F21" s="67">
        <v>0</v>
      </c>
      <c r="G21" s="67">
        <v>0</v>
      </c>
      <c r="H21" s="67">
        <v>0</v>
      </c>
      <c r="I21" s="68">
        <f>SUM(C21:H21)</f>
        <v>1</v>
      </c>
      <c r="J21" s="62"/>
    </row>
    <row r="22" spans="1:11" x14ac:dyDescent="0.3">
      <c r="A22" s="62"/>
      <c r="B22" s="69"/>
      <c r="C22" s="70">
        <f>[1]CAPA!$D$19*C21</f>
        <v>0</v>
      </c>
      <c r="D22" s="70">
        <f>D21*K22</f>
        <v>231162.10500000001</v>
      </c>
      <c r="E22" s="70">
        <f>E21*K22</f>
        <v>231162.10500000001</v>
      </c>
      <c r="F22" s="70">
        <f>[1]CAPA!$D$19*F21</f>
        <v>0</v>
      </c>
      <c r="G22" s="70">
        <f>[1]CAPA!$D$19*G21</f>
        <v>0</v>
      </c>
      <c r="H22" s="70">
        <f>[1]CAPA!$D$19*H21</f>
        <v>0</v>
      </c>
      <c r="I22" s="71">
        <f>SUM(C22:H22)</f>
        <v>462324.21</v>
      </c>
      <c r="J22" s="62"/>
      <c r="K22" s="1">
        <f>Planilha1!I28</f>
        <v>462324.21</v>
      </c>
    </row>
    <row r="23" spans="1:11" x14ac:dyDescent="0.3">
      <c r="A23" s="62"/>
      <c r="B23" s="72"/>
      <c r="C23" s="73"/>
      <c r="D23" s="73"/>
      <c r="E23" s="73"/>
      <c r="F23" s="73"/>
      <c r="G23" s="73"/>
      <c r="H23" s="73"/>
      <c r="I23" s="80"/>
      <c r="J23" s="62"/>
    </row>
    <row r="24" spans="1:11" x14ac:dyDescent="0.3">
      <c r="A24" s="62"/>
      <c r="B24" s="66" t="str">
        <f>Planilha1!C41</f>
        <v>Passeios e Regularizações</v>
      </c>
      <c r="C24" s="67">
        <v>0</v>
      </c>
      <c r="D24" s="78">
        <v>0.3</v>
      </c>
      <c r="E24" s="78">
        <v>0.7</v>
      </c>
      <c r="F24" s="67">
        <v>0</v>
      </c>
      <c r="G24" s="67">
        <v>0</v>
      </c>
      <c r="H24" s="67">
        <v>0</v>
      </c>
      <c r="I24" s="68">
        <f>SUM(C24:H24)</f>
        <v>1</v>
      </c>
      <c r="J24" s="62"/>
    </row>
    <row r="25" spans="1:11" x14ac:dyDescent="0.3">
      <c r="A25" s="62"/>
      <c r="B25" s="69"/>
      <c r="C25" s="70">
        <f>[1]CAPA!$D$20*C24</f>
        <v>0</v>
      </c>
      <c r="D25" s="70">
        <f>D24*K25</f>
        <v>22882.284</v>
      </c>
      <c r="E25" s="70">
        <f>E24*K25</f>
        <v>53391.995999999999</v>
      </c>
      <c r="F25" s="70">
        <f>[1]CAPA!$D$20*F24</f>
        <v>0</v>
      </c>
      <c r="G25" s="70">
        <f>[1]CAPA!$D$20*G24</f>
        <v>0</v>
      </c>
      <c r="H25" s="70">
        <f>[1]CAPA!$D$20*H24</f>
        <v>0</v>
      </c>
      <c r="I25" s="71">
        <f>SUM(C25:H25)</f>
        <v>76274.28</v>
      </c>
      <c r="J25" s="62"/>
      <c r="K25" s="1">
        <f>Planilha1!I41</f>
        <v>76274.28</v>
      </c>
    </row>
    <row r="26" spans="1:11" x14ac:dyDescent="0.3">
      <c r="A26" s="62"/>
      <c r="B26" s="72"/>
      <c r="C26" s="73"/>
      <c r="D26" s="73"/>
      <c r="E26" s="73"/>
      <c r="F26" s="73"/>
      <c r="G26" s="73"/>
      <c r="H26" s="73"/>
      <c r="I26" s="80"/>
      <c r="J26" s="62"/>
    </row>
    <row r="27" spans="1:11" x14ac:dyDescent="0.3">
      <c r="A27" s="62"/>
      <c r="B27" s="66" t="str">
        <f>Planilha1!C45</f>
        <v>Sinalizações</v>
      </c>
      <c r="C27" s="67">
        <v>0</v>
      </c>
      <c r="D27" s="78">
        <v>0</v>
      </c>
      <c r="E27" s="78">
        <v>1</v>
      </c>
      <c r="F27" s="67">
        <v>0</v>
      </c>
      <c r="G27" s="67">
        <v>0</v>
      </c>
      <c r="H27" s="67">
        <v>0</v>
      </c>
      <c r="I27" s="68">
        <f>SUM(C27:H27)</f>
        <v>1</v>
      </c>
      <c r="J27" s="62"/>
    </row>
    <row r="28" spans="1:11" x14ac:dyDescent="0.3">
      <c r="A28" s="62"/>
      <c r="B28" s="69"/>
      <c r="C28" s="70">
        <f>[1]CAPA!$D$20*C27</f>
        <v>0</v>
      </c>
      <c r="D28" s="70">
        <f>[1]CAPA!$D$20*D27</f>
        <v>0</v>
      </c>
      <c r="E28" s="70">
        <f>E27*K28</f>
        <v>11197.57</v>
      </c>
      <c r="F28" s="70">
        <f>[1]CAPA!$D$20*F27</f>
        <v>0</v>
      </c>
      <c r="G28" s="70">
        <f>[1]CAPA!$D$20*G27</f>
        <v>0</v>
      </c>
      <c r="H28" s="70">
        <f>[1]CAPA!$D$20*H27</f>
        <v>0</v>
      </c>
      <c r="I28" s="71">
        <f>SUM(C28:H28)</f>
        <v>11197.57</v>
      </c>
      <c r="J28" s="62"/>
      <c r="K28" s="1">
        <f>Planilha1!I45</f>
        <v>11197.57</v>
      </c>
    </row>
    <row r="29" spans="1:11" x14ac:dyDescent="0.3">
      <c r="A29" s="62"/>
      <c r="B29" s="72"/>
      <c r="C29" s="73"/>
      <c r="D29" s="73"/>
      <c r="E29" s="73"/>
      <c r="F29" s="73"/>
      <c r="G29" s="73"/>
      <c r="H29" s="73"/>
      <c r="I29" s="80"/>
      <c r="J29" s="62"/>
    </row>
    <row r="30" spans="1:11" x14ac:dyDescent="0.3">
      <c r="A30" s="62"/>
      <c r="B30" s="66" t="str">
        <f>Planilha1!C52</f>
        <v>Administração da Obra</v>
      </c>
      <c r="C30" s="67">
        <v>0.33</v>
      </c>
      <c r="D30" s="78">
        <v>0.33</v>
      </c>
      <c r="E30" s="78">
        <v>0.34</v>
      </c>
      <c r="F30" s="67">
        <v>0</v>
      </c>
      <c r="G30" s="67">
        <v>0</v>
      </c>
      <c r="H30" s="67">
        <v>0</v>
      </c>
      <c r="I30" s="68">
        <f>SUM(C30:H30)</f>
        <v>1</v>
      </c>
      <c r="J30" s="62"/>
    </row>
    <row r="31" spans="1:11" x14ac:dyDescent="0.3">
      <c r="A31" s="62"/>
      <c r="B31" s="69"/>
      <c r="C31" s="70">
        <f>C30*K31</f>
        <v>6526.9314000000013</v>
      </c>
      <c r="D31" s="70">
        <f>D30*K31</f>
        <v>6526.9314000000013</v>
      </c>
      <c r="E31" s="70">
        <f>E30*K31</f>
        <v>6724.717200000001</v>
      </c>
      <c r="F31" s="70">
        <f>[1]CAPA!$D$20*F30</f>
        <v>0</v>
      </c>
      <c r="G31" s="70">
        <f>[1]CAPA!$D$20*G30</f>
        <v>0</v>
      </c>
      <c r="H31" s="70">
        <f>[1]CAPA!$D$20*H30</f>
        <v>0</v>
      </c>
      <c r="I31" s="71">
        <f>SUM(C31:H31)</f>
        <v>19778.580000000002</v>
      </c>
      <c r="J31" s="62"/>
      <c r="K31" s="1">
        <f>Planilha1!I52</f>
        <v>19778.580000000002</v>
      </c>
    </row>
    <row r="32" spans="1:11" x14ac:dyDescent="0.3">
      <c r="A32" s="62"/>
      <c r="B32" s="72"/>
      <c r="C32" s="73"/>
      <c r="D32" s="73"/>
      <c r="E32" s="73"/>
      <c r="F32" s="73"/>
      <c r="G32" s="73"/>
      <c r="H32" s="73"/>
      <c r="I32" s="80"/>
      <c r="J32" s="62"/>
    </row>
    <row r="33" spans="1:13" x14ac:dyDescent="0.3">
      <c r="A33" s="62"/>
      <c r="B33" s="66" t="str">
        <f>Planilha1!C54</f>
        <v>Mobilização</v>
      </c>
      <c r="C33" s="67">
        <v>1</v>
      </c>
      <c r="D33" s="78">
        <v>0</v>
      </c>
      <c r="E33" s="78">
        <v>0</v>
      </c>
      <c r="F33" s="67">
        <v>0</v>
      </c>
      <c r="G33" s="67">
        <v>0</v>
      </c>
      <c r="H33" s="67">
        <v>0</v>
      </c>
      <c r="I33" s="68">
        <f>SUM(C33:H33)</f>
        <v>1</v>
      </c>
      <c r="J33" s="62"/>
    </row>
    <row r="34" spans="1:13" x14ac:dyDescent="0.3">
      <c r="A34" s="62"/>
      <c r="B34" s="69"/>
      <c r="C34" s="70">
        <f>C33*K34</f>
        <v>2976.53</v>
      </c>
      <c r="D34" s="70">
        <f>[1]CAPA!$D$20*D33</f>
        <v>0</v>
      </c>
      <c r="E34" s="70">
        <f>[1]CAPA!$D$20*E33</f>
        <v>0</v>
      </c>
      <c r="F34" s="70">
        <f>[1]CAPA!$D$20*F33</f>
        <v>0</v>
      </c>
      <c r="G34" s="70">
        <f>[1]CAPA!$D$20*G33</f>
        <v>0</v>
      </c>
      <c r="H34" s="70">
        <f>[1]CAPA!$D$20*H33</f>
        <v>0</v>
      </c>
      <c r="I34" s="71">
        <f>SUM(C34:H34)</f>
        <v>2976.53</v>
      </c>
      <c r="J34" s="62"/>
      <c r="K34" s="1">
        <f>Planilha1!I54</f>
        <v>2976.53</v>
      </c>
    </row>
    <row r="35" spans="1:13" x14ac:dyDescent="0.3">
      <c r="A35" s="62"/>
      <c r="B35" s="72"/>
      <c r="C35" s="73"/>
      <c r="D35" s="73"/>
      <c r="E35" s="73"/>
      <c r="F35" s="73"/>
      <c r="G35" s="73"/>
      <c r="H35" s="73"/>
      <c r="I35" s="80"/>
      <c r="J35" s="62"/>
    </row>
    <row r="36" spans="1:13" x14ac:dyDescent="0.3">
      <c r="A36" s="62"/>
      <c r="B36" s="66" t="str">
        <f>Planilha1!C56</f>
        <v>Desmobilização</v>
      </c>
      <c r="C36" s="78">
        <v>0</v>
      </c>
      <c r="D36" s="78">
        <v>0</v>
      </c>
      <c r="E36" s="78">
        <v>1</v>
      </c>
      <c r="F36" s="67">
        <v>0</v>
      </c>
      <c r="G36" s="67">
        <v>0</v>
      </c>
      <c r="H36" s="67">
        <v>0</v>
      </c>
      <c r="I36" s="68">
        <f>SUM(C36:H36)</f>
        <v>1</v>
      </c>
      <c r="J36" s="62"/>
    </row>
    <row r="37" spans="1:13" x14ac:dyDescent="0.3">
      <c r="A37" s="62"/>
      <c r="B37" s="69"/>
      <c r="C37" s="70">
        <f>[1]CAPA!$D$21*C36</f>
        <v>0</v>
      </c>
      <c r="D37" s="70">
        <f>[1]CAPA!$D$21*D36</f>
        <v>0</v>
      </c>
      <c r="E37" s="70">
        <f>E36*K37</f>
        <v>2976.53</v>
      </c>
      <c r="F37" s="70">
        <f>[1]CAPA!$D$21*F36</f>
        <v>0</v>
      </c>
      <c r="G37" s="70">
        <f>[1]CAPA!$D$21*G36</f>
        <v>0</v>
      </c>
      <c r="H37" s="70">
        <f>[1]CAPA!$D$21*H36</f>
        <v>0</v>
      </c>
      <c r="I37" s="71">
        <f>SUM(C37:H37)</f>
        <v>2976.53</v>
      </c>
      <c r="J37" s="62"/>
      <c r="K37" s="1">
        <f>Planilha1!I56</f>
        <v>2976.53</v>
      </c>
    </row>
    <row r="38" spans="1:13" x14ac:dyDescent="0.3">
      <c r="A38" s="62"/>
      <c r="B38" s="72"/>
      <c r="C38" s="73"/>
      <c r="D38" s="73"/>
      <c r="E38" s="73"/>
      <c r="F38" s="73"/>
      <c r="G38" s="73"/>
      <c r="H38" s="73"/>
      <c r="I38" s="80"/>
      <c r="J38" s="62"/>
    </row>
    <row r="39" spans="1:13" x14ac:dyDescent="0.3">
      <c r="A39" s="81"/>
      <c r="B39" s="82" t="s">
        <v>154</v>
      </c>
      <c r="C39" s="83">
        <f>SUM(C13,C16,C19,C22,C25,C28,C31,C34,C37)</f>
        <v>77481.189400000003</v>
      </c>
      <c r="D39" s="83">
        <f>SUM(D13,D16,D19,D22,D25,D28,D31,D34,D37)</f>
        <v>386992.76240000001</v>
      </c>
      <c r="E39" s="83">
        <f>SUM(E13,E16,E19,E22,E25,E28,E31,E34,E37)</f>
        <v>305452.91820000007</v>
      </c>
      <c r="F39" s="83">
        <f t="shared" ref="C39:G39" si="0">SUM(F13+F16+F19+F22+F37)</f>
        <v>0</v>
      </c>
      <c r="G39" s="83">
        <f t="shared" si="0"/>
        <v>0</v>
      </c>
      <c r="H39" s="83">
        <f>SUM(H13+H16+H19+H22+H37+H25)</f>
        <v>0</v>
      </c>
      <c r="I39" s="83">
        <f>SUM(I13,I16,I19,I22,I25,I28,I31,I34,I37)</f>
        <v>769926.87</v>
      </c>
      <c r="J39" s="81"/>
    </row>
    <row r="40" spans="1:13" x14ac:dyDescent="0.3">
      <c r="A40" s="81"/>
      <c r="B40" s="84"/>
      <c r="C40" s="85"/>
      <c r="D40" s="85"/>
      <c r="E40" s="85"/>
      <c r="F40" s="85"/>
      <c r="G40" s="85"/>
      <c r="H40" s="85"/>
      <c r="I40" s="85"/>
      <c r="J40" s="81"/>
      <c r="K40" s="1">
        <f>SUM(K13:K38)</f>
        <v>769926.87</v>
      </c>
      <c r="M40" s="87">
        <f>SUM(C39:E40)</f>
        <v>769926.87000000011</v>
      </c>
    </row>
    <row r="41" spans="1:13" x14ac:dyDescent="0.3">
      <c r="A41" s="62"/>
      <c r="B41" s="62"/>
      <c r="C41" s="86"/>
      <c r="D41" s="86"/>
      <c r="E41" s="86"/>
      <c r="F41" s="86"/>
      <c r="G41" s="86"/>
      <c r="H41" s="86"/>
      <c r="I41" s="62"/>
      <c r="J41" s="62"/>
    </row>
    <row r="42" spans="1:13" x14ac:dyDescent="0.3">
      <c r="A42" s="62"/>
      <c r="B42" s="62"/>
      <c r="C42" s="62"/>
      <c r="D42" s="62"/>
      <c r="E42" s="62"/>
      <c r="F42" s="62"/>
      <c r="G42" s="62"/>
      <c r="H42" s="62"/>
      <c r="I42" s="62"/>
      <c r="J42" s="62"/>
    </row>
    <row r="43" spans="1:13" ht="21" customHeight="1" x14ac:dyDescent="0.3">
      <c r="A43" s="62"/>
      <c r="B43" s="62"/>
      <c r="C43" s="88" t="s">
        <v>147</v>
      </c>
      <c r="D43" s="88"/>
      <c r="E43" s="88"/>
      <c r="F43" s="89"/>
      <c r="G43" s="89"/>
      <c r="H43" s="89"/>
      <c r="I43" s="89"/>
      <c r="J43" s="62"/>
    </row>
    <row r="44" spans="1:13" ht="15.6" x14ac:dyDescent="0.3">
      <c r="A44" s="62"/>
      <c r="B44" s="62"/>
      <c r="D44" s="62"/>
      <c r="E44" s="62"/>
      <c r="F44" s="89"/>
      <c r="G44" s="89"/>
      <c r="H44" s="89"/>
      <c r="I44" s="89"/>
      <c r="J44" s="62"/>
    </row>
    <row r="45" spans="1:13" x14ac:dyDescent="0.3">
      <c r="C45" t="s">
        <v>148</v>
      </c>
    </row>
    <row r="46" spans="1:13" x14ac:dyDescent="0.3">
      <c r="C46" t="s">
        <v>149</v>
      </c>
    </row>
  </sheetData>
  <mergeCells count="32">
    <mergeCell ref="F43:I43"/>
    <mergeCell ref="F44:I44"/>
    <mergeCell ref="B27:B29"/>
    <mergeCell ref="B30:B32"/>
    <mergeCell ref="B33:B35"/>
    <mergeCell ref="C43:E43"/>
    <mergeCell ref="D39:D40"/>
    <mergeCell ref="E39:E40"/>
    <mergeCell ref="F39:F40"/>
    <mergeCell ref="G39:G40"/>
    <mergeCell ref="H39:H40"/>
    <mergeCell ref="I39:I40"/>
    <mergeCell ref="B18:B20"/>
    <mergeCell ref="B21:B23"/>
    <mergeCell ref="B24:B26"/>
    <mergeCell ref="B36:B38"/>
    <mergeCell ref="B39:B40"/>
    <mergeCell ref="C39:C40"/>
    <mergeCell ref="B9:B11"/>
    <mergeCell ref="C9:I9"/>
    <mergeCell ref="C10:H10"/>
    <mergeCell ref="I10:I11"/>
    <mergeCell ref="B12:B14"/>
    <mergeCell ref="B15:B17"/>
    <mergeCell ref="B1:I1"/>
    <mergeCell ref="B2:C7"/>
    <mergeCell ref="D2:I2"/>
    <mergeCell ref="D3:I3"/>
    <mergeCell ref="D4:I4"/>
    <mergeCell ref="D5:I5"/>
    <mergeCell ref="D6:I6"/>
    <mergeCell ref="D7:I7"/>
  </mergeCells>
  <conditionalFormatting sqref="C14:H14">
    <cfRule type="dataBar" priority="3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{EC9895F8-7297-438E-AD7D-45F6EA461F48}</x14:id>
        </ext>
      </extLst>
    </cfRule>
  </conditionalFormatting>
  <conditionalFormatting sqref="E23">
    <cfRule type="dataBar" priority="2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{35C44FF7-C34C-4767-BBE4-7A9D7A6DDDFF}</x14:id>
        </ext>
      </extLst>
    </cfRule>
  </conditionalFormatting>
  <conditionalFormatting sqref="E29 E26 E32 E35">
    <cfRule type="dataBar" priority="1">
      <dataBar>
        <cfvo type="min"/>
        <cfvo type="max"/>
        <color rgb="FFFF555A"/>
      </dataBar>
      <extLst>
        <ext xmlns:x14="http://schemas.microsoft.com/office/spreadsheetml/2009/9/main" uri="{B025F937-C7B1-47D3-B67F-A62EFF666E3E}">
          <x14:id>{3884F279-6A1F-42A9-ABF2-594B5FEECA7C}</x14:id>
        </ext>
      </extLst>
    </cfRule>
  </conditionalFormatting>
  <pageMargins left="0.511811024" right="0.511811024" top="0.78740157499999996" bottom="0.78740157499999996" header="0.31496062000000002" footer="0.31496062000000002"/>
  <pageSetup paperSize="8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C9895F8-7297-438E-AD7D-45F6EA461F48}">
            <x14:dataBar minLength="0" maxLength="100" negativeBarColorSameAsPositive="1" axisPosition="none">
              <x14:cfvo type="min"/>
              <x14:cfvo type="max"/>
            </x14:dataBar>
          </x14:cfRule>
          <xm:sqref>C14:H14</xm:sqref>
        </x14:conditionalFormatting>
        <x14:conditionalFormatting xmlns:xm="http://schemas.microsoft.com/office/excel/2006/main">
          <x14:cfRule type="dataBar" id="{35C44FF7-C34C-4767-BBE4-7A9D7A6DDDFF}">
            <x14:dataBar minLength="0" maxLength="100" negativeBarColorSameAsPositive="1" axisPosition="none">
              <x14:cfvo type="min"/>
              <x14:cfvo type="max"/>
            </x14:dataBar>
          </x14:cfRule>
          <xm:sqref>E23</xm:sqref>
        </x14:conditionalFormatting>
        <x14:conditionalFormatting xmlns:xm="http://schemas.microsoft.com/office/excel/2006/main">
          <x14:cfRule type="dataBar" id="{3884F279-6A1F-42A9-ABF2-594B5FEECA7C}">
            <x14:dataBar minLength="0" maxLength="100" negativeBarColorSameAsPositive="1" axisPosition="none">
              <x14:cfvo type="min"/>
              <x14:cfvo type="max"/>
            </x14:dataBar>
          </x14:cfRule>
          <xm:sqref>E29 E26 E32 E35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3</vt:i4>
      </vt:variant>
    </vt:vector>
  </HeadingPairs>
  <TitlesOfParts>
    <vt:vector size="5" baseType="lpstr">
      <vt:lpstr>Planilha1</vt:lpstr>
      <vt:lpstr>Planilha2</vt:lpstr>
      <vt:lpstr>Planilha1!Area_de_impressao</vt:lpstr>
      <vt:lpstr>Planilha2!Area_de_impressao</vt:lpstr>
      <vt:lpstr>Planilha1!Titulos_de_impressao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José Luiz de Santo</dc:creator>
  <cp:lastModifiedBy>José Luiz de Santo</cp:lastModifiedBy>
  <cp:lastPrinted>2024-11-19T16:00:32Z</cp:lastPrinted>
  <dcterms:created xsi:type="dcterms:W3CDTF">2024-11-19T14:05:54Z</dcterms:created>
  <dcterms:modified xsi:type="dcterms:W3CDTF">2024-11-19T16:10:37Z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2024-11-19T14:43:03Z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41666c62-92e3-4915-878b-9fa29f9e9b5a</vt:lpwstr>
  </property>
  <property fmtid="{D5CDD505-2E9C-101B-9397-08002B2CF9AE}" pid="7" name="MSIP_Label_defa4170-0d19-0005-0004-bc88714345d2_ActionId">
    <vt:lpwstr>ba5b208f-4d66-46a0-8e1d-399f328aef41</vt:lpwstr>
  </property>
  <property fmtid="{D5CDD505-2E9C-101B-9397-08002B2CF9AE}" pid="8" name="MSIP_Label_defa4170-0d19-0005-0004-bc88714345d2_ContentBits">
    <vt:lpwstr>0</vt:lpwstr>
  </property>
</Properties>
</file>