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bi\Desktop\THOBIAS\SMEC\ESCOLAS\BREJO GRANDE\"/>
    </mc:Choice>
  </mc:AlternateContent>
  <xr:revisionPtr revIDLastSave="0" documentId="8_{94ECB009-C85A-431F-8B98-A38663BE44A9}" xr6:coauthVersionLast="47" xr6:coauthVersionMax="47" xr10:uidLastSave="{00000000-0000-0000-0000-000000000000}"/>
  <bookViews>
    <workbookView xWindow="-110" yWindow="-110" windowWidth="25820" windowHeight="15500" firstSheet="1" activeTab="1" xr2:uid="{00000000-000D-0000-FFFF-FFFF00000000}"/>
  </bookViews>
  <sheets>
    <sheet name="memoria" sheetId="5" state="hidden" r:id="rId1"/>
    <sheet name="Memória Final" sheetId="6" r:id="rId2"/>
  </sheets>
  <definedNames>
    <definedName name="_xlnm._FilterDatabase" localSheetId="0" hidden="1">memoria!$A$8:$J$69</definedName>
    <definedName name="_xlnm._FilterDatabase" localSheetId="1" hidden="1">'Memória Final'!$A$76:$K$79</definedName>
    <definedName name="_xlnm.Print_Area" localSheetId="0">memoria!$A$1:$J$221</definedName>
    <definedName name="_xlnm.Print_Area" localSheetId="1">'Memória Final'!$A$1:$K$847</definedName>
    <definedName name="_xlnm.Print_Titles" localSheetId="0">memoria!$4:$7</definedName>
    <definedName name="_xlnm.Print_Titles" localSheetId="1">'Memória Final'!$4:$7</definedName>
  </definedNames>
  <calcPr calcId="191029"/>
</workbook>
</file>

<file path=xl/calcChain.xml><?xml version="1.0" encoding="utf-8"?>
<calcChain xmlns="http://schemas.openxmlformats.org/spreadsheetml/2006/main">
  <c r="E816" i="6" l="1"/>
  <c r="E789" i="6"/>
  <c r="E852" i="6"/>
  <c r="E848" i="6"/>
  <c r="E826" i="6" l="1"/>
  <c r="E586" i="6"/>
  <c r="E518" i="6"/>
  <c r="E503" i="6"/>
  <c r="I119" i="6"/>
  <c r="G119" i="6" s="1"/>
  <c r="E118" i="6" s="1"/>
  <c r="E822" i="6" l="1"/>
  <c r="G116" i="6" l="1"/>
  <c r="G115" i="6"/>
  <c r="G58" i="6"/>
  <c r="E57" i="6" s="1"/>
  <c r="E804" i="6"/>
  <c r="G114" i="6"/>
  <c r="G113" i="6"/>
  <c r="G112" i="6"/>
  <c r="E111" i="6" s="1"/>
  <c r="G169" i="6"/>
  <c r="G168" i="6"/>
  <c r="G167" i="6"/>
  <c r="G144" i="6"/>
  <c r="G143" i="6"/>
  <c r="G139" i="6"/>
  <c r="G138" i="6"/>
  <c r="G50" i="6"/>
  <c r="E67" i="6"/>
  <c r="E73" i="6"/>
  <c r="E819" i="6"/>
  <c r="G831" i="6"/>
  <c r="E830" i="6" s="1"/>
  <c r="G840" i="6"/>
  <c r="G841" i="6"/>
  <c r="G842" i="6"/>
  <c r="G839" i="6"/>
  <c r="G845" i="6"/>
  <c r="E844" i="6" s="1"/>
  <c r="G835" i="6"/>
  <c r="E834" i="6" s="1"/>
  <c r="E813" i="6"/>
  <c r="E810" i="6"/>
  <c r="E838" i="6" l="1"/>
  <c r="E807" i="6"/>
  <c r="E608" i="6"/>
  <c r="E778" i="6"/>
  <c r="E773" i="6"/>
  <c r="E792" i="6"/>
  <c r="E801" i="6"/>
  <c r="E798" i="6"/>
  <c r="E795" i="6"/>
  <c r="E703" i="6"/>
  <c r="E700" i="6"/>
  <c r="E695" i="6"/>
  <c r="E766" i="6"/>
  <c r="E757" i="6"/>
  <c r="E761" i="6"/>
  <c r="E747" i="6"/>
  <c r="E737" i="6"/>
  <c r="E727" i="6"/>
  <c r="E717" i="6" l="1"/>
  <c r="E724" i="6"/>
  <c r="E713" i="6"/>
  <c r="E630" i="6"/>
  <c r="E627" i="6"/>
  <c r="E624" i="6"/>
  <c r="E565" i="6"/>
  <c r="E709" i="6"/>
  <c r="H61" i="6"/>
  <c r="G43" i="6"/>
  <c r="E42" i="6" s="1"/>
  <c r="E583" i="6"/>
  <c r="G268" i="6"/>
  <c r="G269" i="6"/>
  <c r="G270" i="6"/>
  <c r="G267" i="6"/>
  <c r="E482" i="6"/>
  <c r="E469" i="6"/>
  <c r="G480" i="6"/>
  <c r="E477" i="6" s="1"/>
  <c r="G453" i="6"/>
  <c r="G454" i="6"/>
  <c r="G455" i="6"/>
  <c r="G452" i="6"/>
  <c r="G185" i="6"/>
  <c r="G182" i="6"/>
  <c r="G181" i="6"/>
  <c r="G183" i="6"/>
  <c r="G184" i="6"/>
  <c r="G180" i="6"/>
  <c r="E266" i="6" l="1"/>
  <c r="E451" i="6"/>
  <c r="E179" i="6"/>
  <c r="G102" i="6"/>
  <c r="G103" i="6"/>
  <c r="G104" i="6"/>
  <c r="G101" i="6"/>
  <c r="G692" i="6"/>
  <c r="E691" i="6" s="1"/>
  <c r="G685" i="6"/>
  <c r="G686" i="6"/>
  <c r="G687" i="6"/>
  <c r="G688" i="6"/>
  <c r="G689" i="6"/>
  <c r="G684" i="6"/>
  <c r="G666" i="6"/>
  <c r="G665" i="6"/>
  <c r="G664" i="6"/>
  <c r="G661" i="6"/>
  <c r="E660" i="6" s="1"/>
  <c r="G652" i="6"/>
  <c r="G651" i="6"/>
  <c r="E650" i="6" s="1"/>
  <c r="G655" i="6" s="1"/>
  <c r="E654" i="6" s="1"/>
  <c r="G658" i="6" s="1"/>
  <c r="E657" i="6" s="1"/>
  <c r="E634" i="6"/>
  <c r="E637" i="6"/>
  <c r="E77" i="6"/>
  <c r="E601" i="6"/>
  <c r="E646" i="6"/>
  <c r="E620" i="6"/>
  <c r="E616" i="6"/>
  <c r="E612" i="6"/>
  <c r="E599" i="6"/>
  <c r="E605" i="6"/>
  <c r="E523" i="6"/>
  <c r="E528" i="6"/>
  <c r="E533" i="6"/>
  <c r="E559" i="6"/>
  <c r="E570" i="6"/>
  <c r="E554" i="6"/>
  <c r="E543" i="6"/>
  <c r="E683" i="6" l="1"/>
  <c r="E663" i="6"/>
  <c r="E100" i="6"/>
  <c r="E473" i="6"/>
  <c r="G449" i="6"/>
  <c r="G447" i="6"/>
  <c r="G448" i="6"/>
  <c r="G441" i="6"/>
  <c r="G446" i="6"/>
  <c r="G445" i="6"/>
  <c r="G444" i="6"/>
  <c r="G440" i="6"/>
  <c r="E465" i="6"/>
  <c r="G436" i="6"/>
  <c r="E435" i="6" s="1"/>
  <c r="E490" i="6"/>
  <c r="E486" i="6"/>
  <c r="E494" i="6"/>
  <c r="E443" i="6" l="1"/>
  <c r="E439" i="6"/>
  <c r="G459" i="6"/>
  <c r="G460" i="6"/>
  <c r="G461" i="6"/>
  <c r="G462" i="6"/>
  <c r="G463" i="6"/>
  <c r="G458" i="6"/>
  <c r="E457" i="6" l="1"/>
  <c r="G348" i="6"/>
  <c r="E347" i="6" s="1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77" i="6" l="1"/>
  <c r="E376" i="6" s="1"/>
  <c r="G422" i="6"/>
  <c r="G423" i="6"/>
  <c r="G424" i="6"/>
  <c r="G425" i="6"/>
  <c r="G426" i="6"/>
  <c r="G427" i="6"/>
  <c r="G421" i="6"/>
  <c r="E420" i="6" l="1"/>
  <c r="G133" i="6"/>
  <c r="G132" i="6"/>
  <c r="G220" i="6"/>
  <c r="G221" i="6"/>
  <c r="G222" i="6"/>
  <c r="G223" i="6"/>
  <c r="G224" i="6"/>
  <c r="G225" i="6"/>
  <c r="G226" i="6"/>
  <c r="G227" i="6"/>
  <c r="G228" i="6"/>
  <c r="G229" i="6"/>
  <c r="G219" i="6"/>
  <c r="G218" i="6"/>
  <c r="G217" i="6"/>
  <c r="G216" i="6"/>
  <c r="G215" i="6"/>
  <c r="E214" i="6" l="1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199" i="6"/>
  <c r="G366" i="6"/>
  <c r="G367" i="6"/>
  <c r="G368" i="6"/>
  <c r="G36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E198" i="6" l="1"/>
  <c r="G399" i="6"/>
  <c r="E398" i="6" s="1"/>
  <c r="G360" i="6"/>
  <c r="G361" i="6"/>
  <c r="G362" i="6"/>
  <c r="G363" i="6"/>
  <c r="G356" i="6"/>
  <c r="G357" i="6"/>
  <c r="G358" i="6"/>
  <c r="G359" i="6"/>
  <c r="G364" i="6"/>
  <c r="G365" i="6"/>
  <c r="G370" i="6"/>
  <c r="G371" i="6"/>
  <c r="G373" i="6"/>
  <c r="G355" i="6"/>
  <c r="G345" i="6" l="1"/>
  <c r="G344" i="6"/>
  <c r="G343" i="6"/>
  <c r="G342" i="6"/>
  <c r="G337" i="6"/>
  <c r="G341" i="6"/>
  <c r="G340" i="6"/>
  <c r="G339" i="6"/>
  <c r="G338" i="6"/>
  <c r="G336" i="6"/>
  <c r="G335" i="6"/>
  <c r="G334" i="6"/>
  <c r="G333" i="6"/>
  <c r="G332" i="6"/>
  <c r="G329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64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33" i="6"/>
  <c r="E331" i="6" l="1"/>
  <c r="E297" i="6"/>
  <c r="E232" i="6"/>
  <c r="E272" i="6"/>
  <c r="H146" i="6" s="1"/>
  <c r="G146" i="6" s="1"/>
  <c r="E145" i="6" s="1"/>
  <c r="G194" i="6"/>
  <c r="G159" i="6"/>
  <c r="H191" i="6" s="1"/>
  <c r="G166" i="6" l="1"/>
  <c r="G165" i="6"/>
  <c r="G163" i="6"/>
  <c r="G157" i="6"/>
  <c r="H190" i="6" s="1"/>
  <c r="G190" i="6" s="1"/>
  <c r="G156" i="6"/>
  <c r="G173" i="6"/>
  <c r="G174" i="6"/>
  <c r="G175" i="6"/>
  <c r="G176" i="6"/>
  <c r="G177" i="6"/>
  <c r="G172" i="6"/>
  <c r="G151" i="6"/>
  <c r="G150" i="6"/>
  <c r="G95" i="6"/>
  <c r="G96" i="6"/>
  <c r="G94" i="6"/>
  <c r="G91" i="6"/>
  <c r="G87" i="6"/>
  <c r="G88" i="6"/>
  <c r="G86" i="6"/>
  <c r="G82" i="6"/>
  <c r="E70" i="6"/>
  <c r="E171" i="6" l="1"/>
  <c r="E85" i="6"/>
  <c r="E11" i="6"/>
  <c r="E9" i="6"/>
  <c r="E63" i="6"/>
  <c r="G34" i="6"/>
  <c r="E16" i="6" l="1"/>
  <c r="E14" i="6"/>
  <c r="E24" i="6" l="1"/>
  <c r="E22" i="6"/>
  <c r="E20" i="6"/>
  <c r="E18" i="6"/>
  <c r="E26" i="6"/>
  <c r="G108" i="6" l="1"/>
  <c r="G671" i="6" l="1"/>
  <c r="G670" i="6"/>
  <c r="G83" i="6"/>
  <c r="E81" i="6" s="1"/>
  <c r="E578" i="6"/>
  <c r="E574" i="6"/>
  <c r="G500" i="6"/>
  <c r="E499" i="6" s="1"/>
  <c r="G430" i="6" l="1"/>
  <c r="G124" i="6"/>
  <c r="G432" i="6"/>
  <c r="G431" i="6"/>
  <c r="E429" i="6" l="1"/>
  <c r="E93" i="6"/>
  <c r="E354" i="6"/>
  <c r="G158" i="6"/>
  <c r="H193" i="6" s="1"/>
  <c r="G193" i="6" s="1"/>
  <c r="G131" i="6"/>
  <c r="G130" i="6"/>
  <c r="G129" i="6"/>
  <c r="G140" i="6" l="1"/>
  <c r="G164" i="6"/>
  <c r="E162" i="6" s="1"/>
  <c r="G136" i="6"/>
  <c r="G137" i="6"/>
  <c r="G49" i="6"/>
  <c r="H189" i="6" l="1"/>
  <c r="G141" i="6"/>
  <c r="I46" i="6" s="1"/>
  <c r="G142" i="6" l="1"/>
  <c r="E149" i="6"/>
  <c r="G126" i="6"/>
  <c r="G127" i="6"/>
  <c r="G128" i="6"/>
  <c r="G125" i="6"/>
  <c r="G109" i="6"/>
  <c r="E107" i="6" s="1"/>
  <c r="E90" i="6"/>
  <c r="G61" i="6"/>
  <c r="H54" i="6" s="1"/>
  <c r="G54" i="6" s="1"/>
  <c r="G30" i="6"/>
  <c r="E33" i="6"/>
  <c r="E123" i="6" l="1"/>
  <c r="E48" i="6"/>
  <c r="E135" i="6"/>
  <c r="E29" i="6"/>
  <c r="E603" i="6"/>
  <c r="E597" i="6"/>
  <c r="E595" i="6"/>
  <c r="E593" i="6"/>
  <c r="E591" i="6"/>
  <c r="E589" i="6"/>
  <c r="E576" i="6"/>
  <c r="E540" i="6"/>
  <c r="E521" i="6"/>
  <c r="E508" i="6"/>
  <c r="E510" i="6"/>
  <c r="G160" i="6"/>
  <c r="H192" i="6" s="1"/>
  <c r="G195" i="6"/>
  <c r="E37" i="6"/>
  <c r="E35" i="6"/>
  <c r="G32" i="6"/>
  <c r="E31" i="6" s="1"/>
  <c r="E643" i="6"/>
  <c r="E640" i="6"/>
  <c r="E516" i="6"/>
  <c r="E514" i="6"/>
  <c r="E512" i="6"/>
  <c r="G40" i="6"/>
  <c r="E39" i="6" s="1"/>
  <c r="E203" i="5"/>
  <c r="E138" i="5"/>
  <c r="G182" i="5"/>
  <c r="E218" i="5"/>
  <c r="E210" i="5"/>
  <c r="E208" i="5"/>
  <c r="E206" i="5"/>
  <c r="E201" i="5"/>
  <c r="E195" i="5"/>
  <c r="E187" i="5"/>
  <c r="E189" i="5"/>
  <c r="E191" i="5"/>
  <c r="E184" i="5"/>
  <c r="E134" i="5"/>
  <c r="E131" i="5"/>
  <c r="E136" i="5"/>
  <c r="G127" i="5"/>
  <c r="G126" i="5"/>
  <c r="G125" i="5"/>
  <c r="G124" i="5"/>
  <c r="G122" i="5"/>
  <c r="G120" i="5"/>
  <c r="G119" i="5"/>
  <c r="A183" i="5"/>
  <c r="E57" i="5"/>
  <c r="G180" i="5"/>
  <c r="G176" i="5"/>
  <c r="G175" i="5"/>
  <c r="G174" i="5"/>
  <c r="G173" i="5"/>
  <c r="G172" i="5"/>
  <c r="G171" i="5"/>
  <c r="G170" i="5"/>
  <c r="G169" i="5"/>
  <c r="G168" i="5"/>
  <c r="G167" i="5"/>
  <c r="G166" i="5"/>
  <c r="G165" i="5"/>
  <c r="G164" i="5"/>
  <c r="G163" i="5"/>
  <c r="G162" i="5"/>
  <c r="G161" i="5"/>
  <c r="G160" i="5"/>
  <c r="G158" i="5"/>
  <c r="G157" i="5"/>
  <c r="G156" i="5"/>
  <c r="G155" i="5"/>
  <c r="G154" i="5"/>
  <c r="G153" i="5"/>
  <c r="G152" i="5"/>
  <c r="G151" i="5"/>
  <c r="G150" i="5"/>
  <c r="G149" i="5"/>
  <c r="G148" i="5"/>
  <c r="G147" i="5"/>
  <c r="G146" i="5"/>
  <c r="G145" i="5"/>
  <c r="G144" i="5"/>
  <c r="G143" i="5"/>
  <c r="G142" i="5"/>
  <c r="G53" i="5"/>
  <c r="G85" i="5"/>
  <c r="H88" i="5"/>
  <c r="G88" i="5" s="1"/>
  <c r="H87" i="5"/>
  <c r="G87" i="5" s="1"/>
  <c r="H86" i="5"/>
  <c r="G86" i="5" s="1"/>
  <c r="G84" i="5"/>
  <c r="G83" i="5"/>
  <c r="G93" i="5"/>
  <c r="G92" i="5"/>
  <c r="G91" i="5"/>
  <c r="G90" i="5"/>
  <c r="G89" i="5"/>
  <c r="G82" i="5"/>
  <c r="H56" i="5"/>
  <c r="G56" i="5" s="1"/>
  <c r="H55" i="5"/>
  <c r="G55" i="5" s="1"/>
  <c r="H54" i="5"/>
  <c r="G54" i="5" s="1"/>
  <c r="G76" i="5"/>
  <c r="G75" i="5"/>
  <c r="G74" i="5"/>
  <c r="G73" i="5"/>
  <c r="G72" i="5"/>
  <c r="G62" i="5"/>
  <c r="G63" i="5"/>
  <c r="G61" i="5"/>
  <c r="G69" i="5"/>
  <c r="G68" i="5"/>
  <c r="G67" i="5"/>
  <c r="G66" i="5"/>
  <c r="G65" i="5"/>
  <c r="G50" i="5"/>
  <c r="G51" i="5"/>
  <c r="G52" i="5"/>
  <c r="G49" i="5"/>
  <c r="G41" i="5"/>
  <c r="G40" i="5"/>
  <c r="G25" i="5"/>
  <c r="G22" i="5"/>
  <c r="G44" i="5"/>
  <c r="G45" i="5"/>
  <c r="G46" i="5"/>
  <c r="G47" i="5"/>
  <c r="G43" i="5"/>
  <c r="G20" i="5"/>
  <c r="G21" i="5"/>
  <c r="G23" i="5"/>
  <c r="G24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12" i="5"/>
  <c r="G13" i="5"/>
  <c r="G14" i="5"/>
  <c r="G15" i="5"/>
  <c r="G16" i="5"/>
  <c r="G17" i="5"/>
  <c r="G11" i="5"/>
  <c r="G18" i="5"/>
  <c r="G19" i="5"/>
  <c r="G10" i="5"/>
  <c r="A205" i="5"/>
  <c r="A140" i="5"/>
  <c r="A130" i="5"/>
  <c r="A79" i="5"/>
  <c r="A70" i="5"/>
  <c r="H46" i="6" l="1"/>
  <c r="G46" i="6" s="1"/>
  <c r="E45" i="6" s="1"/>
  <c r="H62" i="6"/>
  <c r="G62" i="6" s="1"/>
  <c r="G192" i="6"/>
  <c r="G191" i="6"/>
  <c r="E155" i="6"/>
  <c r="E669" i="6"/>
  <c r="G675" i="6" s="1"/>
  <c r="E674" i="6" s="1"/>
  <c r="G189" i="6"/>
  <c r="H99" i="6"/>
  <c r="G99" i="6" s="1"/>
  <c r="E98" i="6" s="1"/>
  <c r="E123" i="5"/>
  <c r="E118" i="5"/>
  <c r="E181" i="5"/>
  <c r="E64" i="5"/>
  <c r="E121" i="5"/>
  <c r="E42" i="5"/>
  <c r="E71" i="5"/>
  <c r="E77" i="5" s="1"/>
  <c r="E39" i="5"/>
  <c r="E128" i="5" s="1"/>
  <c r="E141" i="5"/>
  <c r="E98" i="5"/>
  <c r="E80" i="5"/>
  <c r="E94" i="5" s="1"/>
  <c r="E48" i="5"/>
  <c r="E60" i="5"/>
  <c r="E9" i="5"/>
  <c r="E116" i="5" s="1"/>
  <c r="E60" i="6" l="1"/>
  <c r="H55" i="6"/>
  <c r="G55" i="6" s="1"/>
  <c r="E53" i="6" s="1"/>
  <c r="G197" i="6"/>
  <c r="E188" i="6" s="1"/>
  <c r="H678" i="6" s="1"/>
  <c r="G678" i="6" s="1"/>
  <c r="E677" i="6" s="1"/>
  <c r="G681" i="6" s="1"/>
  <c r="E680" i="6" s="1"/>
  <c r="E177" i="5"/>
  <c r="E179" i="5"/>
</calcChain>
</file>

<file path=xl/sharedStrings.xml><?xml version="1.0" encoding="utf-8"?>
<sst xmlns="http://schemas.openxmlformats.org/spreadsheetml/2006/main" count="2060" uniqueCount="885">
  <si>
    <t>Descrição</t>
  </si>
  <si>
    <t>Quant</t>
  </si>
  <si>
    <t xml:space="preserve">Item </t>
  </si>
  <si>
    <t>Unidade</t>
  </si>
  <si>
    <t>m2</t>
  </si>
  <si>
    <t>comp</t>
  </si>
  <si>
    <t>larg</t>
  </si>
  <si>
    <t>quant</t>
  </si>
  <si>
    <t>Cálculos</t>
  </si>
  <si>
    <t>alt</t>
  </si>
  <si>
    <t>un</t>
  </si>
  <si>
    <t>m3</t>
  </si>
  <si>
    <t>prof</t>
  </si>
  <si>
    <t>altura</t>
  </si>
  <si>
    <t>largura</t>
  </si>
  <si>
    <t>m</t>
  </si>
  <si>
    <t xml:space="preserve">Remoção de piso de ardósia, pedra São Tomé, com a respectiva camada de assentamento </t>
  </si>
  <si>
    <t xml:space="preserve">05.001.0082-0 </t>
  </si>
  <si>
    <t>Consultório Odontológico</t>
  </si>
  <si>
    <t>Sala de Curativos</t>
  </si>
  <si>
    <t>Consultório Ginocológico</t>
  </si>
  <si>
    <t>Sala de Vacina</t>
  </si>
  <si>
    <t>Farmacia</t>
  </si>
  <si>
    <t>Refeitório</t>
  </si>
  <si>
    <t>Cozinha</t>
  </si>
  <si>
    <t>Área de Serviço</t>
  </si>
  <si>
    <t>Dispensa</t>
  </si>
  <si>
    <t>Cons. Clin. Geral 1</t>
  </si>
  <si>
    <t>Cons. Clin. Geral 2</t>
  </si>
  <si>
    <t>Cons. Clin. Geral 3</t>
  </si>
  <si>
    <t>Cons. Clin. Geral 4</t>
  </si>
  <si>
    <t>Bh. Def. Físico</t>
  </si>
  <si>
    <t>Bh. Masc. 1</t>
  </si>
  <si>
    <t>Bh. Fem. 1</t>
  </si>
  <si>
    <t>Administração 1</t>
  </si>
  <si>
    <t>Sala de Arquivo 1</t>
  </si>
  <si>
    <t>Circulação 1</t>
  </si>
  <si>
    <t>Sala de Espera 1</t>
  </si>
  <si>
    <t>Sala de Espera 2</t>
  </si>
  <si>
    <t>Administração 2</t>
  </si>
  <si>
    <t>Sala de Arquivo 2</t>
  </si>
  <si>
    <t>Bh. Masc. 2</t>
  </si>
  <si>
    <t>Bh. Fem. 2</t>
  </si>
  <si>
    <t>Circulação 2</t>
  </si>
  <si>
    <t>Varanda</t>
  </si>
  <si>
    <t>Remoção de cobertura em telhas de fibrocimento convencional, ondulada, inclusive madeiramento, medido o conjunto pela área real de cobertura</t>
  </si>
  <si>
    <t>5.2</t>
  </si>
  <si>
    <t>5.3</t>
  </si>
  <si>
    <t>Área 1</t>
  </si>
  <si>
    <t>Área 2</t>
  </si>
  <si>
    <t>Área 3</t>
  </si>
  <si>
    <t>Área 4</t>
  </si>
  <si>
    <t>Área 5</t>
  </si>
  <si>
    <t xml:space="preserve">05.001.0041-0 </t>
  </si>
  <si>
    <t>05.001.0134-0</t>
  </si>
  <si>
    <t>Arrancamento de portas, janelas e caixilhos de ar condicionado ou outros</t>
  </si>
  <si>
    <t>un.</t>
  </si>
  <si>
    <t>Portas</t>
  </si>
  <si>
    <t>Janelas</t>
  </si>
  <si>
    <t>Demolição manual de piso cimentado, exclusive a base de concreto, inclusive empilhamento lateral dentro do canteiro de serviço</t>
  </si>
  <si>
    <t>05.001.0016-0</t>
  </si>
  <si>
    <t>Demolição de revestimento em azulejos, cerâmicas ou mármore em parede, exclusive a camada de assentamento</t>
  </si>
  <si>
    <t xml:space="preserve">05.001.0009-0 </t>
  </si>
  <si>
    <t>5.4</t>
  </si>
  <si>
    <t>5.5</t>
  </si>
  <si>
    <t>5.6</t>
  </si>
  <si>
    <t xml:space="preserve">Demolição manual de alvenaria de tijolos furados, inclusive empilhamento dentro do canteiro de serviço </t>
  </si>
  <si>
    <t>05.001.0023-0</t>
  </si>
  <si>
    <t>esp</t>
  </si>
  <si>
    <t>Cobertura</t>
  </si>
  <si>
    <t>Cobertura em telhas onduladas de cimento, sem amianto, reforçado com fios sintéticos (CRFS), com espessura de 6mm, exclusive madeiramento. FORNECIMENTO e COLOCAÇÃO</t>
  </si>
  <si>
    <t>16.004.0015-0</t>
  </si>
  <si>
    <t>16.1</t>
  </si>
  <si>
    <t>16.2</t>
  </si>
  <si>
    <t>AZULEJOS</t>
  </si>
  <si>
    <t>Revestimento de paredes com cerâmica 25x40cm e 8,5mm de espessura , assente conforme item 13.025.0016</t>
  </si>
  <si>
    <t xml:space="preserve">13.030.0290-0 </t>
  </si>
  <si>
    <t xml:space="preserve">Assentamento de azulejos, pastilhas ou ladrilhos, em paredes, exclusive estes, constando de chapisco de cimento e areia, no traço 1:3, emboço de argamassa de cimento, saibro e areia, no traço 1:3:3, nata de cimento comum e rejuntamento com pasta de cimento branco </t>
  </si>
  <si>
    <t xml:space="preserve">13.025.0010-0 </t>
  </si>
  <si>
    <t>13.331.0010-0</t>
  </si>
  <si>
    <t>Rodapé com cerâmica em porcelanato natural , com 7,5 a 10cm de altura, assentes conforme item 13.025.0016</t>
  </si>
  <si>
    <t xml:space="preserve">13.331.0050-0 </t>
  </si>
  <si>
    <t>Porta de madeira de lei em compensado, de 100 x 210 x 3cm, folheada nas 2 faces, aduela de 13 x 3cm e alizares de 5 x 2cm, exclusive ferragens. FORNECIMENTO e COLOCAÇÃO</t>
  </si>
  <si>
    <t xml:space="preserve">14.006.0005-0 </t>
  </si>
  <si>
    <t xml:space="preserve">Ferragens para porta de madeira, de 1 folha de abrir, de entrada principal, constando de fornecimento sem colocação (esta incluída no fornecimento e colocação das esquadrias), de:
 -Fechadura de cilindro, de latão cromado
 -Maçaneta tipo bola, de latão, acabamento cromado
 -Espelho de latão fundido ou laminado, forma retangular ou semielíptica, acabamento cromado
 -3 dobradiças 3” x 3” de aço laminado, com pino (eixo) e bolas de ferro, acabamento cromado
</t>
  </si>
  <si>
    <t xml:space="preserve">14.007.0010-0 </t>
  </si>
  <si>
    <t xml:space="preserve">Ferragens para porta de madeira, de 1 folha de abrir, para banheiro, constando de fornecimento sem colocação (esta incluída no fornecimento e colocação das esquadrias), de:
 -Fechadura tipo tranqueta, trinco reversível, em latão, acabamento cromado
 -Maçaneta tipo alavanca, latão, acabamento cromado
 -Roseta circular, em latão laminado, acabamento cromado
 -Tranqueta com trinco acoplado, circular, em latão laminado, acabamento cromado
 -Entrada circular, em latão, acabamento cromado
 -3 dobradiças de ferro galvanizado de 3” x 2.1/2”, com pino e bolas de latão
</t>
  </si>
  <si>
    <t xml:space="preserve">14.007.0060-0 </t>
  </si>
  <si>
    <t xml:space="preserve">Ferragens para porta de madeira, de correr, de 2 folhas, constando de fornecimento sem colocação (esta incluída no fornecimento e colocação das esquadrias), de:
 -Fechadura com chave bipartida, em latão, acabamento cromado
 -4,00m de trilho em “U”, de ferro
 -4 roldanas de ferro
 -4 guias de latão, tamanho 3/4”, sem cantoneira
 -4,00m de canaleta de alumínio, tamanho 2,00m x 3/4”
 -2 conchas, com furo para chave, em latão cromado
</t>
  </si>
  <si>
    <t xml:space="preserve">14.007.0095-0 </t>
  </si>
  <si>
    <t>Pintura</t>
  </si>
  <si>
    <t>Remoção de pintura acrílica, epóxi, borracha clorada e semelhantes</t>
  </si>
  <si>
    <t xml:space="preserve">17.035.0040-0 </t>
  </si>
  <si>
    <t>Pintura com tinta látex, classificação premium ou standard (NBR 15079), fosco aveludada em revestimento liso, interior, acabamento de alta classe, em três demãos e mais uma demão de massa corrida e lixamento, sobre a superfície já preparada, conforme o item 17.018.0010, exclusive este preparo</t>
  </si>
  <si>
    <t xml:space="preserve">17.018.0031-0 </t>
  </si>
  <si>
    <t>Descrição - Teto</t>
  </si>
  <si>
    <t>Descrição - Paredes</t>
  </si>
  <si>
    <t>Preparo de superfícies novas, com revestimento liso, interior, inclusive raspagem, limpeza, uma demão de selador, uma demão de massa corrida e lixamentos necessários</t>
  </si>
  <si>
    <t xml:space="preserve">17.018.0010-0 </t>
  </si>
  <si>
    <t>APARELHOS HIDRÁULICOS</t>
  </si>
  <si>
    <t>Lavatório de louça branca tipo popular, sem ladrão, com medidas em torno de 47 x 35cm, inclusive acessórios de fixação. Ferragens em metal cromado: sifão 1680 de 1” x 1.1/4”, torneira de pressão 1193 de 1/2” e válvula de escoamento 1600. Rabicho em PVC. FORNECIMENTO</t>
  </si>
  <si>
    <t>Vaso sanitário de louça branca, tipo popular, com caixa acoplada e medidas em torno de 35 x 65 x 35cm, inclusive assento plástico tipo popular, bolsa de ligação, rabicho em PVC e acessórios de fixação. FORNECIMENTO</t>
  </si>
  <si>
    <t>Banca de aço inoxidável de 2,00 x 0,55m, em chapa 18.304, com uma cuba de 500 x 400 x 200mm em chapa 20.304, válvula de escoamento tipo americana 1623, sifão 1680 1.1/2” x 1.1/2”, sobre apoios de alvenaria de meia vez e verga de concreto, sem revestimento, exclusive torneira. FORNECIMENTO e COLOCAÇÃO</t>
  </si>
  <si>
    <t>18.016.0030-0</t>
  </si>
  <si>
    <t xml:space="preserve">18.002.0010-0 </t>
  </si>
  <si>
    <t xml:space="preserve">18.002.0065-0 </t>
  </si>
  <si>
    <t xml:space="preserve">18.007.0049-0 </t>
  </si>
  <si>
    <t>Torneira para pia ou tanque, 1158 de 1/2” x 18cm aproximadamente, em metal cromado. FORNECIMENTO</t>
  </si>
  <si>
    <t xml:space="preserve">18.009.0058-0 </t>
  </si>
  <si>
    <t>Barra de apoio, para pessoas com necessidades específicas, em tubo de 1.1/4” de aço inoxidável, AISI-304, liga 18.8, com 50cm. FORNECIMENTO e COLOCAÇÃO</t>
  </si>
  <si>
    <t xml:space="preserve">18.016.0105-0 </t>
  </si>
  <si>
    <t>FOSSA</t>
  </si>
  <si>
    <t>Fossa séptica, de câmara única, tipo cilíndrica, de concreto pré-moldado, medindo 1200 x 1500mm. FORNECIMENTO e COLOCAÇÃO</t>
  </si>
  <si>
    <t>15.002.0662-0</t>
  </si>
  <si>
    <t>Filtro anaeróbio, de anéis de concreto pré-moldado, medindo 1200 x 2000mm. FORNECIMENTO e COLOCAÇÃO</t>
  </si>
  <si>
    <t>Sumidouro cilíndrico, ligado a fossa, medindo 1200 x 1500mm, em anéis de concreto pré-moldado, exclusive fossa e manilhas.  FORNECIMENTO e COLOCAÇÃO</t>
  </si>
  <si>
    <t>15.002.0668-0</t>
  </si>
  <si>
    <t>Coluna de PVC, de diâmetro 25mm, exclusive peças de derivação e rasgo em alvenaria.  FORNECIMENTO e ASSENTAMENTO</t>
  </si>
  <si>
    <t>15.004.0023-0</t>
  </si>
  <si>
    <t>Idem item 15.004.0023, no diâmetro de 32mm</t>
  </si>
  <si>
    <t xml:space="preserve">15.004.0024-0 </t>
  </si>
  <si>
    <t>Revestimento externo em 2 massas sobre superfície chapiscada, exclusive chapisco, inclusive emboço com argamassa de cimento e saibro, no traço 1:2, com 2,5cm de espessura e reboco de cimento e pó de pedra, no traço 1:3, espessura de 5mm</t>
  </si>
  <si>
    <t>13.004.0010-0</t>
  </si>
  <si>
    <t xml:space="preserve">Idem item 13.001.0035, com espessura de 2cm </t>
  </si>
  <si>
    <t>13.001.0040-0</t>
  </si>
  <si>
    <t>Piso cimentado, com 1,5cm de espessura, com argamassa de cimento e areia, no traço 1:3, alisado a colher, sobre base existente</t>
  </si>
  <si>
    <t>13.301.0080-1</t>
  </si>
  <si>
    <t>Repintura com tinta látex acetinada, classificação premium ou standard (NBR 15079), para exterior, sobre superfície em bom estado e na cor existente, inclusive limpeza, lixamento com lixa fina, uma demão de selador e uma de acabamento</t>
  </si>
  <si>
    <t xml:space="preserve">17.018.0082-0 -  </t>
  </si>
  <si>
    <t>5.7</t>
  </si>
  <si>
    <t>Retirada cuidadosa de revestimento de argamassa (interno ou externo)</t>
  </si>
  <si>
    <t>05.001.0164-0</t>
  </si>
  <si>
    <t>Externo</t>
  </si>
  <si>
    <t>Idem Item 16.001.0086-0</t>
  </si>
  <si>
    <t>Idem Item 13.030.0290-0</t>
  </si>
  <si>
    <t>Idem Item 05.001.0082-0</t>
  </si>
  <si>
    <t>Portas 1m</t>
  </si>
  <si>
    <t>um</t>
  </si>
  <si>
    <t>Porta 2m</t>
  </si>
  <si>
    <t>Idem Item 05.001.0016-0</t>
  </si>
  <si>
    <t>13.1</t>
  </si>
  <si>
    <t>13.2</t>
  </si>
  <si>
    <t>13.3</t>
  </si>
  <si>
    <t>13.4</t>
  </si>
  <si>
    <t>13.5</t>
  </si>
  <si>
    <t>13.6</t>
  </si>
  <si>
    <t>13.7</t>
  </si>
  <si>
    <t>13.8</t>
  </si>
  <si>
    <t>Portas de Salas</t>
  </si>
  <si>
    <t>Portas Banheiros</t>
  </si>
  <si>
    <t>Portas de Abrir</t>
  </si>
  <si>
    <t>Porta de Correr</t>
  </si>
  <si>
    <t>14.1</t>
  </si>
  <si>
    <t>14.3</t>
  </si>
  <si>
    <t>14.4</t>
  </si>
  <si>
    <t>14.5</t>
  </si>
  <si>
    <t xml:space="preserve">Idem Item 17.035.0040-0 </t>
  </si>
  <si>
    <t>17.1</t>
  </si>
  <si>
    <t>17.2</t>
  </si>
  <si>
    <t>17.3</t>
  </si>
  <si>
    <t>Área Externa</t>
  </si>
  <si>
    <t>15.015.0270-0</t>
  </si>
  <si>
    <t xml:space="preserve"> Instalação de um conjunto de 2 tomadas, embutido na alvenaria, equivalente a 3 varas de eletroduto de PVC rígido de 3/4”, 18,00m de fio 2,5mm², caixas, conexões e tomadas de embutir 2P+T, 10A, com placa fosforescente, inclusive abertura e fechamento de rasgo em alvenaria</t>
  </si>
  <si>
    <t>Instalação de ponto de luz, aparente, equivalente a 2 varas de eletroduto rígido, de aço carbono esmaltado, de 3/4”, 12,00m de fio 2,5mm², caixas, conexões, luvas, curva e interruptor de sobrepor com placa fosforescente</t>
  </si>
  <si>
    <t xml:space="preserve"> Idem item 18.027.0300, com 2 x 16W</t>
  </si>
  <si>
    <t>18.027.0310-0</t>
  </si>
  <si>
    <t>15.016.0010-0</t>
  </si>
  <si>
    <t>Lavatório Banheiros</t>
  </si>
  <si>
    <t>Lavatório Consultórios</t>
  </si>
  <si>
    <t>Vaso Sanitário Bh</t>
  </si>
  <si>
    <t>Chuveiros Bh</t>
  </si>
  <si>
    <t>Bancada Sala Curativo</t>
  </si>
  <si>
    <t>Bancada Farmacia</t>
  </si>
  <si>
    <t>Bancada Sala de Vacina</t>
  </si>
  <si>
    <t>Bancada Cozinha</t>
  </si>
  <si>
    <t>Tanque Área de Serviço</t>
  </si>
  <si>
    <t>Bh Def Disico</t>
  </si>
  <si>
    <t>18.1</t>
  </si>
  <si>
    <t>18.2</t>
  </si>
  <si>
    <t>18.3</t>
  </si>
  <si>
    <t>18.4</t>
  </si>
  <si>
    <t>18.5</t>
  </si>
  <si>
    <t>18.6</t>
  </si>
  <si>
    <t>Foda Séptica</t>
  </si>
  <si>
    <t>Filtro Anaeróbio</t>
  </si>
  <si>
    <t>Sumidouro</t>
  </si>
  <si>
    <t>Conjunto de Tomadas</t>
  </si>
  <si>
    <t>Ponto de Luz</t>
  </si>
  <si>
    <t>15.1</t>
  </si>
  <si>
    <t>15.2</t>
  </si>
  <si>
    <t>15.3</t>
  </si>
  <si>
    <t>15.4</t>
  </si>
  <si>
    <t>15.5</t>
  </si>
  <si>
    <t>15.6</t>
  </si>
  <si>
    <t>15.7</t>
  </si>
  <si>
    <t>perim</t>
  </si>
  <si>
    <t>PREFEITURA MUNICIPAL DE SÃO FRANCISCO DO ITABAPOANA</t>
  </si>
  <si>
    <t>SECRETARIA MUNICIPAL DE PLANEJAMENTO E DESENVOLVIMENTO</t>
  </si>
  <si>
    <t>MEMÓRIA DE CÁLCULO - REFORMA DO POSTO DE SAÚDE DE IMBURI</t>
  </si>
  <si>
    <t xml:space="preserve"> </t>
  </si>
  <si>
    <t>16.001.0060-0</t>
  </si>
  <si>
    <t>Madeiramento para cobertura em telhas onduladas, constituído de peças de 3” x 3” e 3” x 4.1/2”, em madeira serrada, sem tesoura ou pontalete, medido pela área real do madeiramento. FORNECIMENTO e COLOCAÇÃO</t>
  </si>
  <si>
    <t>Revestimento de piso cerâmico em porcelanato natural, tráfego intenso (P.E.I. IV), 60 x 60cm, assentes em superfície em osso com argamassa de cimento e cola (argamassa colante) e rejuntamento pronto</t>
  </si>
  <si>
    <t xml:space="preserve"> Soleira em granito cinza andorinha, espessura de 3cm, com 2 polimentos, largura de 13cm, assentado com argamassa de cimento, saibro e areia, no traço 1:2:2, e rejuntamento com cimento branco e corante</t>
  </si>
  <si>
    <t>13.348.0070-0</t>
  </si>
  <si>
    <t>Idem item 18.007.0045, sendo o chuveiro em plástico</t>
  </si>
  <si>
    <t>15.002.0580-0</t>
  </si>
  <si>
    <t>Luminárias</t>
  </si>
  <si>
    <t>Coluna Ligação Salas/Consultórios</t>
  </si>
  <si>
    <t>Coluna Ligação Caixa-Colunas 25mm</t>
  </si>
  <si>
    <t>CANTEIRO DE OBRAS</t>
  </si>
  <si>
    <t>02</t>
  </si>
  <si>
    <t>Placa de identificação de obra pública, inclusive pintura e suportes de madeira. FORNECIMENTO e COLOCAÇÃO</t>
  </si>
  <si>
    <t>02.020.0001-0</t>
  </si>
  <si>
    <t>04</t>
  </si>
  <si>
    <t>TRANSPORTES</t>
  </si>
  <si>
    <t>t</t>
  </si>
  <si>
    <t>peso esp</t>
  </si>
  <si>
    <t>0008</t>
  </si>
  <si>
    <t>0009</t>
  </si>
  <si>
    <t>08</t>
  </si>
  <si>
    <t>BASES E PAVIMENTOS</t>
  </si>
  <si>
    <t>0011</t>
  </si>
  <si>
    <t>09</t>
  </si>
  <si>
    <t>SERVIÇO DE PARQUES E JARDINS</t>
  </si>
  <si>
    <t>Plantio de grama em placas, tipo são carlos, batatais, larga e santo agostinho, inclusive compra e arrancamento no local de origem, carga, transporte, descarga e preparo do terreno</t>
  </si>
  <si>
    <t>09.001.0001-1</t>
  </si>
  <si>
    <t>0012</t>
  </si>
  <si>
    <t>0013</t>
  </si>
  <si>
    <t>Aterro com terra preta vegetal, para execução de gramados</t>
  </si>
  <si>
    <t>09.006.0030-0</t>
  </si>
  <si>
    <t>área</t>
  </si>
  <si>
    <t>11</t>
  </si>
  <si>
    <t>ESTRUTURAS</t>
  </si>
  <si>
    <t>0014</t>
  </si>
  <si>
    <t>0015</t>
  </si>
  <si>
    <t>12</t>
  </si>
  <si>
    <t>ALVENARIAS E DIVISÓRIAS</t>
  </si>
  <si>
    <t>0016</t>
  </si>
  <si>
    <t>13</t>
  </si>
  <si>
    <t>REVESTIMENTO DE PAREDES, TETOS E PISOS</t>
  </si>
  <si>
    <t>unidades</t>
  </si>
  <si>
    <t>0019</t>
  </si>
  <si>
    <t>0021</t>
  </si>
  <si>
    <t>0022</t>
  </si>
  <si>
    <t>0024</t>
  </si>
  <si>
    <t>0026</t>
  </si>
  <si>
    <t>0027</t>
  </si>
  <si>
    <t>0028</t>
  </si>
  <si>
    <t>14</t>
  </si>
  <si>
    <t>ESQUADRIAS DE MADEIRA, SERRALHERIA, FERRAGENS</t>
  </si>
  <si>
    <t>0030</t>
  </si>
  <si>
    <t>0031</t>
  </si>
  <si>
    <t>0032</t>
  </si>
  <si>
    <t>0033</t>
  </si>
  <si>
    <t>15</t>
  </si>
  <si>
    <t>INDICE GERAL P/ SERV. DE INST. ELETR. E HIDRO-SANIT.</t>
  </si>
  <si>
    <t>0035</t>
  </si>
  <si>
    <t>0036</t>
  </si>
  <si>
    <t>0037</t>
  </si>
  <si>
    <t>0038</t>
  </si>
  <si>
    <t>0041</t>
  </si>
  <si>
    <t>16</t>
  </si>
  <si>
    <t>COBERTURA, ISOALAMENTOS E IMPERMEABILIZAÇÃO</t>
  </si>
  <si>
    <t>17</t>
  </si>
  <si>
    <t>PINTURA</t>
  </si>
  <si>
    <t>Preparo de madeira nova, inclusive lixamento, limpeza, uma demão de verniz isolante incolor, duas demãos de massa para madeira, lixamento e remoção de pó, e uma demão de fundo sintético nivelador</t>
  </si>
  <si>
    <t>17.017.0100-0</t>
  </si>
  <si>
    <t>coef</t>
  </si>
  <si>
    <t>0048</t>
  </si>
  <si>
    <t>18</t>
  </si>
  <si>
    <t>APARELHOS HIDRÁULICOS, SANITÁRIOS, ELETRICOS</t>
  </si>
  <si>
    <t>0055</t>
  </si>
  <si>
    <t>0056</t>
  </si>
  <si>
    <t>unidade</t>
  </si>
  <si>
    <t>DML</t>
  </si>
  <si>
    <t>0058</t>
  </si>
  <si>
    <t>0060</t>
  </si>
  <si>
    <t>15.004.0063-0</t>
  </si>
  <si>
    <t>Porta de madeira de lei em compensado, de 90 x 210 x 3cm, folheada nas 2 faces, aduela de 13 x 3cm e alizares de 5 x 2cm, exclusive ferragens. FORNECIMENTO e COLOCAÇÃO</t>
  </si>
  <si>
    <t xml:space="preserve">14.006.0008-0 </t>
  </si>
  <si>
    <t>Instalação e assentamento de lavatório de uma torneira (exclusive fornecimento do aparelho), compreendendo:  3,00m de tubo de PVC de 25mm, 2,00m de tubo PVC de 40mm, rabichos e conexões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</si>
  <si>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</si>
  <si>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</si>
  <si>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</si>
  <si>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</si>
  <si>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</si>
  <si>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</si>
  <si>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</si>
  <si>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</si>
  <si>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</si>
  <si>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0072</t>
  </si>
  <si>
    <t>0073</t>
  </si>
  <si>
    <t>0077</t>
  </si>
  <si>
    <t>0078</t>
  </si>
  <si>
    <t>01</t>
  </si>
  <si>
    <t xml:space="preserve">SERVIÇOS </t>
  </si>
  <si>
    <t>Marcação de obra sem instrumento topográfico, considerada a projeção horizontal da área envolvente</t>
  </si>
  <si>
    <t>01.018.0001-0</t>
  </si>
  <si>
    <t>Barracão</t>
  </si>
  <si>
    <t>Placa</t>
  </si>
  <si>
    <t>Instalação e ligação provisórias para abastecimento de água e esgotamento sanitário em canteiro de obras, inclusive escavação, exclusive reposição da pavimentação do logradouro público</t>
  </si>
  <si>
    <t>02.015.0001-0</t>
  </si>
  <si>
    <t>Instalação e ligação provisórias de alimentação de energia elétrica, em baixa tensão, para canteiro de obras, M3 - chave 100A, carga 3kW, 20cv, exclusive o fornecimento do medidor</t>
  </si>
  <si>
    <t>02.016.0001-0</t>
  </si>
  <si>
    <t>03</t>
  </si>
  <si>
    <t>MOVIMENTAÇÃO DE TERRA</t>
  </si>
  <si>
    <t>Aterro com material de 1ª categoria, espalhado por trator com potência em torno de 80cv com lâmina, em camadas de 20cm de material adensado, regado por caminhão tanque e compactado a 90% com rolo pé de carneiro convencional, de 2 (dois) cilindros, rebocado por trator de pneus, intervindo 2 (dois) serventes, exclusive o fornecimento da terra</t>
  </si>
  <si>
    <t>03.010.0015-0</t>
  </si>
  <si>
    <t>volume</t>
  </si>
  <si>
    <t>desc sapata</t>
  </si>
  <si>
    <t>volume esc</t>
  </si>
  <si>
    <t>Transporte de carga de qualquer natureza, exclusive as despesas de carga e descarga, tanto de espera do caminhão como do servente ou equipamento auxiliar, à velocidade média de 50km/h, em caminhão trucado de carroceria fixa a óleo diesel, com capacidade útil de 12t</t>
  </si>
  <si>
    <t>04.005.0015-0</t>
  </si>
  <si>
    <t>Carga e descarga mecânica, com pá-carregadeira, com 1,50m³ de capacidade, utilizando caminhão basculante a óleo diesel, com capacidade útil de 8t, considerados para o caminhão os tempos de espera, manobra, carga e descarga e para a carregadeira os tempos de espera e operação para cargas de 50t por dia de 8h</t>
  </si>
  <si>
    <t>04.011.0051-1</t>
  </si>
  <si>
    <t>t x km</t>
  </si>
  <si>
    <t>Escavação Terreno</t>
  </si>
  <si>
    <t>Escavação Sapatas</t>
  </si>
  <si>
    <t>ton</t>
  </si>
  <si>
    <t>km</t>
  </si>
  <si>
    <t>06</t>
  </si>
  <si>
    <t>GALERIAS, DRENOS E CONEXOS</t>
  </si>
  <si>
    <t>Vergas de concreto armado para alvenaria, com aproveitamento da madeira por 10 vezes</t>
  </si>
  <si>
    <t>11.013.0003-1</t>
  </si>
  <si>
    <t>11.013.0105-0</t>
  </si>
  <si>
    <t>Concreto armado, fck=25MPa, incluindo materiais para 1,00m³ de concreto (importado de usina) adensado e colocado, 12,00m² de área moldada, formas e escoramento conforme itens 11.004.0022 e 11.004.0035, 80kg de aço CA-50, inclusive mão-de-obra para corte, dobragem, montagem e colocação nas formas</t>
  </si>
  <si>
    <t>Forro falso de gesso, com placas pré-moldadas, de 60 x 60cm, de encaixe, presas com 4 tirantes de arame e rejuntadas. FORNECIMENTO e COLOCAÇÃO</t>
  </si>
  <si>
    <t>13.180.0015-1</t>
  </si>
  <si>
    <t>Caixa de Gordura</t>
  </si>
  <si>
    <t>15.002.0210-0</t>
  </si>
  <si>
    <t>Caixa de inspeção/caixa para águas pluviais, de concreto pré-moldado, constando de círculo de fundo, 2 anéis superpostos, de 40mm de espessura e 600mm de diâmetro interno, sendo 1 anel inferior (entrada e saída) de 300mm, 1 de 75mm de altura, perfazendo 475mm de altura total, exclusive tampão de ferro fundido e escavação</t>
  </si>
  <si>
    <t>Caixa de Inspeção</t>
  </si>
  <si>
    <t>15.004.0012-0</t>
  </si>
  <si>
    <t>Alça para barrilete de distribuição, do tipo concentrado, sob reservatório duplo, inclusive ramais para extravasor e limpeza compreendendo: 5,50m de tubo de PVC 75mm, registros e conexões. FORNECIMENTO e INSTALAÇÃO</t>
  </si>
  <si>
    <t>Caixa Dagua</t>
  </si>
  <si>
    <t>Instalação e assentamento de tanque de serviço (exclusive fornecimento do aparelho), compreendendo:  3,00m de tubo de PVC de 25mm, 3,00m de tubo de PVC de 50mm e conexões</t>
  </si>
  <si>
    <t>15.004.0070-0</t>
  </si>
  <si>
    <t>Ralo seco (simples) de PVC (100 x 53) x 40mm, com grelha, compreendendo: efluente de 40mm soldável em PVC com 2,00m de extensão e ligação ao ralo sifonado.  FORNECIMENTO e INSTALAÇÃO</t>
  </si>
  <si>
    <t>15.004.0170-0</t>
  </si>
  <si>
    <t>Ralo Seco</t>
  </si>
  <si>
    <t>Ligação à coluna de gordura do esgoto de pias em tubo de PVC de 50mm soldável, com conexões</t>
  </si>
  <si>
    <t>15.004.0190-0</t>
  </si>
  <si>
    <t>Pia Cozinha</t>
  </si>
  <si>
    <t>Quadro de Disjuntores</t>
  </si>
  <si>
    <t>Disjuntor termomagnético, unipolar, de 10 a 30A x 250V.  FORNECIMENTO e COLOCAÇÃO</t>
  </si>
  <si>
    <t xml:space="preserve">15.007.0570-0 </t>
  </si>
  <si>
    <t>Disjuntor</t>
  </si>
  <si>
    <t xml:space="preserve">15.007.0572-0 </t>
  </si>
  <si>
    <t>Disjuntor termomagnético, unipolar, de 35 a 60A x 250V.  FORNECIMENTO e COLOCAÇÃO</t>
  </si>
  <si>
    <t xml:space="preserve">15.007.0575-0 </t>
  </si>
  <si>
    <t>Disjuntor termomagnético, bipolar, de 10 a 50A x 250V.  FORNECIMENTO e COLOCAÇÃO</t>
  </si>
  <si>
    <t>Cabo Entrada Energia</t>
  </si>
  <si>
    <t>Instalação de ponto de luz, embutido na laje, equivalente a 2 varas de eletroduto de PVC rígido de 3/4”, 12,00m de fio 2,5mm², caixas, conexões, luvas, curva e interruptor de embutir com placa fosforescente, inclusive abertura e fechamento de rasgo em alvenaria</t>
  </si>
  <si>
    <t>15.015.0020-0</t>
  </si>
  <si>
    <t>Instalação de um conjunto de 2 pontos de luz, embutido na laje, equivalente a 5 varas de eletroduto de PVC rígido de 3/4”, 33,00m de fio 2,5mm², caixas, conexões, luvas, curva e interruptor de embutir com placa fosforescente, inclusive abertura e fechamento de rasgo em alvenaria</t>
  </si>
  <si>
    <t>15.015.0035-0</t>
  </si>
  <si>
    <t>0076</t>
  </si>
  <si>
    <t>0079</t>
  </si>
  <si>
    <t>Instalação de um conjunto de 4 pontos de luz, embutido na laje, equivalente a 7 varas de eletroduto de PVC rígido de 1/2”, 50,00m de fio 2,5mm², caixas, conexões, luvas, curva e interruptor de embutir com placa fosforescente, inclusive abertura e fechamento de rasgo em alvenaria</t>
  </si>
  <si>
    <t>15.015.0070-0</t>
  </si>
  <si>
    <t>Instalação de ponto de telefone ou lógica, compreendendo:  5 varas de eletroduto de 3/4”, conexões e caixas</t>
  </si>
  <si>
    <t>15.015.0203-0</t>
  </si>
  <si>
    <t>0080</t>
  </si>
  <si>
    <t>0081</t>
  </si>
  <si>
    <t>0084</t>
  </si>
  <si>
    <t>0085</t>
  </si>
  <si>
    <t>0086</t>
  </si>
  <si>
    <t>Instalação de ponto de tomada, embutido na alvenaria, equivalente a 2 varas de eletroduto de PVC rígido de 3/4”, 12,00m de fio 2,5mm², caixas, conexões e tomada de embutir 2P+T, 10A, padrão brasileiro, com placa fosforescente, inclusive abertura e fechamento de rasgo em alvenaria</t>
  </si>
  <si>
    <t>15.015.0250-0</t>
  </si>
  <si>
    <t>Tubo de PVC rígido de 40mm, soldável, inclusive conexões e emendas, exclusive abertura e fechamento de rasgo.  FORNECIMENTO e ASSENTAMENTO</t>
  </si>
  <si>
    <t>0088</t>
  </si>
  <si>
    <t>0089</t>
  </si>
  <si>
    <t>0090</t>
  </si>
  <si>
    <t>0092</t>
  </si>
  <si>
    <t>Pontalete de madeira serrada, em peças de 3” x 3”, verticais e horizontais, para cobertura de telhas onduladas de qualquer tipo, medido pela área real da cobertura do telhado. FORNECIMENTO e COLOCAÇÃO</t>
  </si>
  <si>
    <t>16.001.0085-0</t>
  </si>
  <si>
    <t>0093</t>
  </si>
  <si>
    <t>0094</t>
  </si>
  <si>
    <t>0095</t>
  </si>
  <si>
    <t>0096</t>
  </si>
  <si>
    <t>0097</t>
  </si>
  <si>
    <t>Pintura interna ou externa sobre madeira nova, com tinta a óleo brilhante ou acetinada com duas demãos de acabamento sobre superfície preparada, conforme o item 17.017.0100, exclusive este preparo</t>
  </si>
  <si>
    <t>17.017.0120-1</t>
  </si>
  <si>
    <t>0098</t>
  </si>
  <si>
    <t>0099</t>
  </si>
  <si>
    <t>0101</t>
  </si>
  <si>
    <t>0100</t>
  </si>
  <si>
    <t>0102</t>
  </si>
  <si>
    <t>0103</t>
  </si>
  <si>
    <t>0104</t>
  </si>
  <si>
    <t>0105</t>
  </si>
  <si>
    <t>0106</t>
  </si>
  <si>
    <t>0107</t>
  </si>
  <si>
    <t>0109</t>
  </si>
  <si>
    <t>area</t>
  </si>
  <si>
    <t>Área Total (Cad)</t>
  </si>
  <si>
    <t>Sanitário</t>
  </si>
  <si>
    <t>instalação</t>
  </si>
  <si>
    <t>Tapume de vedação ou proteção executado com telhas trapezoidais de aço galvanizado, espessura de 0,5mm, estas com 4 vezes de utilização, inclusive engradamento de madeira, utilizado 2 vezes.</t>
  </si>
  <si>
    <t>tapume</t>
  </si>
  <si>
    <t>aterro</t>
  </si>
  <si>
    <t>nº</t>
  </si>
  <si>
    <t>0010</t>
  </si>
  <si>
    <t>03.011.0015-1</t>
  </si>
  <si>
    <t>Reaterro de vala/cava com material de boa qualidade, utilizando vibro compactador portátil, exclusive material</t>
  </si>
  <si>
    <t>area total</t>
  </si>
  <si>
    <t>11.003.0001-1</t>
  </si>
  <si>
    <t>Concreto dosado racionalmente para uma resistência característica à compressão de 10MPa, inclusive materiais, transporte, preparo com betoneira, lançamento e adensamento</t>
  </si>
  <si>
    <t>Sapatas</t>
  </si>
  <si>
    <t>Pilares</t>
  </si>
  <si>
    <t>Vigas</t>
  </si>
  <si>
    <t>desc</t>
  </si>
  <si>
    <t>12.003.0080-0</t>
  </si>
  <si>
    <t>Alvenaria de tijolos cerâmicos furados 10 x 20 x 20cm, assentes com argamassa de cimento e saibro, no traço 1:8, em paredes de meia vez (0,10m)</t>
  </si>
  <si>
    <t>13.001.0025-1</t>
  </si>
  <si>
    <t>lados</t>
  </si>
  <si>
    <t>Caixa d'água</t>
  </si>
  <si>
    <t>13.348.0050-0</t>
  </si>
  <si>
    <t>Peitoril em granito cinza andorinha, espessura de 2cm, largura 15 a 18cm, assentado com nata de cimento sobre argamassa de cimento, saibro e areia, no traço 1:3:3 e rejuntamento com cimento branco</t>
  </si>
  <si>
    <t>Soleira em granito cinza andorinha, espessura de 3cm, com 2 polimentos, largura de 13cm, assentado com argamassa de cimento, saibro e areia, no traço 1:2:2, e rejuntamento com cimento branco e corante</t>
  </si>
  <si>
    <t>Sapatas muro</t>
  </si>
  <si>
    <t>Pilares muro</t>
  </si>
  <si>
    <t>Cintas muro</t>
  </si>
  <si>
    <t>Vigas muro</t>
  </si>
  <si>
    <t>Cintas</t>
  </si>
  <si>
    <t>12.005.0010-0</t>
  </si>
  <si>
    <t>Alvenaria de blocos de concreto 10 x 20 x 40cm, assentes com argamassa de cimento e areia, no traço 1:8, em paredes de 0,10m de espessura, de superfície corrida, até 3,00m de altura e medida pela área real</t>
  </si>
  <si>
    <t>Emboço com argamassa de cimento e areia, no traço 1:3 com 1,5cm de espessura, inclusive chapisco de cimento e areia, no traço 1:3, com 9mm de espessura</t>
  </si>
  <si>
    <t>esp média</t>
  </si>
  <si>
    <t>Pilaretes platibanda</t>
  </si>
  <si>
    <t>Platibanda</t>
  </si>
  <si>
    <t>13.030.0250-0</t>
  </si>
  <si>
    <t>Revestimento de paredes com ladrilhos cerâmicos esmaltados, com medidas em torno de 20 x 20cm e 8,5mm de espessura, assente conforme item 13.025.0016</t>
  </si>
  <si>
    <t>Área de grama (CAD)</t>
  </si>
  <si>
    <t>Área</t>
  </si>
  <si>
    <t>entrada</t>
  </si>
  <si>
    <t>14.007.0266-0</t>
  </si>
  <si>
    <t>14.004.0100-0</t>
  </si>
  <si>
    <t>Espelho de cristal, com 4mm de espessura, com moldura de madeira. FORNECIMENTO e COLOCAÇÃO</t>
  </si>
  <si>
    <t>15.002.0062-0</t>
  </si>
  <si>
    <t>15.004.0046-0</t>
  </si>
  <si>
    <t>15.018.0145-0</t>
  </si>
  <si>
    <t>Caixa de passagem nº 3, para telefone, conforme especificação da TELEBRÁS, nas dimensões de 40 x 40 x 13,5cm.  FORNECIMENTO e COLOCAÇÃO</t>
  </si>
  <si>
    <t>05</t>
  </si>
  <si>
    <t>SERVIÇOS COMPLEMENTARES</t>
  </si>
  <si>
    <t>16.020.0001-0</t>
  </si>
  <si>
    <t>Impermeabilização com manta a base de asfalto modificado com polímeros, atendendo a norma ABNT-NBR 9952 como tipo III-B, com espessura de 4,0mm, consumo mínimo de 1,15m²/m², aplicação com chama de maçarico sobre primer asfáltico base água ou base solvente, com consumo de 0,40kg/m², inclusive este, em substrato com caimento de 1%, exclusive regularização, camada separadora e proteção mecânica. CAMPO DE APLICAÇÃO: Terraços, lajes maciças, calhas, marquises, varandas e em regiões com temperatura até -5°C</t>
  </si>
  <si>
    <t>07</t>
  </si>
  <si>
    <t>ARGAMASSAS</t>
  </si>
  <si>
    <t>07.002.0025-1</t>
  </si>
  <si>
    <t>Argamassa de cimento e areia, no traço 1:3</t>
  </si>
  <si>
    <t>proteção mecânica</t>
  </si>
  <si>
    <t>kg</t>
  </si>
  <si>
    <t xml:space="preserve">17.018.0060-0 </t>
  </si>
  <si>
    <t>Pintura com tinta látex semibrilhante, fosca ou acetinada, classificação premium ou standard (NBR 15079), para interior e exterior, incolor ou colorida, sobre tijolo, concreto liso, cimento sem amianto, revestimento, madeira e ferro</t>
  </si>
  <si>
    <t xml:space="preserve">17.018.0110-0 </t>
  </si>
  <si>
    <t>17.017.0320-0</t>
  </si>
  <si>
    <t>Pintura interna ou externa sobre ferro, com esmalte sintético brilhante ou acetinado após lixamento, limpeza, desengorduramento, uma demão de fundo anti corrosivo na cor laranja de secagem rápida e duas demãos de acabamento</t>
  </si>
  <si>
    <t>Preparo de superfícies novas, com revestimento liso interno, inclusive uma demão de selador acrílico, duas demãos de massa acrílica e lixamentos necessários</t>
  </si>
  <si>
    <t>platibanda</t>
  </si>
  <si>
    <t xml:space="preserve">18.002.0014-0 </t>
  </si>
  <si>
    <t>Lavatório de louça branca, com coluna suspensa, para pessoas com necessidades específicas, com medidas em torno de 45,5 x 35,5cm, inclusive sifão em PVC flexível, válvula de escoamento cromada, rabicho em PVC e torneira de fechamento automático</t>
  </si>
  <si>
    <t>18.002.0085-0</t>
  </si>
  <si>
    <t>Vaso sanitário de louça branca, convencional, tipo médio luxo, com medidas em torno de 37 x 47 x 38cm, inclusive assento plástico tipo médio luxo, bolsa de ligação, válvula de descarga de 1.1/2” com registro integrado, sistema hidromecânico (isenta de golpe de ariete) com corpo em latão, canopla e botão em metal cromado, tubo de ligação e acessórios de fixação. FORNECIMENTO</t>
  </si>
  <si>
    <t>18.002.0090-0</t>
  </si>
  <si>
    <t>Vaso sanitário de louça branca, para pessoas com necessidades específicas, inclusive assento especial, bolsa de ligação e acessórios de fixação. FORNECIMENTO</t>
  </si>
  <si>
    <t>18.005.0010-0</t>
  </si>
  <si>
    <t>18.005.0012-0</t>
  </si>
  <si>
    <t>18.005.0013-0</t>
  </si>
  <si>
    <t>Saboneteira em plástico ABS, para sabonete líquido. FORNECIMENTO e COLOCAÇÃO</t>
  </si>
  <si>
    <t>Porta-toalha de papel em plástico ABS. FORNECIMENTO e COLOCAÇÃO</t>
  </si>
  <si>
    <t>Porta papel higiênico em plástico ABS. FORNECIMENTO e COLOCAÇÃO</t>
  </si>
  <si>
    <t>18.007.0049-0</t>
  </si>
  <si>
    <t>Chuveiro elétrico, em plástico, de 110/220V. FORNECIMENTO</t>
  </si>
  <si>
    <t>18.016.0105-0</t>
  </si>
  <si>
    <t>18.009.0078-0</t>
  </si>
  <si>
    <t>Torneira para jardim, de 3/4” x 10cm aproximadamente, em metal cromado. FORNECIMENTO</t>
  </si>
  <si>
    <t>13.301.0120-1</t>
  </si>
  <si>
    <t>Contrapiso, base ou camada regularizadora executada com argamassa de cimento e areia, no traço 1:4, na espessura de 2,5cm</t>
  </si>
  <si>
    <t xml:space="preserve">15.007.0610-0 </t>
  </si>
  <si>
    <t>Disjuntor termomagnético, tripolar, de 250A x 250V.  FORNECIMENTO e COLOCAÇÃO</t>
  </si>
  <si>
    <t>13.375.0010-0</t>
  </si>
  <si>
    <t>Camada impermeabilizadora de piso, de concreto simples, com 8cm de espessura, no traço 1:3:4, com impermeabilizante de pega normal adicionado à água da mistura do concreto na dosagem 1:12</t>
  </si>
  <si>
    <t>15.002.0664-0</t>
  </si>
  <si>
    <t>Filtro anaeróbio, de anéis de concreto pré-moldado, medindo 2000 x 2000mm. FORNECIMENTO e COLOCAÇÃO</t>
  </si>
  <si>
    <t>15.007.0511-0</t>
  </si>
  <si>
    <t>Quadro de distribuição de energia para disjuntores termo-magnéticos unipolares, de embutir, com porta e barramentos de fase, neutro e terra, trifásico, para instalação de até 32 disjuntores com dispositivo para chave geral.  FORNECIMENTO e COLOCAÇÃO</t>
  </si>
  <si>
    <t>0004</t>
  </si>
  <si>
    <t>0005</t>
  </si>
  <si>
    <t>0006</t>
  </si>
  <si>
    <t>0020</t>
  </si>
  <si>
    <t>0023</t>
  </si>
  <si>
    <t>0025</t>
  </si>
  <si>
    <t>0029</t>
  </si>
  <si>
    <t>0034</t>
  </si>
  <si>
    <t>0042</t>
  </si>
  <si>
    <t>0043</t>
  </si>
  <si>
    <t>0046</t>
  </si>
  <si>
    <t>0047</t>
  </si>
  <si>
    <t>0049</t>
  </si>
  <si>
    <t>0059</t>
  </si>
  <si>
    <t>0082</t>
  </si>
  <si>
    <t>0083</t>
  </si>
  <si>
    <t>0091</t>
  </si>
  <si>
    <t>0110</t>
  </si>
  <si>
    <t>0111</t>
  </si>
  <si>
    <t>0112</t>
  </si>
  <si>
    <t>0113</t>
  </si>
  <si>
    <t>0114</t>
  </si>
  <si>
    <t>0116</t>
  </si>
  <si>
    <t>0117</t>
  </si>
  <si>
    <t>0118</t>
  </si>
  <si>
    <t>0120</t>
  </si>
  <si>
    <t>0121</t>
  </si>
  <si>
    <t>0122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</si>
  <si>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</si>
  <si>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</si>
  <si>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</si>
  <si>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</si>
  <si>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</si>
  <si>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</si>
  <si>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</si>
  <si>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</si>
  <si>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</si>
  <si>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</si>
  <si>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</si>
  <si>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</si>
  <si>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</si>
  <si>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Placa das salas</t>
  </si>
  <si>
    <t>Espelho banheiros</t>
  </si>
  <si>
    <t>Pavimentação de lajotas de concreto, altamente vibrado, intertravado, com articulação vertical, pré-fabricados, cor natural, com espessura de 6cm, resistência a compressão de 35MPa, assentes sobre colchão de pó-de-pedra, areia ou material equivalente, com as juntas tomadas com argamassa de cimento e areia, no traço 1:4 e/ou com pedrisco e asfalto, exclusive o preparo do terreno, mas com fornecimento de todos os materiais, bem como a colocação</t>
  </si>
  <si>
    <t>08.020.0008-0</t>
  </si>
  <si>
    <t>08.040.0030-0</t>
  </si>
  <si>
    <t>Tento de concreto</t>
  </si>
  <si>
    <t>02.002.0007-0</t>
  </si>
  <si>
    <t>Reaterro</t>
  </si>
  <si>
    <t>Projeto executivo estrutural, para prédios escolares e administrativos de 501 até 3000m², considerando o projeto básico existente,
apresentado em Autocad nos padrões da contratante, constando de plantas de forma, armação e detalhes, de acordo com a ABNT</t>
  </si>
  <si>
    <t>01.050.0553-0</t>
  </si>
  <si>
    <t>01.050.0050-0</t>
  </si>
  <si>
    <t>Projeto executivo de instalação de incêndio e SPDA para prédios escolares e/ou administrativos de 501 até 3000m², inclusive projeto básico,
apresentado nos padrões da contratante, inclusive as legalizações pertinentes</t>
  </si>
  <si>
    <t>01.050.0088-0</t>
  </si>
  <si>
    <t>Projeto executivo de instalação de esgoto sanitário e águas pluviais para prédios escolares e/ou administrativos de 501 até 3000m², inclusive
projeto básico, apresentado nos padrões da contratante, inclusive as legalizações pertinentes</t>
  </si>
  <si>
    <t>01.050.0099-0</t>
  </si>
  <si>
    <t>Projeto executivo de instalação hidráulica para prédios escolares e/ou administrativos de 501 até 3000m², inclusive projeto básico, apresentado nos
padrões da contratante, inclusive as legalizações pertinentes</t>
  </si>
  <si>
    <t>01.050.0114-0</t>
  </si>
  <si>
    <t>Projeto executivo de instalação elétrica para prédios escolares e/ou administrativos de 501 até 3000m², inclusive projeto básico, apresentado nos
padrões da contratante, inclusive as legalizações pertinentes</t>
  </si>
  <si>
    <t>01.003.0001-0</t>
  </si>
  <si>
    <t>Sondagem a percussão, em terreno comum, com ensaio de penetração, diâmetro de 3”, inclusive deslocamento dentro do canteiro e instalação da sonda em cada furo (Vide itens de mobilização e desmobilização na família 01.008)</t>
  </si>
  <si>
    <t>01.008.0100-0</t>
  </si>
  <si>
    <t>Mobilização e desmobilização de equipamento e equipe de sondagem e perfuração a percussão, com transporte de 51 a 100km</t>
  </si>
  <si>
    <t>02.006.0015-0</t>
  </si>
  <si>
    <t>Aluguel de container (módulo metálico içável), para escritório com WC, medindo aproximadamente 2,30m de largura, 6,00m de
comprimento e 2,50m de altura, composto de chapas de aço com nervuras trapezoidais, isolamento termo-acústico no forro, chassis reforçado e piso em
compensado naval, incluindo instalações elétricas e hidrossanitárias, suprido de acessórios, 1 vaso sanitário e 1 lavatório, exclusive transporte (vide item
04.005.0300), carga e descarga (vide item 04.013.0015)</t>
  </si>
  <si>
    <t>un x mês</t>
  </si>
  <si>
    <t>mês</t>
  </si>
  <si>
    <t>02.006.0035-0</t>
  </si>
  <si>
    <t>Aluguel de container (módulo metálico içável), para escritório com WC, medindo aproximadamente 2,30m de largura, 6,00m de comprimento e 2,50m de altura, composto de chapas de aço com nervuras trapezoidais, isolamento termo-acústico no forro, chassis reforçado e piso em compensado naval, incluindo instalações elétricas e hidrossanitárias, suprido de acessórios, 3 vasos sanitários e 2 lavatórios, 2 mictórios exclusive transporte (vide item
04.005.0300), carga e descarga (vide item 04.013.0015)</t>
  </si>
  <si>
    <t>04.005.0300-0</t>
  </si>
  <si>
    <t>04.013.0015-0</t>
  </si>
  <si>
    <t>Carga e descarga de container, segundo descrição da família 02.006</t>
  </si>
  <si>
    <t>Transporte de container, segundo descrição da família 02.006, exclusive carga e descarga (vide item 04.013.0015)</t>
  </si>
  <si>
    <t>un x km</t>
  </si>
  <si>
    <t>01.006.0010-0</t>
  </si>
  <si>
    <t>Regularização de terreno com trator em torno de 80cv, compreendendo acerto , raspagem eventualmente até 0,30m de profundidade e afastamento lateral do material excedente</t>
  </si>
  <si>
    <t>terreno (Cad)</t>
  </si>
  <si>
    <t>05.054.0001-0</t>
  </si>
  <si>
    <t>Placa de acrílico para identificação de portas, medindo (25 x 8)cm. FORNECIMENTO e COLOCAÇÃO</t>
  </si>
  <si>
    <t>calçada</t>
  </si>
  <si>
    <t>contorno quadra</t>
  </si>
  <si>
    <t>J1</t>
  </si>
  <si>
    <t>J2</t>
  </si>
  <si>
    <t>J3</t>
  </si>
  <si>
    <t>11.030.0085-0</t>
  </si>
  <si>
    <t>Laje pré-moldada Beta 16, para sobrecarga de 3,5kN/m² e vão de 5,20m, considerando vigotas, tijolos e armadura negativa, inclusive capeamento de 4cm de espessura, com concreto fck=25MPa e escoramento. FORNECIMENTO e MONTAGEM do conjunto</t>
  </si>
  <si>
    <t>laje 1</t>
  </si>
  <si>
    <t>12.008.0015-0</t>
  </si>
  <si>
    <t>Parede de blocos vazados (cobogó), em placas de concreto 50 x 50 x 5cm</t>
  </si>
  <si>
    <t>1º pav</t>
  </si>
  <si>
    <t>2º pav</t>
  </si>
  <si>
    <t>escada</t>
  </si>
  <si>
    <t>elevador</t>
  </si>
  <si>
    <t>mureta quadra</t>
  </si>
  <si>
    <t>muro</t>
  </si>
  <si>
    <t>caixa d´água</t>
  </si>
  <si>
    <t>Paredes 1º pav</t>
  </si>
  <si>
    <t>teto 1º pav</t>
  </si>
  <si>
    <t>teto 2º pav</t>
  </si>
  <si>
    <t>Paredes 2º pav</t>
  </si>
  <si>
    <t>cozinha</t>
  </si>
  <si>
    <t>despensa</t>
  </si>
  <si>
    <t>serviço</t>
  </si>
  <si>
    <t>banheiro</t>
  </si>
  <si>
    <t>refeitório</t>
  </si>
  <si>
    <t>hall de entrada</t>
  </si>
  <si>
    <t>secretaria</t>
  </si>
  <si>
    <t>diretoria</t>
  </si>
  <si>
    <t xml:space="preserve"> sala professores</t>
  </si>
  <si>
    <t>wc</t>
  </si>
  <si>
    <t>depósito</t>
  </si>
  <si>
    <t xml:space="preserve">hall  </t>
  </si>
  <si>
    <t>banheiro feminino</t>
  </si>
  <si>
    <t>banheiro masculino</t>
  </si>
  <si>
    <t>pne</t>
  </si>
  <si>
    <t>corredor</t>
  </si>
  <si>
    <t>sala multidisciplinar</t>
  </si>
  <si>
    <t>sala de aula I</t>
  </si>
  <si>
    <t>biblioteca / informática</t>
  </si>
  <si>
    <t>sala de aula 2</t>
  </si>
  <si>
    <t>sala de aula 3</t>
  </si>
  <si>
    <t>sala de aula 4</t>
  </si>
  <si>
    <t>sala de aula 5</t>
  </si>
  <si>
    <t>sala de aula 6</t>
  </si>
  <si>
    <t>sala de aula 7</t>
  </si>
  <si>
    <t>sala de aula 8</t>
  </si>
  <si>
    <t>plataforma elevador</t>
  </si>
  <si>
    <t>13.330.0075-0</t>
  </si>
  <si>
    <t>Revestimento de piso com ladrilho cerâmico, antiderrapante, com medidas em torno de (45 x 45)cm, resistência à abrasão P.E.I.-IV, assentes em superfície com nata de cimento sobre argamassa de cimento, areia e saibro, no traço 1:3:3, rejuntamento com cimento branco e corante</t>
  </si>
  <si>
    <t>13.380.0010-0</t>
  </si>
  <si>
    <t xml:space="preserve">Piso de marmorite, compreendendo:
 a)  Lastro, com 4cm de espessura média, de argamassa de cimento e areia grossa, no traço 1:4;
 b)  Camada de marmorite, com 1cm de espessura, feita com grana nº 1 de mármore branco nacional e cimento, superfície estucada após a fundição, com 3 polimentos mecânicos, exclusive junta
</t>
  </si>
  <si>
    <t>13.381.0050-0</t>
  </si>
  <si>
    <t>Junta plástica 17 x 3mm, para pisos contínuos. FORNECIMENTO e COLOCAÇÃO</t>
  </si>
  <si>
    <t>até 10m² = 2,70m/m²</t>
  </si>
  <si>
    <t>acima 10m² = 2,50m/m²</t>
  </si>
  <si>
    <t>sala de professores</t>
  </si>
  <si>
    <t>hall</t>
  </si>
  <si>
    <t>13.030.0255-0</t>
  </si>
  <si>
    <t>Revestimento de paredes com ladrilhos cerâmicos com medidas em torno de (10x10)cm, em placa telada no formato em torno de
(30x30)cm, nas cores branco, cinza, bege, creme, azul, marrom e preto, conforme ABNT NBR 16928, assente com argamassa colante, rejuntamento com argamassa
industrializada, exclusive chapisco e emboço</t>
  </si>
  <si>
    <t>desconto</t>
  </si>
  <si>
    <t>total</t>
  </si>
  <si>
    <t>P1</t>
  </si>
  <si>
    <t>P2</t>
  </si>
  <si>
    <t>P3</t>
  </si>
  <si>
    <t>B1</t>
  </si>
  <si>
    <t>B2</t>
  </si>
  <si>
    <t>B3</t>
  </si>
  <si>
    <t>B4</t>
  </si>
  <si>
    <t>13.380.0015-0</t>
  </si>
  <si>
    <t>Rodapé de marmorite, fundido no local, com 10cm de altura, 1cm de espessura, terminando em canto reto junto ao piso, feito com cimento e grana nº 1 de mármore branco nacional, com polimento manual, o marmorite é executado sobre emboço prévio não incluido nesta</t>
  </si>
  <si>
    <t>13.373.0020-0</t>
  </si>
  <si>
    <t>Piso de concreto armado monolítico, com junta fria, alisado com régua vibratória, espessura  de 10cm, sobre terreno acertado e sobre lastro de brita, exclusive acerto do terreno, inclusive brita, lona de tecido resinado, tela soldada de 15x15cm #4,2mm (dupla), concreto usinado resistência à compressão de 20MPa com transporte do concreto e toda a mão-de-obra e equipamento necessários</t>
  </si>
  <si>
    <t>mureta frontal</t>
  </si>
  <si>
    <t>quadra</t>
  </si>
  <si>
    <t>14.004.0121-0</t>
  </si>
  <si>
    <t>Vidro temperado, incolor, com 6mm de espessura, encaixilhado em madeira, alumínio ou ferro. FORNECIMENTO e COLOCAÇÃO</t>
  </si>
  <si>
    <t>14.006.0234-0</t>
  </si>
  <si>
    <t>Porta de madeira de lei em compensado, de 90 x 210 x 3cm, com visor em policarbonato translúcido de 4mm , medindo 1,10 x 0,20m,  mola “fecha-porta”, puxadores verticais metálicos de 40cm, aduela 13 x 3cm e alizares 5 x 2cm, faixas protetoras em material vinílico com 50cm de altura na parte inferior, conforme desenho CDRF S/Nº. (Coordenação de Obras da Rede Física da Secretaria de Estado de Educação), exclusive pintura e ferragens. FORNECIMENTO e COLOCAÇÃO</t>
  </si>
  <si>
    <t>sala de aula</t>
  </si>
  <si>
    <t>14.006.0012-0</t>
  </si>
  <si>
    <t>Porta de madeira de lei em compensado, de 70 x 210 x 3cm, folheada nas 2 faces, aduela de 13 x 3cm e alizares de 5 x 2cm, exclusive ferragens. FORNECIMENTO e COLOCAÇÃO</t>
  </si>
  <si>
    <t>14.002.0035-0</t>
  </si>
  <si>
    <t>Porta de enrolar automática, completa, tipo meia cana microperfurada (transvision). Fornecimento e colocação</t>
  </si>
  <si>
    <t>14.007.0041-0</t>
  </si>
  <si>
    <t>Ferragens para portas de madeira, de 1 folha de abrir, internas, sociais ou de serviço, constando de fornecimento sem colocação (esta incluída no fornecimento e colocação das esquadrias), de: -Fechadura tipo gorge, trinco reversível, em metal com acabamento cromado -Roseta em metal com acabamento cromado -Maçaneta tipo alavanca em metal com acabamento cromado -3 dobradiças de ferro galvanizado de 3” x 2.1/2”, com pino e bolas de ferro</t>
  </si>
  <si>
    <t>14.002.0071-0</t>
  </si>
  <si>
    <t>Portão de chapa de ferro galvanizado, com espessura de 0,5mm, com altura entre 2m e 3m e área total de 6m² a 9m², exclusive fechadura. FORNECIMENTO e COLOCAÇÃO</t>
  </si>
  <si>
    <t>14.002.0133-0</t>
  </si>
  <si>
    <t>Grade de ferro formada de barras verticais de 1.1/2” x 3/8” a cada 10cm, quatro barras horizontais de 2” x 3/8” chumbadas no vão, sendo duas das extremidades e duas dividindo a grade em 3 partes iguais, com montantes de 1.1/2” x 1.1/2” a cada 2,00m chumbadas por baixo e por cima da grade. FORNECIMENTO e COLOCAÇÃO</t>
  </si>
  <si>
    <t>P4</t>
  </si>
  <si>
    <t>P5</t>
  </si>
  <si>
    <t>P6</t>
  </si>
  <si>
    <t>grade p/ janelas</t>
  </si>
  <si>
    <t>muro frontal</t>
  </si>
  <si>
    <t>Ferragens para portas de abrir, de ferro ou alumínio, constando de fornecimento das peças, exclusive dobradiças</t>
  </si>
  <si>
    <t>14.007.0278-0</t>
  </si>
  <si>
    <t>Dobradiça 3” x 3.1/2”, de latão cromado, com pino, bolas e anéis de latão. FORNECIMENTO</t>
  </si>
  <si>
    <t>15.002.0676-0</t>
  </si>
  <si>
    <t>Sumidouro cilíndrico, ligado a fossa, medindo 2000 x 2000mm, em anéis de concreto pré-moldado, exclusive fossa e manilhas.  FORNECIMENTO e COLOCAÇÃO</t>
  </si>
  <si>
    <t>Fossa séptica cílindrica, tipo câmara imhoff, de concreto pré-moldado, medindo 2000 x 2000mm. Fornecimento e colocação.</t>
  </si>
  <si>
    <t>15.004.0062-0</t>
  </si>
  <si>
    <t>Instalação e assentamento de pia com cuba dupla (exclusive fornecimento do aparelho), compreendendo:  3,00m de tubo de PVC de 25mm, 3,00m de tubo PVC de 50mm e conexões</t>
  </si>
  <si>
    <t>wc diretoria</t>
  </si>
  <si>
    <t>wc professores</t>
  </si>
  <si>
    <t xml:space="preserve">dml </t>
  </si>
  <si>
    <t>dml térreo</t>
  </si>
  <si>
    <t>15.004.0110-0</t>
  </si>
  <si>
    <t>Instalação e assentamento de vaso sanitário individual com caixa acoplada, com 2,00m de tubo de PVC de 25mm até a caixa acoplada</t>
  </si>
  <si>
    <t>Tubulação em cobre para interligação de Split ao condensador/evaporador, conforme ABNT NBR 16655, inclusive isolamento térmico, alimentação elétrica, conexões e fixação, para aparelhos de 9000 a 30000 BTU/h. FORNECIMENTO e INSTALAÇÃO</t>
  </si>
  <si>
    <t>15.005.0240-0</t>
  </si>
  <si>
    <t>15.004.0059-0</t>
  </si>
  <si>
    <t>Instalação e assentamento de duchinha manual para banheiro (exclusive fornecimento do aparelho), compreendendo:  3,00m de tubo de PVC de 25mm e conexões</t>
  </si>
  <si>
    <t>15.004.0050-0</t>
  </si>
  <si>
    <t>Instalação e assentamento de mictório (exclusive fornecimento do aparelho), compreendendo:  3,00m de tubo de PVC de 25mm, 1,50m de tubos de PVC de 40mm e 50mm, cada, conexões e ralo sifonado de PVC com 100 x 100 x 50mm, com tampa cega</t>
  </si>
  <si>
    <t>Instalação e assentamento de chuveiro elétrico</t>
  </si>
  <si>
    <t>15.008.0220-0</t>
  </si>
  <si>
    <t>15.008.0225-0</t>
  </si>
  <si>
    <t>Cabo de cobre com isolamento termoplástico, compreendendo:  preparo, corte e enfiação em eletrodutos, na bitola de 16mm², 600/1000V.  FORNECIMENTO e COLOCAÇÃO</t>
  </si>
  <si>
    <t>15.011.0015-0</t>
  </si>
  <si>
    <t>entrade de energia</t>
  </si>
  <si>
    <t xml:space="preserve">Entrada de energia individual, padrão ENEL, medição direta, rede aérea demanda entre 10kVA e 24kVA, trifásica, inclusive caixa polimérica para medição direta polifásica e caixa
polimérica para disjuntor polifásico (até 100A) interna, ambas em policarbonato com tampa transparente, caixa de inspeção, haste e conector de aterramento e
demais materiais necessários </t>
  </si>
  <si>
    <t>15.007.0640-0</t>
  </si>
  <si>
    <t>Dispositivo de proteção contra surto (DPS), classe II, 1 polo, tensão 175V, correntes aproximadas de descarga nominal e máxima de
8KA e 20KA. FORNECIMENTO e COLOCAÇÃO</t>
  </si>
  <si>
    <t>DPS</t>
  </si>
  <si>
    <t>15.015.0095-0</t>
  </si>
  <si>
    <t>Instalação de um conjunto de 6 pontos de luz, embutido na laje, equivalente a 9 varas de eletroduto de PVC rígido de 3/4”, 66,00m de fio 2,5mm², caixas, conexões, luvas, curva e interruptor de embutir com placa fosforescente, inclusive abertura e fechamento de rasgo em alvenaria</t>
  </si>
  <si>
    <t>15.036.0052-0</t>
  </si>
  <si>
    <t>água</t>
  </si>
  <si>
    <t>esgoto</t>
  </si>
  <si>
    <t>15.036.0039-0</t>
  </si>
  <si>
    <t>15.036.0037-0</t>
  </si>
  <si>
    <t>Tubo de PVC rígido de 25mm, soldável, inclusivee conexões, emendas, exclusive abertura e fechamento de rasgo.  FORNECIMENTO e ASSENTAMENTO</t>
  </si>
  <si>
    <t>15.035.0022-0</t>
  </si>
  <si>
    <t>Eletroduto pesado, diâmetro de 1”, inclusive conexões e emendas, exclusive abertura e fechamento de rasgo.  FORNECIMENTO e ASSENTAMENTO</t>
  </si>
  <si>
    <t>Cabo de cobre com isolamento termoplástico, compreendendo:  preparo, corte e enfiação em eletrodutos, na bitola de 10mm², 600/1000V.  FORNECIMENTO e COLOCAÇÃO</t>
  </si>
  <si>
    <t>06.014.0060-0</t>
  </si>
  <si>
    <t>Caixa de passagem de alvenaria de tijolo maciço (7 x 10 x 20cm), em paredes de uma vez (0,20m), de 0,40 x 0,40 x 0,60m, utilizando argamassa de cimento e areia, no traço 1:4 em volume, com fundo em concreto simples provido de calha interna, sendo as paredes revestidas internamente com a mesma argamassa, inclusive tampa de concreto armado, 15MPa, com espessura de 10cm</t>
  </si>
  <si>
    <t>15.028.0017-0</t>
  </si>
  <si>
    <t>Colocação de reservatório de fibrocimento, fibra de vidro ou semelhante de 2000l, inclusive peças de apoio em alvenaria e madeira serrada, e flanges de ligação hidráulica, exclusive fornecimento do reservatório</t>
  </si>
  <si>
    <t>pano 1</t>
  </si>
  <si>
    <t>pano 2</t>
  </si>
  <si>
    <t>16.004.0045-0</t>
  </si>
  <si>
    <t>Rufo à direita ou à esquerda, de cimento, sem amianto, reforçado com fios sintéticos (CRFS), para telha ondulada de 1,10m de largura, inclusive acessórios de fixação e vedação. FORNECIMENTO e COLOCAÇÃO</t>
  </si>
  <si>
    <t>calha lateral</t>
  </si>
  <si>
    <t>calha frontal</t>
  </si>
  <si>
    <t>laje impermeabilizada</t>
  </si>
  <si>
    <t>preparo porta madeira</t>
  </si>
  <si>
    <t>pintura porta madeira</t>
  </si>
  <si>
    <t xml:space="preserve">pintura  </t>
  </si>
  <si>
    <t>preparo pintura</t>
  </si>
  <si>
    <t>17.040.0020-0</t>
  </si>
  <si>
    <t>Marcação de quadra de esporte ou vaga de garagem com tinta a base de borracha clorada, com utilização de selador e solvente próprio e fita crepe como limitador de linhas, medida pela área real de pintura</t>
  </si>
  <si>
    <t>09.015.0006-0</t>
  </si>
  <si>
    <t>alambrado</t>
  </si>
  <si>
    <t>Alambrado para campo de esporte, constando de postes de tubo de ferro galvanizado, espaçados de 2,00m, com diâmetro de 2”, e altura de 3,00m livres sobre o solo, fixados em prismas de concreto com fck=20MPa, medindo 30 x 30 x 100cm, e sobre estes postes fixada tela de arame galvanizado nº12, revestido com PVC, malha losangular de (75 x 75)mm, presa em dois arames nº 12 plastificados, colocados transversalmente e atravessando os tubos superior e inferior, com um “T” e uma cruzeta de 2”, respectivamente. F3ORNECIMENTO e COLOCAÇÃO</t>
  </si>
  <si>
    <t>12.035.0001-0</t>
  </si>
  <si>
    <t>Parede divisória para sanitário em granito cinza andorinha, com 3cm de espessura, polida nas duas faces, fixação piso ou parede, exclusive ferragens para fixação. FORNECIMENTO e COLOCAÇÃO</t>
  </si>
  <si>
    <t>14.003.0225-0</t>
  </si>
  <si>
    <t>Porta de alumínio anodizado ao natural, perfil série 25, em veneziana, exclusive fechadura. FORNECIMENTO e COLOCAÇÃO</t>
  </si>
  <si>
    <t>portas box banheiros</t>
  </si>
  <si>
    <t>uni / porta</t>
  </si>
  <si>
    <t>14.007.0200-0</t>
  </si>
  <si>
    <t>Ferragens para divisórias de mármore ou marmorite, de sanitários, constando de fornecimento sem colocação (esta incluída no fornecimento e colocação da divisória)</t>
  </si>
  <si>
    <t>divisórias banheiros</t>
  </si>
  <si>
    <t>14.007.0296-0</t>
  </si>
  <si>
    <t>Fecho de sobrepor “Livre-Ocupado”, inclusive targeta com tranca fixa. FORNECIMENTO</t>
  </si>
  <si>
    <t>13.199.0010-0</t>
  </si>
  <si>
    <t>Veneziana vertical (brise soleil) construída com placa cimentícia (sem utilização de amianto), com espessura de 12mm, com 400mm de largura, fixada em cantoneiras de aço aparafusadas, e medida pela área colocada. FORNECIMENTO e COLOCAÇÃO</t>
  </si>
  <si>
    <t>brisa fachada</t>
  </si>
  <si>
    <t>15.005.0215-0</t>
  </si>
  <si>
    <t>Assentamento de ar condicionado Split de 9000 a 30000 BTU/h, com 1 condensador e 1 evaporador, conforme ABNT NBR 16655, (vide fornecimento do aparelho na família 18.030) inclusive acessórios de fixação, exclusive alimentação elétrica e interligação ao condensador / evaporador (vide item 15.005.0240)</t>
  </si>
  <si>
    <t>03.001.0001-1</t>
  </si>
  <si>
    <t>Escavação manual de vala/cava em material de 1ª categoria (areia, argila ou piçarra), até 1,50m de profundidade, exclusive escoramento e esgotamento</t>
  </si>
  <si>
    <t>18.016.0025-0</t>
  </si>
  <si>
    <t>15.004.0105-0</t>
  </si>
  <si>
    <t>Instalação e assentamento de vaso sanitário individual e válvula de descarga (exclusive estes) em pavimento térreo, compreendendo:  instalação hidráulica com 2,00m de tubo de PVC de 50mm, com conexões, até a válvula e após esta até o vaso, ligação de esgotos com 3,00m de tubo de PVC de 100mm à caixa de inspeção e tubo de ventilação, inclusive conexões, exclusive o tubo de ventilação</t>
  </si>
  <si>
    <t>15.004.0102-1</t>
  </si>
  <si>
    <t>Instalação e assentamento de vaso sanitário individual e válvula de descarga (exclusive estes) em pavimento elevado, compreendendo:  instalação hidráulica com 2,00m de tubo de PVC de 50mm, com conexões, até a válvula e após esta até o vaso, ligação de esgotos com 3,00m de tubo de PVC de 100mm aos tubos de queda e ventilação, inclusive conexões, exclusive os tubos de queda e ventilação</t>
  </si>
  <si>
    <t>18.002.0065-0</t>
  </si>
  <si>
    <t>Tanque de aço inoxidável, em chapa 22.304 de 520 x 520mm, capacidade de 30l, com esfregador, exclusive torneira. FORNECIMENTO</t>
  </si>
  <si>
    <t>18.006.0037-0</t>
  </si>
  <si>
    <t>Mictório de louça branca, com sifão integrado e medidas em torno de 33 x 28 x 53cm, inclusive acessórios de fixação. FORNECIMENTO</t>
  </si>
  <si>
    <t>18.007.0051-0</t>
  </si>
  <si>
    <t>Duchinha manual, com registro de pressão 1/2” cromado, rabicho cromado, suporte branco, pistola branca, buchas e parafusos para fixação. FORNECIMENTO</t>
  </si>
  <si>
    <t>18.009.0058-0</t>
  </si>
  <si>
    <t>18.002.0012-0</t>
  </si>
  <si>
    <t>Lavatório de louça branca tipo médio luxo, com ladrão, com medidas em torno de 47 x 35cm, inclusive acessórios de fixação. Ferragens em metal cromado: sifão 1680 de 1” x 1.1/4”, torneira de pressão 1193 de 1/2” e válvula de escoamento 1603. Rabicho em PVC. FORNECIMENTO</t>
  </si>
  <si>
    <t>18.002.0026-0</t>
  </si>
  <si>
    <t>Lavatório de louça branca de embutir (cuba), tipo médio luxo, sem ladrão, com medidas em torno de 52 x 39cm. Ferragens em metal cromado: sifão 1680 1” x 1.1/4”, torneira de pressão 1193 de 1/2” e válvula de escoamento 1600. Rabicho em PVC. FORNECIMENTO</t>
  </si>
  <si>
    <t>18.021.0042-0</t>
  </si>
  <si>
    <t>Reservatório, em fibra de vidro ou polietileno, com capacidade em torno de 2000l, inclusive tampa de vedação com escotilha e fixadores. Fornecimento</t>
  </si>
  <si>
    <t>torneira jardim</t>
  </si>
  <si>
    <t>18.016.0040-0</t>
  </si>
  <si>
    <t>Cuba de aço inoxidável de 500 x 400 x 200mm, em chapa 20.304, válvula de escoamento tipo americana 1623, sifão 1680 1.1/2” x 1.1/2”, exclusive torneira. FORNECIMENTO e COLOCAÇÃO</t>
  </si>
  <si>
    <t>18.013.0156-0</t>
  </si>
  <si>
    <t>Registro de pressão, 1416 de 3/4”, com canopla e volante em metal cromado. FORNECIMENTO</t>
  </si>
  <si>
    <t>banheiros feminino</t>
  </si>
  <si>
    <t>banheiros masculino</t>
  </si>
  <si>
    <t>18.027.0445-0</t>
  </si>
  <si>
    <t>Arandela em alumínio e vidro, com base para fixação. Exclusive lampada. FORNECIMENTO e COLOCAÇÃO</t>
  </si>
  <si>
    <t xml:space="preserve">internos </t>
  </si>
  <si>
    <t>externos</t>
  </si>
  <si>
    <t>18.027.0510-0</t>
  </si>
  <si>
    <t>18.027.0516-0</t>
  </si>
  <si>
    <t>Luminária LED tubular de embutir, 2 x 9W (inclusive lâmpadas), corpo em chapa de aço tratada e pintura eletrostática branca,
refletor em alumínio de alto brilho, sem reator. FORNECIMENTO e COLOCAÇÃO</t>
  </si>
  <si>
    <t>Luminária LED tubular de embutir, 2 x 18W (inclusive lâmpadas), corpo em chapa de aço tratada e pintura eletrostática branca,
refletor em alumínio de alto brilho, sem reator. FORNECIMENTO e COLOCAÇÃO</t>
  </si>
  <si>
    <t>luminárias</t>
  </si>
  <si>
    <t>18.082.0051-0</t>
  </si>
  <si>
    <t>Banca de granito cinza andorinha, com 3cm de espessura, com abertura para 2 cubas (exclusive esta), sobre apoios de alvenaria de meia vez e verga de concreto, sem revestimento. FORNECIMENTO e COLOCAÇÃO</t>
  </si>
  <si>
    <t>18.082.0053-0</t>
  </si>
  <si>
    <t>Banca de granito cinza andorinha, com 3cm de espessura, com abertura para 4 cubas (exclusive esta), sobre apoios de alvenaria de meia vez e verga de concreto, sem revestimento. FORNECIMENTO e COLOCAÇÃO</t>
  </si>
  <si>
    <t>18.082.0052-0</t>
  </si>
  <si>
    <t>Banca de granito cinza andorinha, com 3cm de espessura, com abertura para 3 cubas (exclusive esta), sobre apoios de alvenaria de meia vez e verga de concreto, sem revestimento. FORNECIMENTO e COLOCAÇÃO</t>
  </si>
  <si>
    <t>18.082.0020-0</t>
  </si>
  <si>
    <t>Banca seca de granito cinza andorinha, com 2cm de espessura e 60cm de largura, sobre apoios de alvenaria de meia vez e verga de concreto, sem revestimento. FORNECIMENTO e COLOCAÇÃO</t>
  </si>
  <si>
    <t xml:space="preserve">m </t>
  </si>
  <si>
    <t>18.034.0010-0</t>
  </si>
  <si>
    <t>Exaustor tubo axial, acionamento direto, diâmetro de 300mm, hélice de 6 paletas, fabricada em chapa de aço carbono. FORNECIMENTO e COLOCAÇÃO</t>
  </si>
  <si>
    <t>05.055.0022-0</t>
  </si>
  <si>
    <t>Letra caixa de aço inox polido ou escovado com 30cm de altura. FORNECIMENTO e COLOCAÇÃO</t>
  </si>
  <si>
    <t>escola</t>
  </si>
  <si>
    <t>05.050.0001-0</t>
  </si>
  <si>
    <t>Placa de inauguração em alumínio, com 1mm de espessura, inscrição em plotter com as dimensões de 0,40 x 0,60m.  FORNECIMENTO e COLOCAÇÃO</t>
  </si>
  <si>
    <t>caixa passagem</t>
  </si>
  <si>
    <t>0001</t>
  </si>
  <si>
    <t>0002</t>
  </si>
  <si>
    <t>0003</t>
  </si>
  <si>
    <t>0007</t>
  </si>
  <si>
    <t>0017</t>
  </si>
  <si>
    <t>0018</t>
  </si>
  <si>
    <t>sapatas</t>
  </si>
  <si>
    <t>sapatas muro</t>
  </si>
  <si>
    <t xml:space="preserve">terreno  </t>
  </si>
  <si>
    <t>laje 2</t>
  </si>
  <si>
    <t>arquibancada</t>
  </si>
  <si>
    <t>cobogó</t>
  </si>
  <si>
    <t>11.003.0052-0</t>
  </si>
  <si>
    <t>Preenchimento com concreto de 20MPa em vazios de alvenaria de blocos de concreto 10x20x40cm, em paredes de 10cm, medido pela área real, exclusive armação e a alvenaria</t>
  </si>
  <si>
    <t>11.023.0005-0</t>
  </si>
  <si>
    <t>Tela para estrutura de concreto armado, formada por barras de aço CA-60, cruzadas e soldadas entre si, formando malhas quadradas de fios com diâmetro de 4,2mm e espaçamento entre eles de 10 x 10cm. FORNECIMENTO</t>
  </si>
  <si>
    <t>kg/m2</t>
  </si>
  <si>
    <t>0039</t>
  </si>
  <si>
    <t>0040</t>
  </si>
  <si>
    <t>0044</t>
  </si>
  <si>
    <t>0045</t>
  </si>
  <si>
    <t>0050</t>
  </si>
  <si>
    <t>0051</t>
  </si>
  <si>
    <t>0052</t>
  </si>
  <si>
    <t>0053</t>
  </si>
  <si>
    <t>0054</t>
  </si>
  <si>
    <t>0057</t>
  </si>
  <si>
    <t>0061</t>
  </si>
  <si>
    <t>0071</t>
  </si>
  <si>
    <t>0074</t>
  </si>
  <si>
    <t>0075</t>
  </si>
  <si>
    <t>0087</t>
  </si>
  <si>
    <t>0108</t>
  </si>
  <si>
    <t>0119</t>
  </si>
  <si>
    <t>0123</t>
  </si>
  <si>
    <t>18.027.0097-0</t>
  </si>
  <si>
    <t>Luminária fechada, para iluminação de quadras de esportes e afins, para lâmpada LED de 100W, inclusive esta. FORNECIMENTO e
COLOCAÇÃO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</si>
  <si>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</si>
  <si>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</si>
  <si>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</si>
  <si>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</si>
  <si>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</si>
  <si>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</si>
  <si>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</si>
  <si>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</si>
  <si>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</si>
  <si>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</si>
  <si>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</si>
  <si>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</si>
  <si>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</si>
  <si>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</si>
  <si>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</si>
  <si>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0115</t>
  </si>
  <si>
    <t>0309/25</t>
  </si>
  <si>
    <t>11.008.0001-1</t>
  </si>
  <si>
    <t>Barra de aço CA-25, redonda, sem saliência ou mossa, coeficiente de conformação superficial mínimo (aderência) igual a 1, diâmetro igual a 6,3mm, destinada à armadura de peças de concreto armado, compreendendo 10% de perdas de pontas e arame 18. FORNECIMENTO</t>
  </si>
  <si>
    <t>kg/m</t>
  </si>
  <si>
    <t>muretas</t>
  </si>
  <si>
    <t>15.001.0053-0</t>
  </si>
  <si>
    <t>Abrigo para 4 botijões de gás de 45kg, exclusive ligações, nas dimensões de (2,00 x 0,50 x 1,80)m, em alvenaria de tijolos maciços (7 x 10 x 20)cm, paredes de meia vez, revestidas com argamassa de cimento e saibro, no traço 1:6, piso com espessura de 10cm e obertura com espessura de 6cm,
ambas em concreto armado, fck=15MPa, com acabamento de cimentado, no traço 1:4, conforme projeto tipo nº 2001/EMOP</t>
  </si>
  <si>
    <t>abrigo de gás</t>
  </si>
  <si>
    <t>15.003.0068-0</t>
  </si>
  <si>
    <t>Instalação e assentamento de fogão a gás encanado (exclusive fornecimento do aparelho), compreendendo:  25,00m de tubo de ferro galvanizado de 1”, conexões e registro</t>
  </si>
  <si>
    <t>fogão a gás</t>
  </si>
  <si>
    <t>15.007.0208-0</t>
  </si>
  <si>
    <t>Haste para aterramento, de cobre de 5/8” (16mm), com 3,00m de comprimento. FORNECIMENTO e COLOCAÇÃO</t>
  </si>
  <si>
    <t>haste para aterramento</t>
  </si>
  <si>
    <t>18.045.0015-0</t>
  </si>
  <si>
    <t>Poste de concreto, com seção circular, com 7,00m de comprimento e carga nominal horizontal no topo de 100kg, inclusive escavação, exclusive transporte. FORNECIMENTO e COLOCAÇÃO</t>
  </si>
  <si>
    <t>poste para entrada de energia</t>
  </si>
  <si>
    <t>0152</t>
  </si>
  <si>
    <t>0153</t>
  </si>
  <si>
    <t>0154</t>
  </si>
  <si>
    <t>0155</t>
  </si>
  <si>
    <t>0156</t>
  </si>
  <si>
    <t>Caixa de gordura simples, cilíndrica, pré-fabricada em anéis de concreto, com diâmetro de 40cm e profundidade total de 60cm, inclusive tampa de concreto.  FORNECIMENTO e COLOCAÇÃO</t>
  </si>
  <si>
    <t>18.040.0025-0</t>
  </si>
  <si>
    <t>Plataforma para transporte vertical, percurso de 4,00m, capacidade para 230kg, velocidade de 6m/min., com duas paradas, guarda corpo
lateral com braço tipo basculante e acesso pelo mesmo lado, comando automático simples nas duas paradas franqueado, chave na cabine, motor elétrico de 2cv a
1720rpm, 60Hz, trifásico (220/380V), acionamento com fuso de aço com rosca trapezoidal 150 e bucha auto lubrificante, construção modulada em chapas e perfis de
aço com ligações parafusadas de alta resistência, acabamento em pintura a pó na cor cinza, com acabamento texturizado, cabine com piso anti-derrapante, chaves
de fim de curso, microrutores de interferência no percurso, acoplamento por embreagem cônica automática, plataforma nas dimensões da base, sendo largura e
profundidade respectivamente de (125x125)cm, dimensões úteis da cabine, sendo largura e profundidade respectivamente de (80x120)cm, inclusive portão de
embarque/desembarque nos dois pavimentos. FORNECIMENTO, MONTAGEM e INSTALAÇÃO</t>
  </si>
  <si>
    <t>18.200.0004-0</t>
  </si>
  <si>
    <t>18.200.0005-0</t>
  </si>
  <si>
    <t>Trave desmontável para futebol de salão, em tubo de ferro galvanizado e buchas. FORNECIMENTO</t>
  </si>
  <si>
    <t>Rede de nylon para futebol de salão.  FORNECIMENTO,</t>
  </si>
  <si>
    <t>par</t>
  </si>
  <si>
    <t>18.015.0082-0</t>
  </si>
  <si>
    <t>Fogão a gás, industrial, com 6 bocas, forno, grelha de (30 x 30)cm e perfil de 5cm. FORNECIMENTO</t>
  </si>
  <si>
    <t>18.030.0002-0</t>
  </si>
  <si>
    <t>Condicionador de ar tipo SPLIT 12000 BTU’S compreendendo 1 condensador e 1 evaporador (vide instalação, assentamento e interligações família 15.005). FORNECIMENTO</t>
  </si>
  <si>
    <t>ar condicionado</t>
  </si>
  <si>
    <t>0157</t>
  </si>
  <si>
    <t>0158</t>
  </si>
  <si>
    <t>0159</t>
  </si>
  <si>
    <t>MEMÓRIA DE CÁLCULO - ESCOLA ILDA MUYLAERT - BREJO GRANDE</t>
  </si>
  <si>
    <t>SECRETARIA MUNICIPAL DE EDUCAÇÃO CULTURA E 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</si>
</sst>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.0000_);_(* \(#,##0.0000\);_(* &quot;-&quot;??_);_(@_)"/>
    <numFmt numFmtId="166" formatCode="0.0"/>
    <numFmt numFmtId="167" formatCode="#,##0.000"/>
  </numFmts>
  <fonts count="6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65" fontId="3" fillId="0" borderId="0" xfId="1" applyNumberFormat="1" applyFont="1" applyAlignment="1">
      <alignment vertical="center"/>
    </xf>
    <xf numFmtId="164" fontId="3" fillId="0" borderId="0" xfId="1" applyFont="1" applyFill="1" applyAlignment="1">
      <alignment horizontal="center" vertical="center"/>
    </xf>
    <xf numFmtId="0" fontId="3" fillId="0" borderId="0" xfId="0" applyFont="1"/>
    <xf numFmtId="0" fontId="0" fillId="0" borderId="5" xfId="0" applyBorder="1" applyAlignment="1">
      <alignment horizont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4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" fontId="3" fillId="0" borderId="9" xfId="0" applyNumberFormat="1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" fontId="4" fillId="3" borderId="11" xfId="0" applyNumberFormat="1" applyFont="1" applyFill="1" applyBorder="1" applyAlignment="1">
      <alignment horizontal="center" vertical="center"/>
    </xf>
    <xf numFmtId="4" fontId="3" fillId="3" borderId="11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center" vertical="center"/>
    </xf>
    <xf numFmtId="4" fontId="4" fillId="3" borderId="14" xfId="0" applyNumberFormat="1" applyFont="1" applyFill="1" applyBorder="1" applyAlignment="1">
      <alignment horizontal="center" vertical="center"/>
    </xf>
    <xf numFmtId="4" fontId="3" fillId="3" borderId="14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center" vertical="center"/>
    </xf>
    <xf numFmtId="4" fontId="4" fillId="3" borderId="16" xfId="0" applyNumberFormat="1" applyFont="1" applyFill="1" applyBorder="1" applyAlignment="1">
      <alignment horizontal="center" vertical="center"/>
    </xf>
    <xf numFmtId="4" fontId="3" fillId="3" borderId="16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" fontId="4" fillId="3" borderId="0" xfId="0" applyNumberFormat="1" applyFont="1" applyFill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4" fontId="3" fillId="0" borderId="2" xfId="0" applyNumberFormat="1" applyFont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" fontId="3" fillId="2" borderId="1" xfId="0" applyNumberFormat="1" applyFont="1" applyFill="1" applyBorder="1" applyAlignment="1">
      <alignment horizontal="center" vertical="center"/>
    </xf>
    <xf numFmtId="4" fontId="3" fillId="0" borderId="26" xfId="0" applyNumberFormat="1" applyFont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2" borderId="10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4" fontId="3" fillId="2" borderId="4" xfId="0" applyNumberFormat="1" applyFont="1" applyFill="1" applyBorder="1" applyAlignment="1">
      <alignment horizontal="center" vertical="center"/>
    </xf>
    <xf numFmtId="4" fontId="3" fillId="3" borderId="15" xfId="0" applyNumberFormat="1" applyFont="1" applyFill="1" applyBorder="1" applyAlignment="1">
      <alignment horizontal="center" vertical="center"/>
    </xf>
    <xf numFmtId="4" fontId="3" fillId="3" borderId="12" xfId="0" applyNumberFormat="1" applyFont="1" applyFill="1" applyBorder="1" applyAlignment="1">
      <alignment horizontal="center" vertical="center"/>
    </xf>
    <xf numFmtId="4" fontId="3" fillId="3" borderId="17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4" fontId="3" fillId="3" borderId="37" xfId="0" applyNumberFormat="1" applyFont="1" applyFill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49" fontId="4" fillId="3" borderId="18" xfId="0" applyNumberFormat="1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49" fontId="4" fillId="3" borderId="32" xfId="0" applyNumberFormat="1" applyFont="1" applyFill="1" applyBorder="1" applyAlignment="1">
      <alignment horizontal="center" vertical="center"/>
    </xf>
    <xf numFmtId="49" fontId="4" fillId="3" borderId="24" xfId="0" applyNumberFormat="1" applyFont="1" applyFill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/>
    </xf>
    <xf numFmtId="4" fontId="3" fillId="0" borderId="30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3" fillId="0" borderId="38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 vertical="center"/>
    </xf>
    <xf numFmtId="4" fontId="3" fillId="0" borderId="43" xfId="0" applyNumberFormat="1" applyFont="1" applyBorder="1" applyAlignment="1">
      <alignment horizontal="center" vertical="center"/>
    </xf>
    <xf numFmtId="4" fontId="3" fillId="0" borderId="44" xfId="0" applyNumberFormat="1" applyFont="1" applyBorder="1" applyAlignment="1">
      <alignment horizontal="center" vertical="center"/>
    </xf>
    <xf numFmtId="4" fontId="3" fillId="0" borderId="41" xfId="0" applyNumberFormat="1" applyFont="1" applyBorder="1" applyAlignment="1">
      <alignment horizontal="center" vertical="center"/>
    </xf>
    <xf numFmtId="4" fontId="3" fillId="0" borderId="45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/>
    </xf>
    <xf numFmtId="4" fontId="3" fillId="0" borderId="47" xfId="0" applyNumberFormat="1" applyFont="1" applyBorder="1" applyAlignment="1">
      <alignment horizontal="center" vertical="center"/>
    </xf>
    <xf numFmtId="0" fontId="3" fillId="0" borderId="43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2" fontId="3" fillId="0" borderId="29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50" xfId="0" applyFont="1" applyFill="1" applyBorder="1" applyAlignment="1">
      <alignment horizontal="left" vertical="center" wrapText="1"/>
    </xf>
    <xf numFmtId="0" fontId="0" fillId="0" borderId="14" xfId="0" applyBorder="1"/>
    <xf numFmtId="4" fontId="3" fillId="0" borderId="26" xfId="0" applyNumberFormat="1" applyFont="1" applyBorder="1" applyAlignment="1">
      <alignment vertical="center"/>
    </xf>
    <xf numFmtId="4" fontId="3" fillId="0" borderId="6" xfId="0" applyNumberFormat="1" applyFont="1" applyBorder="1" applyAlignment="1">
      <alignment vertic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4" fontId="3" fillId="0" borderId="34" xfId="0" applyNumberFormat="1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167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/>
    <xf numFmtId="0" fontId="3" fillId="0" borderId="1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25" xfId="0" applyNumberFormat="1" applyFont="1" applyBorder="1" applyAlignment="1">
      <alignment horizontal="center" vertical="center"/>
    </xf>
    <xf numFmtId="4" fontId="3" fillId="0" borderId="30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164" fontId="4" fillId="0" borderId="25" xfId="1" applyFont="1" applyFill="1" applyBorder="1" applyAlignment="1">
      <alignment horizontal="center" vertical="center"/>
    </xf>
    <xf numFmtId="164" fontId="4" fillId="0" borderId="28" xfId="1" applyFont="1" applyFill="1" applyBorder="1" applyAlignment="1">
      <alignment horizontal="center" vertical="center"/>
    </xf>
    <xf numFmtId="164" fontId="4" fillId="0" borderId="26" xfId="1" applyFont="1" applyFill="1" applyBorder="1" applyAlignment="1">
      <alignment horizontal="center" vertical="center"/>
    </xf>
    <xf numFmtId="164" fontId="4" fillId="0" borderId="29" xfId="1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65" fontId="4" fillId="0" borderId="25" xfId="1" applyNumberFormat="1" applyFont="1" applyBorder="1" applyAlignment="1">
      <alignment horizontal="center" vertical="center"/>
    </xf>
    <xf numFmtId="165" fontId="4" fillId="0" borderId="26" xfId="1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" fontId="3" fillId="0" borderId="26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9" fontId="3" fillId="0" borderId="22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/>
    </xf>
    <xf numFmtId="49" fontId="3" fillId="0" borderId="48" xfId="0" applyNumberFormat="1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3" fillId="0" borderId="51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4" fillId="0" borderId="42" xfId="1" applyFont="1" applyFill="1" applyBorder="1" applyAlignment="1">
      <alignment horizontal="center" vertical="center"/>
    </xf>
    <xf numFmtId="164" fontId="4" fillId="0" borderId="13" xfId="1" applyFont="1" applyFill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" fontId="3" fillId="0" borderId="4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46" xfId="0" applyNumberFormat="1" applyFont="1" applyBorder="1" applyAlignment="1">
      <alignment horizontal="center" vertical="center"/>
    </xf>
    <xf numFmtId="4" fontId="3" fillId="0" borderId="34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52" xfId="0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19"/>
  <sheetViews>
    <sheetView workbookViewId="0">
      <selection sqref="A1:J1"/>
    </sheetView>
  </sheetViews>
  <sheetFormatPr defaultRowHeight="12.5" x14ac:dyDescent="0.25"/>
  <cols>
    <col min="2" max="2" width="24" customWidth="1"/>
    <col min="3" max="3" width="53.7265625" customWidth="1"/>
    <col min="4" max="4" width="9.26953125" bestFit="1" customWidth="1"/>
    <col min="5" max="5" width="9.26953125" customWidth="1"/>
    <col min="6" max="6" width="28.7265625" customWidth="1"/>
    <col min="9" max="9" width="10.26953125" bestFit="1" customWidth="1"/>
    <col min="14" max="14" width="11.1796875" bestFit="1" customWidth="1"/>
  </cols>
  <sheetData>
    <row r="1" spans="1:10" ht="18" x14ac:dyDescent="0.4">
      <c r="A1" s="130" t="s">
        <v>196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0" ht="18" x14ac:dyDescent="0.4">
      <c r="A2" s="130" t="s">
        <v>197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0" ht="18.5" thickBot="1" x14ac:dyDescent="0.45">
      <c r="A3" s="130"/>
      <c r="B3" s="130"/>
      <c r="C3" s="130"/>
      <c r="D3" s="130"/>
      <c r="E3" s="130"/>
      <c r="F3" s="130"/>
      <c r="G3" s="130"/>
      <c r="H3" s="130"/>
      <c r="I3" s="130"/>
      <c r="J3" s="130"/>
    </row>
    <row r="4" spans="1:10" ht="18.5" thickBot="1" x14ac:dyDescent="0.3">
      <c r="A4" s="128" t="s">
        <v>198</v>
      </c>
      <c r="B4" s="129"/>
      <c r="C4" s="129"/>
      <c r="D4" s="129"/>
      <c r="E4" s="129"/>
      <c r="F4" s="129"/>
      <c r="G4" s="129"/>
      <c r="H4" s="129"/>
      <c r="I4" s="129"/>
      <c r="J4" s="129"/>
    </row>
    <row r="5" spans="1:10" ht="13" thickBot="1" x14ac:dyDescent="0.3">
      <c r="A5" s="2"/>
      <c r="B5" s="2"/>
      <c r="C5" s="3"/>
      <c r="D5" s="1"/>
      <c r="E5" s="4"/>
      <c r="F5" s="5"/>
      <c r="G5" s="5"/>
      <c r="H5" s="6"/>
      <c r="I5" s="6"/>
      <c r="J5" s="6"/>
    </row>
    <row r="6" spans="1:10" ht="13" x14ac:dyDescent="0.25">
      <c r="A6" s="138" t="s">
        <v>2</v>
      </c>
      <c r="B6" s="32"/>
      <c r="C6" s="140" t="s">
        <v>0</v>
      </c>
      <c r="D6" s="140" t="s">
        <v>3</v>
      </c>
      <c r="E6" s="142" t="s">
        <v>1</v>
      </c>
      <c r="F6" s="134" t="s">
        <v>8</v>
      </c>
      <c r="G6" s="134"/>
      <c r="H6" s="134"/>
      <c r="I6" s="134"/>
      <c r="J6" s="135"/>
    </row>
    <row r="7" spans="1:10" ht="13.5" thickBot="1" x14ac:dyDescent="0.3">
      <c r="A7" s="139"/>
      <c r="B7" s="33"/>
      <c r="C7" s="141"/>
      <c r="D7" s="141"/>
      <c r="E7" s="143"/>
      <c r="F7" s="136"/>
      <c r="G7" s="136"/>
      <c r="H7" s="136"/>
      <c r="I7" s="136"/>
      <c r="J7" s="137"/>
    </row>
    <row r="8" spans="1:10" ht="13.5" thickBot="1" x14ac:dyDescent="0.3">
      <c r="A8" s="30">
        <v>5</v>
      </c>
      <c r="B8" s="20"/>
      <c r="C8" s="19"/>
      <c r="D8" s="20"/>
      <c r="E8" s="21"/>
      <c r="F8" s="21"/>
      <c r="G8" s="21"/>
      <c r="H8" s="21"/>
      <c r="I8" s="22"/>
      <c r="J8" s="53"/>
    </row>
    <row r="9" spans="1:10" ht="12.75" customHeight="1" x14ac:dyDescent="0.25">
      <c r="A9" s="109">
        <v>3</v>
      </c>
      <c r="B9" s="117" t="s">
        <v>17</v>
      </c>
      <c r="C9" s="103" t="s">
        <v>16</v>
      </c>
      <c r="D9" s="105" t="s">
        <v>4</v>
      </c>
      <c r="E9" s="107">
        <f>SUM(G10:G38)</f>
        <v>364.10244</v>
      </c>
      <c r="F9" s="7" t="s">
        <v>0</v>
      </c>
      <c r="G9" s="8" t="s">
        <v>7</v>
      </c>
      <c r="H9" s="8" t="s">
        <v>6</v>
      </c>
      <c r="I9" s="8" t="s">
        <v>5</v>
      </c>
      <c r="J9" s="42"/>
    </row>
    <row r="10" spans="1:10" ht="12.75" customHeight="1" x14ac:dyDescent="0.25">
      <c r="A10" s="131"/>
      <c r="B10" s="118"/>
      <c r="C10" s="104"/>
      <c r="D10" s="133"/>
      <c r="E10" s="119"/>
      <c r="F10" s="29" t="s">
        <v>18</v>
      </c>
      <c r="G10" s="12">
        <f>H10*I10</f>
        <v>12</v>
      </c>
      <c r="H10" s="12">
        <v>4</v>
      </c>
      <c r="I10" s="12">
        <v>3</v>
      </c>
      <c r="J10" s="43"/>
    </row>
    <row r="11" spans="1:10" ht="12.75" customHeight="1" x14ac:dyDescent="0.25">
      <c r="A11" s="131"/>
      <c r="B11" s="118"/>
      <c r="C11" s="104"/>
      <c r="D11" s="133"/>
      <c r="E11" s="119"/>
      <c r="F11" s="29" t="s">
        <v>19</v>
      </c>
      <c r="G11" s="12">
        <f t="shared" ref="G11:G38" si="0">H11*I11</f>
        <v>9</v>
      </c>
      <c r="H11" s="12">
        <v>3</v>
      </c>
      <c r="I11" s="12">
        <v>3</v>
      </c>
      <c r="J11" s="43"/>
    </row>
    <row r="12" spans="1:10" ht="12.75" customHeight="1" x14ac:dyDescent="0.25">
      <c r="A12" s="131"/>
      <c r="B12" s="118"/>
      <c r="C12" s="104"/>
      <c r="D12" s="133"/>
      <c r="E12" s="119"/>
      <c r="F12" s="29" t="s">
        <v>20</v>
      </c>
      <c r="G12" s="12">
        <f t="shared" si="0"/>
        <v>9</v>
      </c>
      <c r="H12" s="12">
        <v>3</v>
      </c>
      <c r="I12" s="12">
        <v>3</v>
      </c>
      <c r="J12" s="43"/>
    </row>
    <row r="13" spans="1:10" ht="12.75" customHeight="1" x14ac:dyDescent="0.25">
      <c r="A13" s="131"/>
      <c r="B13" s="118"/>
      <c r="C13" s="104"/>
      <c r="D13" s="133"/>
      <c r="E13" s="119"/>
      <c r="F13" s="29" t="s">
        <v>21</v>
      </c>
      <c r="G13" s="12">
        <f t="shared" si="0"/>
        <v>9</v>
      </c>
      <c r="H13" s="12">
        <v>3</v>
      </c>
      <c r="I13" s="12">
        <v>3</v>
      </c>
      <c r="J13" s="43"/>
    </row>
    <row r="14" spans="1:10" ht="12.75" customHeight="1" x14ac:dyDescent="0.25">
      <c r="A14" s="131"/>
      <c r="B14" s="118"/>
      <c r="C14" s="104"/>
      <c r="D14" s="133"/>
      <c r="E14" s="119"/>
      <c r="F14" s="29" t="s">
        <v>22</v>
      </c>
      <c r="G14" s="12">
        <f t="shared" si="0"/>
        <v>9</v>
      </c>
      <c r="H14" s="12">
        <v>3</v>
      </c>
      <c r="I14" s="12">
        <v>3</v>
      </c>
      <c r="J14" s="43"/>
    </row>
    <row r="15" spans="1:10" ht="12.75" customHeight="1" x14ac:dyDescent="0.25">
      <c r="A15" s="131"/>
      <c r="B15" s="118"/>
      <c r="C15" s="104"/>
      <c r="D15" s="133"/>
      <c r="E15" s="119"/>
      <c r="F15" s="29" t="s">
        <v>19</v>
      </c>
      <c r="G15" s="12">
        <f t="shared" si="0"/>
        <v>9</v>
      </c>
      <c r="H15" s="12">
        <v>3</v>
      </c>
      <c r="I15" s="12">
        <v>3</v>
      </c>
      <c r="J15" s="43"/>
    </row>
    <row r="16" spans="1:10" ht="12.75" customHeight="1" x14ac:dyDescent="0.25">
      <c r="A16" s="131"/>
      <c r="B16" s="118"/>
      <c r="C16" s="104"/>
      <c r="D16" s="133"/>
      <c r="E16" s="119"/>
      <c r="F16" s="29" t="s">
        <v>32</v>
      </c>
      <c r="G16" s="12">
        <f t="shared" si="0"/>
        <v>6.6000000000000005</v>
      </c>
      <c r="H16" s="12">
        <v>1.5</v>
      </c>
      <c r="I16" s="12">
        <v>4.4000000000000004</v>
      </c>
      <c r="J16" s="43"/>
    </row>
    <row r="17" spans="1:10" ht="12.75" customHeight="1" x14ac:dyDescent="0.25">
      <c r="A17" s="131"/>
      <c r="B17" s="118"/>
      <c r="C17" s="104"/>
      <c r="D17" s="133"/>
      <c r="E17" s="119"/>
      <c r="F17" s="29" t="s">
        <v>33</v>
      </c>
      <c r="G17" s="12">
        <f t="shared" si="0"/>
        <v>6.6000000000000005</v>
      </c>
      <c r="H17" s="12">
        <v>1.5</v>
      </c>
      <c r="I17" s="12">
        <v>4.4000000000000004</v>
      </c>
      <c r="J17" s="43"/>
    </row>
    <row r="18" spans="1:10" ht="12.75" customHeight="1" x14ac:dyDescent="0.25">
      <c r="A18" s="131"/>
      <c r="B18" s="118"/>
      <c r="C18" s="104"/>
      <c r="D18" s="133"/>
      <c r="E18" s="119"/>
      <c r="F18" s="29" t="s">
        <v>34</v>
      </c>
      <c r="G18" s="12">
        <f t="shared" si="0"/>
        <v>9.4499999999999993</v>
      </c>
      <c r="H18" s="12">
        <v>3</v>
      </c>
      <c r="I18" s="12">
        <v>3.15</v>
      </c>
      <c r="J18" s="43"/>
    </row>
    <row r="19" spans="1:10" ht="12.75" customHeight="1" x14ac:dyDescent="0.25">
      <c r="A19" s="131"/>
      <c r="B19" s="118"/>
      <c r="C19" s="104"/>
      <c r="D19" s="133"/>
      <c r="E19" s="119"/>
      <c r="F19" s="29" t="s">
        <v>35</v>
      </c>
      <c r="G19" s="12">
        <f t="shared" si="0"/>
        <v>6.3</v>
      </c>
      <c r="H19" s="12">
        <v>2</v>
      </c>
      <c r="I19" s="12">
        <v>3.15</v>
      </c>
      <c r="J19" s="43"/>
    </row>
    <row r="20" spans="1:10" ht="12.75" customHeight="1" x14ac:dyDescent="0.25">
      <c r="A20" s="131"/>
      <c r="B20" s="118"/>
      <c r="C20" s="104"/>
      <c r="D20" s="133"/>
      <c r="E20" s="119"/>
      <c r="F20" s="29" t="s">
        <v>36</v>
      </c>
      <c r="G20" s="12">
        <f t="shared" si="0"/>
        <v>24.5</v>
      </c>
      <c r="H20" s="12">
        <v>2</v>
      </c>
      <c r="I20" s="12">
        <v>12.25</v>
      </c>
      <c r="J20" s="43"/>
    </row>
    <row r="21" spans="1:10" ht="12.75" customHeight="1" x14ac:dyDescent="0.25">
      <c r="A21" s="131"/>
      <c r="B21" s="118"/>
      <c r="C21" s="104"/>
      <c r="D21" s="133"/>
      <c r="E21" s="119"/>
      <c r="F21" s="29" t="s">
        <v>37</v>
      </c>
      <c r="G21" s="12">
        <f t="shared" si="0"/>
        <v>12</v>
      </c>
      <c r="H21" s="12">
        <v>4</v>
      </c>
      <c r="I21" s="12">
        <v>3</v>
      </c>
      <c r="J21" s="43"/>
    </row>
    <row r="22" spans="1:10" ht="12.75" customHeight="1" x14ac:dyDescent="0.25">
      <c r="A22" s="131"/>
      <c r="B22" s="118"/>
      <c r="C22" s="104"/>
      <c r="D22" s="133"/>
      <c r="E22" s="119"/>
      <c r="F22" s="29" t="s">
        <v>37</v>
      </c>
      <c r="G22" s="12">
        <f t="shared" si="0"/>
        <v>5.65</v>
      </c>
      <c r="H22" s="12">
        <v>1</v>
      </c>
      <c r="I22" s="12">
        <v>5.65</v>
      </c>
      <c r="J22" s="43"/>
    </row>
    <row r="23" spans="1:10" ht="12.75" customHeight="1" x14ac:dyDescent="0.25">
      <c r="A23" s="131"/>
      <c r="B23" s="118"/>
      <c r="C23" s="104"/>
      <c r="D23" s="133"/>
      <c r="E23" s="119"/>
      <c r="F23" s="29" t="s">
        <v>23</v>
      </c>
      <c r="G23" s="12">
        <f t="shared" si="0"/>
        <v>37.082500000000003</v>
      </c>
      <c r="H23" s="12">
        <v>4.55</v>
      </c>
      <c r="I23" s="12">
        <v>8.15</v>
      </c>
      <c r="J23" s="43"/>
    </row>
    <row r="24" spans="1:10" ht="12.75" customHeight="1" x14ac:dyDescent="0.25">
      <c r="A24" s="131"/>
      <c r="B24" s="118"/>
      <c r="C24" s="104"/>
      <c r="D24" s="133"/>
      <c r="E24" s="119"/>
      <c r="F24" s="29" t="s">
        <v>38</v>
      </c>
      <c r="G24" s="12">
        <f t="shared" si="0"/>
        <v>12</v>
      </c>
      <c r="H24" s="12">
        <v>4</v>
      </c>
      <c r="I24" s="12">
        <v>3</v>
      </c>
      <c r="J24" s="43"/>
    </row>
    <row r="25" spans="1:10" ht="12.75" customHeight="1" x14ac:dyDescent="0.25">
      <c r="A25" s="131"/>
      <c r="B25" s="118"/>
      <c r="C25" s="104"/>
      <c r="D25" s="133"/>
      <c r="E25" s="119"/>
      <c r="F25" s="29" t="s">
        <v>38</v>
      </c>
      <c r="G25" s="12">
        <f t="shared" si="0"/>
        <v>5.65</v>
      </c>
      <c r="H25" s="12">
        <v>1</v>
      </c>
      <c r="I25" s="12">
        <v>5.65</v>
      </c>
      <c r="J25" s="43"/>
    </row>
    <row r="26" spans="1:10" ht="12.75" customHeight="1" x14ac:dyDescent="0.25">
      <c r="A26" s="131"/>
      <c r="B26" s="118"/>
      <c r="C26" s="104"/>
      <c r="D26" s="133"/>
      <c r="E26" s="119"/>
      <c r="F26" s="29" t="s">
        <v>39</v>
      </c>
      <c r="G26" s="12">
        <f t="shared" si="0"/>
        <v>9.4499999999999993</v>
      </c>
      <c r="H26" s="12">
        <v>3</v>
      </c>
      <c r="I26" s="12">
        <v>3.15</v>
      </c>
      <c r="J26" s="43"/>
    </row>
    <row r="27" spans="1:10" ht="12.75" customHeight="1" x14ac:dyDescent="0.25">
      <c r="A27" s="131"/>
      <c r="B27" s="118"/>
      <c r="C27" s="104"/>
      <c r="D27" s="133"/>
      <c r="E27" s="119"/>
      <c r="F27" s="29" t="s">
        <v>40</v>
      </c>
      <c r="G27" s="12">
        <f t="shared" si="0"/>
        <v>6.3</v>
      </c>
      <c r="H27" s="12">
        <v>2</v>
      </c>
      <c r="I27" s="12">
        <v>3.15</v>
      </c>
      <c r="J27" s="43"/>
    </row>
    <row r="28" spans="1:10" ht="12.75" customHeight="1" x14ac:dyDescent="0.25">
      <c r="A28" s="131"/>
      <c r="B28" s="118"/>
      <c r="C28" s="104"/>
      <c r="D28" s="133"/>
      <c r="E28" s="119"/>
      <c r="F28" s="29" t="s">
        <v>24</v>
      </c>
      <c r="G28" s="12">
        <f t="shared" si="0"/>
        <v>15.75</v>
      </c>
      <c r="H28" s="12">
        <v>3.15</v>
      </c>
      <c r="I28" s="12">
        <v>5</v>
      </c>
      <c r="J28" s="43"/>
    </row>
    <row r="29" spans="1:10" ht="12.75" customHeight="1" x14ac:dyDescent="0.25">
      <c r="A29" s="131"/>
      <c r="B29" s="118"/>
      <c r="C29" s="104"/>
      <c r="D29" s="133"/>
      <c r="E29" s="119"/>
      <c r="F29" s="29" t="s">
        <v>25</v>
      </c>
      <c r="G29" s="12">
        <f t="shared" si="0"/>
        <v>8.8199999999999985</v>
      </c>
      <c r="H29" s="12">
        <v>3.15</v>
      </c>
      <c r="I29" s="12">
        <v>2.8</v>
      </c>
      <c r="J29" s="43"/>
    </row>
    <row r="30" spans="1:10" ht="12.75" customHeight="1" x14ac:dyDescent="0.25">
      <c r="A30" s="131"/>
      <c r="B30" s="118"/>
      <c r="C30" s="104"/>
      <c r="D30" s="133"/>
      <c r="E30" s="119"/>
      <c r="F30" s="29" t="s">
        <v>26</v>
      </c>
      <c r="G30" s="12">
        <f t="shared" si="0"/>
        <v>6.4499399999999998</v>
      </c>
      <c r="H30" s="12">
        <v>3.15</v>
      </c>
      <c r="I30" s="12">
        <v>2.0476000000000001</v>
      </c>
      <c r="J30" s="43"/>
    </row>
    <row r="31" spans="1:10" ht="12.75" customHeight="1" x14ac:dyDescent="0.25">
      <c r="A31" s="131"/>
      <c r="B31" s="118"/>
      <c r="C31" s="104"/>
      <c r="D31" s="133"/>
      <c r="E31" s="119"/>
      <c r="F31" s="29" t="s">
        <v>41</v>
      </c>
      <c r="G31" s="12">
        <f t="shared" si="0"/>
        <v>6</v>
      </c>
      <c r="H31" s="12">
        <v>1.5</v>
      </c>
      <c r="I31" s="12">
        <v>4</v>
      </c>
      <c r="J31" s="43"/>
    </row>
    <row r="32" spans="1:10" ht="12.75" customHeight="1" x14ac:dyDescent="0.25">
      <c r="A32" s="131"/>
      <c r="B32" s="118"/>
      <c r="C32" s="104"/>
      <c r="D32" s="133"/>
      <c r="E32" s="119"/>
      <c r="F32" s="29" t="s">
        <v>42</v>
      </c>
      <c r="G32" s="12">
        <f t="shared" si="0"/>
        <v>6</v>
      </c>
      <c r="H32" s="12">
        <v>1.5</v>
      </c>
      <c r="I32" s="12">
        <v>4</v>
      </c>
      <c r="J32" s="43"/>
    </row>
    <row r="33" spans="1:10" ht="12.75" customHeight="1" x14ac:dyDescent="0.25">
      <c r="A33" s="131"/>
      <c r="B33" s="118"/>
      <c r="C33" s="104"/>
      <c r="D33" s="133"/>
      <c r="E33" s="119"/>
      <c r="F33" s="29" t="s">
        <v>43</v>
      </c>
      <c r="G33" s="12">
        <f t="shared" si="0"/>
        <v>29.3</v>
      </c>
      <c r="H33" s="12">
        <v>2</v>
      </c>
      <c r="I33" s="12">
        <v>14.65</v>
      </c>
      <c r="J33" s="43"/>
    </row>
    <row r="34" spans="1:10" ht="12.75" customHeight="1" x14ac:dyDescent="0.25">
      <c r="A34" s="131"/>
      <c r="B34" s="118"/>
      <c r="C34" s="104"/>
      <c r="D34" s="133"/>
      <c r="E34" s="119"/>
      <c r="F34" s="29" t="s">
        <v>27</v>
      </c>
      <c r="G34" s="12">
        <f t="shared" si="0"/>
        <v>25</v>
      </c>
      <c r="H34" s="12">
        <v>5</v>
      </c>
      <c r="I34" s="12">
        <v>5</v>
      </c>
      <c r="J34" s="43"/>
    </row>
    <row r="35" spans="1:10" ht="12.75" customHeight="1" x14ac:dyDescent="0.25">
      <c r="A35" s="131"/>
      <c r="B35" s="118"/>
      <c r="C35" s="104"/>
      <c r="D35" s="133"/>
      <c r="E35" s="119"/>
      <c r="F35" s="29" t="s">
        <v>28</v>
      </c>
      <c r="G35" s="12">
        <f t="shared" si="0"/>
        <v>25</v>
      </c>
      <c r="H35" s="12">
        <v>5</v>
      </c>
      <c r="I35" s="12">
        <v>5</v>
      </c>
      <c r="J35" s="43"/>
    </row>
    <row r="36" spans="1:10" x14ac:dyDescent="0.25">
      <c r="A36" s="121"/>
      <c r="B36" s="118"/>
      <c r="C36" s="104"/>
      <c r="D36" s="113"/>
      <c r="E36" s="116"/>
      <c r="F36" s="9" t="s">
        <v>29</v>
      </c>
      <c r="G36" s="12">
        <f t="shared" si="0"/>
        <v>20</v>
      </c>
      <c r="H36" s="9">
        <v>5</v>
      </c>
      <c r="I36" s="9">
        <v>4</v>
      </c>
      <c r="J36" s="44"/>
    </row>
    <row r="37" spans="1:10" x14ac:dyDescent="0.25">
      <c r="A37" s="121"/>
      <c r="B37" s="118"/>
      <c r="C37" s="104"/>
      <c r="D37" s="113"/>
      <c r="E37" s="116"/>
      <c r="F37" s="9" t="s">
        <v>30</v>
      </c>
      <c r="G37" s="12">
        <f t="shared" si="0"/>
        <v>20</v>
      </c>
      <c r="H37" s="9">
        <v>5</v>
      </c>
      <c r="I37" s="9">
        <v>4</v>
      </c>
      <c r="J37" s="44"/>
    </row>
    <row r="38" spans="1:10" ht="13" thickBot="1" x14ac:dyDescent="0.3">
      <c r="A38" s="110"/>
      <c r="B38" s="145"/>
      <c r="C38" s="132"/>
      <c r="D38" s="106"/>
      <c r="E38" s="108"/>
      <c r="F38" s="10" t="s">
        <v>31</v>
      </c>
      <c r="G38" s="45">
        <f t="shared" si="0"/>
        <v>3.2</v>
      </c>
      <c r="H38" s="10">
        <v>1.6</v>
      </c>
      <c r="I38" s="10">
        <v>2</v>
      </c>
      <c r="J38" s="46"/>
    </row>
    <row r="39" spans="1:10" x14ac:dyDescent="0.25">
      <c r="A39" s="109" t="s">
        <v>46</v>
      </c>
      <c r="B39" s="117" t="s">
        <v>60</v>
      </c>
      <c r="C39" s="103" t="s">
        <v>59</v>
      </c>
      <c r="D39" s="105" t="s">
        <v>4</v>
      </c>
      <c r="E39" s="107">
        <f>SUM(G40:G41)</f>
        <v>43.475000000000001</v>
      </c>
      <c r="F39" s="7" t="s">
        <v>0</v>
      </c>
      <c r="G39" s="8" t="s">
        <v>7</v>
      </c>
      <c r="H39" s="8" t="s">
        <v>6</v>
      </c>
      <c r="I39" s="8" t="s">
        <v>5</v>
      </c>
      <c r="J39" s="42" t="s">
        <v>12</v>
      </c>
    </row>
    <row r="40" spans="1:10" x14ac:dyDescent="0.25">
      <c r="A40" s="121"/>
      <c r="B40" s="118"/>
      <c r="C40" s="104"/>
      <c r="D40" s="113"/>
      <c r="E40" s="116"/>
      <c r="F40" s="14" t="s">
        <v>44</v>
      </c>
      <c r="G40" s="9">
        <f>H40*I40</f>
        <v>33.822500000000005</v>
      </c>
      <c r="H40" s="9">
        <v>4.1500000000000004</v>
      </c>
      <c r="I40" s="9">
        <v>8.15</v>
      </c>
      <c r="J40" s="47"/>
    </row>
    <row r="41" spans="1:10" ht="13" thickBot="1" x14ac:dyDescent="0.3">
      <c r="A41" s="110"/>
      <c r="B41" s="145"/>
      <c r="C41" s="132"/>
      <c r="D41" s="106"/>
      <c r="E41" s="108"/>
      <c r="F41" s="38" t="s">
        <v>44</v>
      </c>
      <c r="G41" s="10">
        <f>H41*I41</f>
        <v>9.6524999999999981</v>
      </c>
      <c r="H41" s="10">
        <v>1.65</v>
      </c>
      <c r="I41" s="10">
        <v>5.85</v>
      </c>
      <c r="J41" s="48"/>
    </row>
    <row r="42" spans="1:10" x14ac:dyDescent="0.25">
      <c r="A42" s="109" t="s">
        <v>47</v>
      </c>
      <c r="B42" s="117" t="s">
        <v>53</v>
      </c>
      <c r="C42" s="111" t="s">
        <v>45</v>
      </c>
      <c r="D42" s="105" t="s">
        <v>11</v>
      </c>
      <c r="E42" s="107">
        <f>SUM(G43:G47)</f>
        <v>470.54749999999996</v>
      </c>
      <c r="F42" s="7" t="s">
        <v>0</v>
      </c>
      <c r="G42" s="8" t="s">
        <v>7</v>
      </c>
      <c r="H42" s="8" t="s">
        <v>6</v>
      </c>
      <c r="I42" s="8" t="s">
        <v>5</v>
      </c>
      <c r="J42" s="42"/>
    </row>
    <row r="43" spans="1:10" x14ac:dyDescent="0.25">
      <c r="A43" s="121"/>
      <c r="B43" s="118"/>
      <c r="C43" s="120"/>
      <c r="D43" s="113"/>
      <c r="E43" s="116"/>
      <c r="F43" s="9" t="s">
        <v>48</v>
      </c>
      <c r="G43" s="9">
        <f>H43*I43</f>
        <v>157.76</v>
      </c>
      <c r="H43" s="9">
        <v>11.6</v>
      </c>
      <c r="I43" s="9">
        <v>13.6</v>
      </c>
      <c r="J43" s="44"/>
    </row>
    <row r="44" spans="1:10" x14ac:dyDescent="0.25">
      <c r="A44" s="122"/>
      <c r="B44" s="118"/>
      <c r="C44" s="123"/>
      <c r="D44" s="124"/>
      <c r="E44" s="125"/>
      <c r="F44" s="9" t="s">
        <v>49</v>
      </c>
      <c r="G44" s="9">
        <f t="shared" ref="G44:G47" si="1">H44*I44</f>
        <v>43.987500000000004</v>
      </c>
      <c r="H44" s="15">
        <v>12.75</v>
      </c>
      <c r="I44" s="15">
        <v>3.45</v>
      </c>
      <c r="J44" s="49"/>
    </row>
    <row r="45" spans="1:10" x14ac:dyDescent="0.25">
      <c r="A45" s="122"/>
      <c r="B45" s="118"/>
      <c r="C45" s="123"/>
      <c r="D45" s="124"/>
      <c r="E45" s="125"/>
      <c r="F45" s="9" t="s">
        <v>50</v>
      </c>
      <c r="G45" s="9">
        <f t="shared" si="1"/>
        <v>104.31</v>
      </c>
      <c r="H45" s="15">
        <v>8.5500000000000007</v>
      </c>
      <c r="I45" s="15">
        <v>12.2</v>
      </c>
      <c r="J45" s="49"/>
    </row>
    <row r="46" spans="1:10" x14ac:dyDescent="0.25">
      <c r="A46" s="122"/>
      <c r="B46" s="118"/>
      <c r="C46" s="123"/>
      <c r="D46" s="124"/>
      <c r="E46" s="125"/>
      <c r="F46" s="9" t="s">
        <v>51</v>
      </c>
      <c r="G46" s="9">
        <f t="shared" si="1"/>
        <v>42.089999999999996</v>
      </c>
      <c r="H46" s="15">
        <v>3.45</v>
      </c>
      <c r="I46" s="15">
        <v>12.2</v>
      </c>
      <c r="J46" s="49"/>
    </row>
    <row r="47" spans="1:10" ht="13" thickBot="1" x14ac:dyDescent="0.3">
      <c r="A47" s="110"/>
      <c r="B47" s="145"/>
      <c r="C47" s="112"/>
      <c r="D47" s="106"/>
      <c r="E47" s="108"/>
      <c r="F47" s="10" t="s">
        <v>52</v>
      </c>
      <c r="G47" s="10">
        <f t="shared" si="1"/>
        <v>122.39999999999999</v>
      </c>
      <c r="H47" s="10">
        <v>9.6</v>
      </c>
      <c r="I47" s="10">
        <v>12.75</v>
      </c>
      <c r="J47" s="46"/>
    </row>
    <row r="48" spans="1:10" ht="12.75" customHeight="1" x14ac:dyDescent="0.25">
      <c r="A48" s="109" t="s">
        <v>63</v>
      </c>
      <c r="B48" s="117" t="s">
        <v>62</v>
      </c>
      <c r="C48" s="103" t="s">
        <v>61</v>
      </c>
      <c r="D48" s="105" t="s">
        <v>4</v>
      </c>
      <c r="E48" s="107">
        <f>SUM(G49:G56)</f>
        <v>137.1</v>
      </c>
      <c r="F48" s="7" t="s">
        <v>0</v>
      </c>
      <c r="G48" s="8" t="s">
        <v>7</v>
      </c>
      <c r="H48" s="8" t="s">
        <v>5</v>
      </c>
      <c r="I48" s="8" t="s">
        <v>13</v>
      </c>
      <c r="J48" s="42"/>
    </row>
    <row r="49" spans="1:10" ht="12.75" customHeight="1" x14ac:dyDescent="0.25">
      <c r="A49" s="131"/>
      <c r="B49" s="118"/>
      <c r="C49" s="104"/>
      <c r="D49" s="133"/>
      <c r="E49" s="119"/>
      <c r="F49" s="29" t="s">
        <v>32</v>
      </c>
      <c r="G49" s="12">
        <f>H49*I49</f>
        <v>17.700000000000003</v>
      </c>
      <c r="H49" s="12">
        <v>11.8</v>
      </c>
      <c r="I49" s="12">
        <v>1.5</v>
      </c>
      <c r="J49" s="43"/>
    </row>
    <row r="50" spans="1:10" ht="12.75" customHeight="1" x14ac:dyDescent="0.25">
      <c r="A50" s="131"/>
      <c r="B50" s="118"/>
      <c r="C50" s="104"/>
      <c r="D50" s="133"/>
      <c r="E50" s="119"/>
      <c r="F50" s="29" t="s">
        <v>33</v>
      </c>
      <c r="G50" s="12">
        <f t="shared" ref="G50:G55" si="2">H50*I50</f>
        <v>17.700000000000003</v>
      </c>
      <c r="H50" s="12">
        <v>11.8</v>
      </c>
      <c r="I50" s="12">
        <v>1.5</v>
      </c>
      <c r="J50" s="43"/>
    </row>
    <row r="51" spans="1:10" ht="12.75" customHeight="1" x14ac:dyDescent="0.25">
      <c r="A51" s="131"/>
      <c r="B51" s="118"/>
      <c r="C51" s="104"/>
      <c r="D51" s="133"/>
      <c r="E51" s="119"/>
      <c r="F51" s="29" t="s">
        <v>41</v>
      </c>
      <c r="G51" s="12">
        <f t="shared" si="2"/>
        <v>16.5</v>
      </c>
      <c r="H51" s="12">
        <v>11</v>
      </c>
      <c r="I51" s="12">
        <v>1.5</v>
      </c>
      <c r="J51" s="43"/>
    </row>
    <row r="52" spans="1:10" ht="12.75" customHeight="1" x14ac:dyDescent="0.25">
      <c r="A52" s="131"/>
      <c r="B52" s="118"/>
      <c r="C52" s="104"/>
      <c r="D52" s="133"/>
      <c r="E52" s="119"/>
      <c r="F52" s="29" t="s">
        <v>42</v>
      </c>
      <c r="G52" s="12">
        <f t="shared" si="2"/>
        <v>16.5</v>
      </c>
      <c r="H52" s="12">
        <v>11</v>
      </c>
      <c r="I52" s="12">
        <v>1.5</v>
      </c>
      <c r="J52" s="43"/>
    </row>
    <row r="53" spans="1:10" ht="12.75" customHeight="1" x14ac:dyDescent="0.25">
      <c r="A53" s="131"/>
      <c r="B53" s="118"/>
      <c r="C53" s="104"/>
      <c r="D53" s="133"/>
      <c r="E53" s="119"/>
      <c r="F53" s="29" t="s">
        <v>31</v>
      </c>
      <c r="G53" s="12">
        <f t="shared" si="2"/>
        <v>10.8</v>
      </c>
      <c r="H53" s="12">
        <v>7.2</v>
      </c>
      <c r="I53" s="12">
        <v>1.5</v>
      </c>
      <c r="J53" s="43"/>
    </row>
    <row r="54" spans="1:10" ht="12.75" customHeight="1" x14ac:dyDescent="0.25">
      <c r="A54" s="131"/>
      <c r="B54" s="118"/>
      <c r="C54" s="104"/>
      <c r="D54" s="133"/>
      <c r="E54" s="119"/>
      <c r="F54" s="29" t="s">
        <v>24</v>
      </c>
      <c r="G54" s="12">
        <f t="shared" si="2"/>
        <v>24.450000000000003</v>
      </c>
      <c r="H54" s="12">
        <f>8.15*2</f>
        <v>16.3</v>
      </c>
      <c r="I54" s="12">
        <v>1.5</v>
      </c>
      <c r="J54" s="43"/>
    </row>
    <row r="55" spans="1:10" ht="12.75" customHeight="1" x14ac:dyDescent="0.25">
      <c r="A55" s="131"/>
      <c r="B55" s="118"/>
      <c r="C55" s="104"/>
      <c r="D55" s="133"/>
      <c r="E55" s="119"/>
      <c r="F55" s="29" t="s">
        <v>25</v>
      </c>
      <c r="G55" s="12">
        <f t="shared" si="2"/>
        <v>17.850000000000001</v>
      </c>
      <c r="H55" s="12">
        <f>5.95*2</f>
        <v>11.9</v>
      </c>
      <c r="I55" s="12">
        <v>1.5</v>
      </c>
      <c r="J55" s="43"/>
    </row>
    <row r="56" spans="1:10" ht="13" thickBot="1" x14ac:dyDescent="0.3">
      <c r="A56" s="110"/>
      <c r="B56" s="145"/>
      <c r="C56" s="132"/>
      <c r="D56" s="106"/>
      <c r="E56" s="108"/>
      <c r="F56" s="10" t="s">
        <v>26</v>
      </c>
      <c r="G56" s="10">
        <f>H56*I56</f>
        <v>15.600000000000001</v>
      </c>
      <c r="H56" s="10">
        <f>5.2*2</f>
        <v>10.4</v>
      </c>
      <c r="I56" s="10">
        <v>1.5</v>
      </c>
      <c r="J56" s="46"/>
    </row>
    <row r="57" spans="1:10" x14ac:dyDescent="0.25">
      <c r="A57" s="109" t="s">
        <v>64</v>
      </c>
      <c r="B57" s="117" t="s">
        <v>54</v>
      </c>
      <c r="C57" s="103" t="s">
        <v>55</v>
      </c>
      <c r="D57" s="105" t="s">
        <v>56</v>
      </c>
      <c r="E57" s="107">
        <f>SUM(G58:G59)</f>
        <v>69</v>
      </c>
      <c r="F57" s="7" t="s">
        <v>0</v>
      </c>
      <c r="G57" s="8" t="s">
        <v>7</v>
      </c>
      <c r="H57" s="8"/>
      <c r="I57" s="8"/>
      <c r="J57" s="42"/>
    </row>
    <row r="58" spans="1:10" x14ac:dyDescent="0.25">
      <c r="A58" s="121"/>
      <c r="B58" s="118"/>
      <c r="C58" s="104"/>
      <c r="D58" s="113"/>
      <c r="E58" s="116"/>
      <c r="F58" s="14" t="s">
        <v>57</v>
      </c>
      <c r="G58" s="9">
        <v>22</v>
      </c>
      <c r="H58" s="9"/>
      <c r="I58" s="9"/>
      <c r="J58" s="47"/>
    </row>
    <row r="59" spans="1:10" ht="13" thickBot="1" x14ac:dyDescent="0.3">
      <c r="A59" s="110"/>
      <c r="B59" s="145"/>
      <c r="C59" s="132"/>
      <c r="D59" s="106"/>
      <c r="E59" s="108"/>
      <c r="F59" s="38" t="s">
        <v>58</v>
      </c>
      <c r="G59" s="10">
        <v>47</v>
      </c>
      <c r="H59" s="10"/>
      <c r="I59" s="10"/>
      <c r="J59" s="48"/>
    </row>
    <row r="60" spans="1:10" x14ac:dyDescent="0.25">
      <c r="A60" s="109" t="s">
        <v>65</v>
      </c>
      <c r="B60" s="117" t="s">
        <v>67</v>
      </c>
      <c r="C60" s="111" t="s">
        <v>66</v>
      </c>
      <c r="D60" s="105" t="s">
        <v>11</v>
      </c>
      <c r="E60" s="107">
        <f>SUM(G61:G63)</f>
        <v>1.02</v>
      </c>
      <c r="F60" s="7" t="s">
        <v>0</v>
      </c>
      <c r="G60" s="8" t="s">
        <v>7</v>
      </c>
      <c r="H60" s="8" t="s">
        <v>5</v>
      </c>
      <c r="I60" s="8" t="s">
        <v>9</v>
      </c>
      <c r="J60" s="42" t="s">
        <v>68</v>
      </c>
    </row>
    <row r="61" spans="1:10" x14ac:dyDescent="0.25">
      <c r="A61" s="121"/>
      <c r="B61" s="118"/>
      <c r="C61" s="120"/>
      <c r="D61" s="113"/>
      <c r="E61" s="116"/>
      <c r="F61" s="9" t="s">
        <v>22</v>
      </c>
      <c r="G61" s="9">
        <f>H61*I61*J61</f>
        <v>0.18</v>
      </c>
      <c r="H61" s="9">
        <v>1</v>
      </c>
      <c r="I61" s="9">
        <v>1.2</v>
      </c>
      <c r="J61" s="44">
        <v>0.15</v>
      </c>
    </row>
    <row r="62" spans="1:10" x14ac:dyDescent="0.25">
      <c r="A62" s="122"/>
      <c r="B62" s="118"/>
      <c r="C62" s="123"/>
      <c r="D62" s="124"/>
      <c r="E62" s="125"/>
      <c r="F62" s="9" t="s">
        <v>24</v>
      </c>
      <c r="G62" s="9">
        <f t="shared" ref="G62:G63" si="3">H62*I62*J62</f>
        <v>0.18</v>
      </c>
      <c r="H62" s="15">
        <v>1</v>
      </c>
      <c r="I62" s="15">
        <v>1.2</v>
      </c>
      <c r="J62" s="49">
        <v>0.15</v>
      </c>
    </row>
    <row r="63" spans="1:10" ht="13" thickBot="1" x14ac:dyDescent="0.3">
      <c r="A63" s="110"/>
      <c r="B63" s="145"/>
      <c r="C63" s="112"/>
      <c r="D63" s="106"/>
      <c r="E63" s="108"/>
      <c r="F63" s="10" t="s">
        <v>37</v>
      </c>
      <c r="G63" s="10">
        <f t="shared" si="3"/>
        <v>0.66</v>
      </c>
      <c r="H63" s="10">
        <v>2</v>
      </c>
      <c r="I63" s="10">
        <v>2.2000000000000002</v>
      </c>
      <c r="J63" s="46">
        <v>0.15</v>
      </c>
    </row>
    <row r="64" spans="1:10" x14ac:dyDescent="0.25">
      <c r="A64" s="109" t="s">
        <v>129</v>
      </c>
      <c r="B64" s="117" t="s">
        <v>131</v>
      </c>
      <c r="C64" s="111" t="s">
        <v>130</v>
      </c>
      <c r="D64" s="105" t="s">
        <v>4</v>
      </c>
      <c r="E64" s="107">
        <f>SUM(G65:G69)</f>
        <v>49.65</v>
      </c>
      <c r="F64" s="7" t="s">
        <v>0</v>
      </c>
      <c r="G64" s="8" t="s">
        <v>7</v>
      </c>
      <c r="H64" s="8" t="s">
        <v>6</v>
      </c>
      <c r="I64" s="8" t="s">
        <v>5</v>
      </c>
      <c r="J64" s="42"/>
    </row>
    <row r="65" spans="1:10" x14ac:dyDescent="0.25">
      <c r="A65" s="121"/>
      <c r="B65" s="118"/>
      <c r="C65" s="120"/>
      <c r="D65" s="113"/>
      <c r="E65" s="116"/>
      <c r="F65" s="29" t="s">
        <v>27</v>
      </c>
      <c r="G65" s="9">
        <f>H65*I65</f>
        <v>9</v>
      </c>
      <c r="H65" s="9">
        <v>1.5</v>
      </c>
      <c r="I65" s="9">
        <v>6</v>
      </c>
      <c r="J65" s="44"/>
    </row>
    <row r="66" spans="1:10" x14ac:dyDescent="0.25">
      <c r="A66" s="122"/>
      <c r="B66" s="118"/>
      <c r="C66" s="123"/>
      <c r="D66" s="124"/>
      <c r="E66" s="125"/>
      <c r="F66" s="29" t="s">
        <v>28</v>
      </c>
      <c r="G66" s="9">
        <f t="shared" ref="G66:G69" si="4">H66*I66</f>
        <v>6</v>
      </c>
      <c r="H66" s="15">
        <v>1.5</v>
      </c>
      <c r="I66" s="15">
        <v>4</v>
      </c>
      <c r="J66" s="49"/>
    </row>
    <row r="67" spans="1:10" x14ac:dyDescent="0.25">
      <c r="A67" s="122"/>
      <c r="B67" s="118"/>
      <c r="C67" s="123"/>
      <c r="D67" s="124"/>
      <c r="E67" s="125"/>
      <c r="F67" s="9" t="s">
        <v>29</v>
      </c>
      <c r="G67" s="9">
        <f t="shared" si="4"/>
        <v>7.6499999999999995</v>
      </c>
      <c r="H67" s="15">
        <v>1.7</v>
      </c>
      <c r="I67" s="15">
        <v>4.5</v>
      </c>
      <c r="J67" s="49"/>
    </row>
    <row r="68" spans="1:10" x14ac:dyDescent="0.25">
      <c r="A68" s="122"/>
      <c r="B68" s="118"/>
      <c r="C68" s="123"/>
      <c r="D68" s="124"/>
      <c r="E68" s="125"/>
      <c r="F68" s="9" t="s">
        <v>30</v>
      </c>
      <c r="G68" s="9">
        <f t="shared" si="4"/>
        <v>12</v>
      </c>
      <c r="H68" s="15">
        <v>2</v>
      </c>
      <c r="I68" s="15">
        <v>6</v>
      </c>
      <c r="J68" s="49"/>
    </row>
    <row r="69" spans="1:10" ht="13" thickBot="1" x14ac:dyDescent="0.3">
      <c r="A69" s="110"/>
      <c r="B69" s="145"/>
      <c r="C69" s="112"/>
      <c r="D69" s="106"/>
      <c r="E69" s="108"/>
      <c r="F69" s="10" t="s">
        <v>132</v>
      </c>
      <c r="G69" s="10">
        <f t="shared" si="4"/>
        <v>15</v>
      </c>
      <c r="H69" s="10">
        <v>1.5</v>
      </c>
      <c r="I69" s="10">
        <v>10</v>
      </c>
      <c r="J69" s="46"/>
    </row>
    <row r="70" spans="1:10" ht="13.5" thickBot="1" x14ac:dyDescent="0.3">
      <c r="A70" s="30" t="e">
        <f>#REF!</f>
        <v>#REF!</v>
      </c>
      <c r="B70" s="16"/>
      <c r="C70" s="23" t="s">
        <v>69</v>
      </c>
      <c r="D70" s="16"/>
      <c r="E70" s="17"/>
      <c r="F70" s="17"/>
      <c r="G70" s="17"/>
      <c r="H70" s="17"/>
      <c r="I70" s="18"/>
      <c r="J70" s="54"/>
    </row>
    <row r="71" spans="1:10" x14ac:dyDescent="0.25">
      <c r="A71" s="109" t="s">
        <v>72</v>
      </c>
      <c r="B71" s="117" t="s">
        <v>200</v>
      </c>
      <c r="C71" s="111" t="s">
        <v>201</v>
      </c>
      <c r="D71" s="105" t="s">
        <v>11</v>
      </c>
      <c r="E71" s="107">
        <f>SUM(G72:G76)</f>
        <v>470.54749999999996</v>
      </c>
      <c r="F71" s="7" t="s">
        <v>0</v>
      </c>
      <c r="G71" s="8" t="s">
        <v>7</v>
      </c>
      <c r="H71" s="8" t="s">
        <v>6</v>
      </c>
      <c r="I71" s="8" t="s">
        <v>5</v>
      </c>
      <c r="J71" s="42"/>
    </row>
    <row r="72" spans="1:10" x14ac:dyDescent="0.25">
      <c r="A72" s="121"/>
      <c r="B72" s="118"/>
      <c r="C72" s="120"/>
      <c r="D72" s="113"/>
      <c r="E72" s="116"/>
      <c r="F72" s="9" t="s">
        <v>48</v>
      </c>
      <c r="G72" s="9">
        <f>H72*I72</f>
        <v>157.76</v>
      </c>
      <c r="H72" s="9">
        <v>11.6</v>
      </c>
      <c r="I72" s="9">
        <v>13.6</v>
      </c>
      <c r="J72" s="44"/>
    </row>
    <row r="73" spans="1:10" x14ac:dyDescent="0.25">
      <c r="A73" s="122"/>
      <c r="B73" s="118"/>
      <c r="C73" s="123"/>
      <c r="D73" s="124"/>
      <c r="E73" s="125"/>
      <c r="F73" s="9" t="s">
        <v>49</v>
      </c>
      <c r="G73" s="9">
        <f t="shared" ref="G73:G76" si="5">H73*I73</f>
        <v>43.987500000000004</v>
      </c>
      <c r="H73" s="15">
        <v>12.75</v>
      </c>
      <c r="I73" s="15">
        <v>3.45</v>
      </c>
      <c r="J73" s="49"/>
    </row>
    <row r="74" spans="1:10" x14ac:dyDescent="0.25">
      <c r="A74" s="122"/>
      <c r="B74" s="118"/>
      <c r="C74" s="123"/>
      <c r="D74" s="124"/>
      <c r="E74" s="125"/>
      <c r="F74" s="9" t="s">
        <v>50</v>
      </c>
      <c r="G74" s="9">
        <f t="shared" si="5"/>
        <v>104.31</v>
      </c>
      <c r="H74" s="15">
        <v>8.5500000000000007</v>
      </c>
      <c r="I74" s="15">
        <v>12.2</v>
      </c>
      <c r="J74" s="49"/>
    </row>
    <row r="75" spans="1:10" x14ac:dyDescent="0.25">
      <c r="A75" s="122"/>
      <c r="B75" s="118"/>
      <c r="C75" s="123"/>
      <c r="D75" s="124"/>
      <c r="E75" s="125"/>
      <c r="F75" s="9" t="s">
        <v>51</v>
      </c>
      <c r="G75" s="9">
        <f t="shared" si="5"/>
        <v>42.089999999999996</v>
      </c>
      <c r="H75" s="15">
        <v>3.45</v>
      </c>
      <c r="I75" s="15">
        <v>12.2</v>
      </c>
      <c r="J75" s="49"/>
    </row>
    <row r="76" spans="1:10" ht="13" thickBot="1" x14ac:dyDescent="0.3">
      <c r="A76" s="110"/>
      <c r="B76" s="145"/>
      <c r="C76" s="112"/>
      <c r="D76" s="106"/>
      <c r="E76" s="108"/>
      <c r="F76" s="10" t="s">
        <v>52</v>
      </c>
      <c r="G76" s="10">
        <f t="shared" si="5"/>
        <v>122.39999999999999</v>
      </c>
      <c r="H76" s="10">
        <v>9.6</v>
      </c>
      <c r="I76" s="10">
        <v>12.75</v>
      </c>
      <c r="J76" s="46"/>
    </row>
    <row r="77" spans="1:10" x14ac:dyDescent="0.25">
      <c r="A77" s="109" t="s">
        <v>73</v>
      </c>
      <c r="B77" s="117" t="s">
        <v>71</v>
      </c>
      <c r="C77" s="111" t="s">
        <v>70</v>
      </c>
      <c r="D77" s="105" t="s">
        <v>11</v>
      </c>
      <c r="E77" s="107">
        <f>E71</f>
        <v>470.54749999999996</v>
      </c>
      <c r="F77" s="7" t="s">
        <v>0</v>
      </c>
      <c r="G77" s="8"/>
      <c r="H77" s="8"/>
      <c r="I77" s="8"/>
      <c r="J77" s="42"/>
    </row>
    <row r="78" spans="1:10" ht="13" thickBot="1" x14ac:dyDescent="0.3">
      <c r="A78" s="121"/>
      <c r="B78" s="118"/>
      <c r="C78" s="120"/>
      <c r="D78" s="113"/>
      <c r="E78" s="116"/>
      <c r="F78" s="9" t="s">
        <v>133</v>
      </c>
      <c r="G78" s="9"/>
      <c r="H78" s="9"/>
      <c r="I78" s="9"/>
      <c r="J78" s="44"/>
    </row>
    <row r="79" spans="1:10" ht="13.5" thickBot="1" x14ac:dyDescent="0.3">
      <c r="A79" s="31" t="e">
        <f>#REF!</f>
        <v>#REF!</v>
      </c>
      <c r="B79" s="25"/>
      <c r="C79" s="24" t="s">
        <v>74</v>
      </c>
      <c r="D79" s="25"/>
      <c r="E79" s="26"/>
      <c r="F79" s="26"/>
      <c r="G79" s="26"/>
      <c r="H79" s="26"/>
      <c r="I79" s="27"/>
      <c r="J79" s="55"/>
    </row>
    <row r="80" spans="1:10" ht="12.75" customHeight="1" x14ac:dyDescent="0.25">
      <c r="A80" s="101" t="s">
        <v>140</v>
      </c>
      <c r="B80" s="117" t="s">
        <v>76</v>
      </c>
      <c r="C80" s="103" t="s">
        <v>75</v>
      </c>
      <c r="D80" s="117" t="s">
        <v>4</v>
      </c>
      <c r="E80" s="126">
        <f>SUM(G81:G93)</f>
        <v>382.8</v>
      </c>
      <c r="F80" s="7" t="s">
        <v>0</v>
      </c>
      <c r="G80" s="8" t="s">
        <v>7</v>
      </c>
      <c r="H80" s="8" t="s">
        <v>5</v>
      </c>
      <c r="I80" s="8" t="s">
        <v>13</v>
      </c>
      <c r="J80" s="42"/>
    </row>
    <row r="81" spans="1:10" ht="12.75" customHeight="1" x14ac:dyDescent="0.25">
      <c r="A81" s="102"/>
      <c r="B81" s="118"/>
      <c r="C81" s="104"/>
      <c r="D81" s="118"/>
      <c r="E81" s="127"/>
      <c r="F81" s="29" t="s">
        <v>32</v>
      </c>
      <c r="G81" s="12" t="s">
        <v>199</v>
      </c>
      <c r="H81" s="12">
        <v>11.8</v>
      </c>
      <c r="I81" s="12">
        <v>3</v>
      </c>
      <c r="J81" s="43"/>
    </row>
    <row r="82" spans="1:10" ht="12.75" customHeight="1" x14ac:dyDescent="0.25">
      <c r="A82" s="102"/>
      <c r="B82" s="118"/>
      <c r="C82" s="104"/>
      <c r="D82" s="118"/>
      <c r="E82" s="127"/>
      <c r="F82" s="14" t="s">
        <v>33</v>
      </c>
      <c r="G82" s="9">
        <f t="shared" ref="G82:G92" si="6">H82*I82</f>
        <v>35.400000000000006</v>
      </c>
      <c r="H82" s="9">
        <v>11.8</v>
      </c>
      <c r="I82" s="9">
        <v>3</v>
      </c>
      <c r="J82" s="47"/>
    </row>
    <row r="83" spans="1:10" ht="12.75" customHeight="1" x14ac:dyDescent="0.25">
      <c r="A83" s="102"/>
      <c r="B83" s="118"/>
      <c r="C83" s="104"/>
      <c r="D83" s="118"/>
      <c r="E83" s="127"/>
      <c r="F83" s="14" t="s">
        <v>41</v>
      </c>
      <c r="G83" s="9">
        <f t="shared" ref="G83:G87" si="7">H83*I83</f>
        <v>33</v>
      </c>
      <c r="H83" s="9">
        <v>11</v>
      </c>
      <c r="I83" s="9">
        <v>3</v>
      </c>
      <c r="J83" s="47"/>
    </row>
    <row r="84" spans="1:10" ht="12.75" customHeight="1" x14ac:dyDescent="0.25">
      <c r="A84" s="102"/>
      <c r="B84" s="118"/>
      <c r="C84" s="104"/>
      <c r="D84" s="118"/>
      <c r="E84" s="127"/>
      <c r="F84" s="14" t="s">
        <v>42</v>
      </c>
      <c r="G84" s="9">
        <f t="shared" si="7"/>
        <v>33</v>
      </c>
      <c r="H84" s="9">
        <v>11</v>
      </c>
      <c r="I84" s="9">
        <v>3</v>
      </c>
      <c r="J84" s="47"/>
    </row>
    <row r="85" spans="1:10" ht="12.75" customHeight="1" x14ac:dyDescent="0.25">
      <c r="A85" s="102"/>
      <c r="B85" s="118"/>
      <c r="C85" s="104"/>
      <c r="D85" s="118"/>
      <c r="E85" s="127"/>
      <c r="F85" s="14" t="s">
        <v>31</v>
      </c>
      <c r="G85" s="9">
        <f t="shared" si="7"/>
        <v>21.6</v>
      </c>
      <c r="H85" s="9">
        <v>7.2</v>
      </c>
      <c r="I85" s="9">
        <v>3</v>
      </c>
      <c r="J85" s="47"/>
    </row>
    <row r="86" spans="1:10" ht="12.75" customHeight="1" x14ac:dyDescent="0.25">
      <c r="A86" s="102"/>
      <c r="B86" s="118"/>
      <c r="C86" s="104"/>
      <c r="D86" s="118"/>
      <c r="E86" s="127"/>
      <c r="F86" s="14" t="s">
        <v>24</v>
      </c>
      <c r="G86" s="9">
        <f t="shared" si="7"/>
        <v>48.900000000000006</v>
      </c>
      <c r="H86" s="9">
        <f>8.15*2</f>
        <v>16.3</v>
      </c>
      <c r="I86" s="9">
        <v>3</v>
      </c>
      <c r="J86" s="47"/>
    </row>
    <row r="87" spans="1:10" ht="12.75" customHeight="1" x14ac:dyDescent="0.25">
      <c r="A87" s="102"/>
      <c r="B87" s="118"/>
      <c r="C87" s="104"/>
      <c r="D87" s="118"/>
      <c r="E87" s="127"/>
      <c r="F87" s="14" t="s">
        <v>25</v>
      </c>
      <c r="G87" s="9">
        <f t="shared" si="7"/>
        <v>35.700000000000003</v>
      </c>
      <c r="H87" s="9">
        <f>5.95*2</f>
        <v>11.9</v>
      </c>
      <c r="I87" s="9">
        <v>3</v>
      </c>
      <c r="J87" s="47"/>
    </row>
    <row r="88" spans="1:10" ht="12.75" customHeight="1" x14ac:dyDescent="0.25">
      <c r="A88" s="102"/>
      <c r="B88" s="118"/>
      <c r="C88" s="104"/>
      <c r="D88" s="118"/>
      <c r="E88" s="127"/>
      <c r="F88" s="9" t="s">
        <v>26</v>
      </c>
      <c r="G88" s="9">
        <f>H88*I88</f>
        <v>31.200000000000003</v>
      </c>
      <c r="H88" s="9">
        <f>5.2*2</f>
        <v>10.4</v>
      </c>
      <c r="I88" s="9">
        <v>3</v>
      </c>
      <c r="J88" s="47"/>
    </row>
    <row r="89" spans="1:10" ht="12.75" customHeight="1" x14ac:dyDescent="0.25">
      <c r="A89" s="102"/>
      <c r="B89" s="118"/>
      <c r="C89" s="104"/>
      <c r="D89" s="118"/>
      <c r="E89" s="127"/>
      <c r="F89" s="14" t="s">
        <v>22</v>
      </c>
      <c r="G89" s="9">
        <f t="shared" si="6"/>
        <v>36</v>
      </c>
      <c r="H89" s="9">
        <v>12</v>
      </c>
      <c r="I89" s="9">
        <v>3</v>
      </c>
      <c r="J89" s="47"/>
    </row>
    <row r="90" spans="1:10" ht="12.75" customHeight="1" x14ac:dyDescent="0.25">
      <c r="A90" s="102"/>
      <c r="B90" s="118"/>
      <c r="C90" s="104"/>
      <c r="D90" s="118"/>
      <c r="E90" s="127"/>
      <c r="F90" s="14" t="s">
        <v>19</v>
      </c>
      <c r="G90" s="9">
        <f t="shared" si="6"/>
        <v>36</v>
      </c>
      <c r="H90" s="9">
        <v>12</v>
      </c>
      <c r="I90" s="9">
        <v>3</v>
      </c>
      <c r="J90" s="47"/>
    </row>
    <row r="91" spans="1:10" ht="12.75" customHeight="1" x14ac:dyDescent="0.25">
      <c r="A91" s="102"/>
      <c r="B91" s="118"/>
      <c r="C91" s="104"/>
      <c r="D91" s="118"/>
      <c r="E91" s="127"/>
      <c r="F91" s="14" t="s">
        <v>21</v>
      </c>
      <c r="G91" s="9">
        <f t="shared" si="6"/>
        <v>36</v>
      </c>
      <c r="H91" s="9">
        <v>12</v>
      </c>
      <c r="I91" s="9">
        <v>3</v>
      </c>
      <c r="J91" s="47"/>
    </row>
    <row r="92" spans="1:10" ht="12.75" customHeight="1" x14ac:dyDescent="0.25">
      <c r="A92" s="102"/>
      <c r="B92" s="118"/>
      <c r="C92" s="104"/>
      <c r="D92" s="118"/>
      <c r="E92" s="127"/>
      <c r="F92" s="14" t="s">
        <v>19</v>
      </c>
      <c r="G92" s="9">
        <f t="shared" si="6"/>
        <v>36</v>
      </c>
      <c r="H92" s="9">
        <v>12</v>
      </c>
      <c r="I92" s="9">
        <v>3</v>
      </c>
      <c r="J92" s="47"/>
    </row>
    <row r="93" spans="1:10" ht="13" thickBot="1" x14ac:dyDescent="0.3">
      <c r="A93" s="102"/>
      <c r="B93" s="118"/>
      <c r="C93" s="104"/>
      <c r="D93" s="118"/>
      <c r="E93" s="127"/>
      <c r="F93" s="15"/>
      <c r="G93" s="15">
        <f>H93*I93</f>
        <v>0</v>
      </c>
      <c r="H93" s="15"/>
      <c r="I93" s="15"/>
      <c r="J93" s="49"/>
    </row>
    <row r="94" spans="1:10" ht="12.75" customHeight="1" x14ac:dyDescent="0.25">
      <c r="A94" s="101" t="s">
        <v>141</v>
      </c>
      <c r="B94" s="117" t="s">
        <v>78</v>
      </c>
      <c r="C94" s="103" t="s">
        <v>77</v>
      </c>
      <c r="D94" s="117" t="s">
        <v>4</v>
      </c>
      <c r="E94" s="126">
        <f>E80</f>
        <v>382.8</v>
      </c>
      <c r="F94" s="7" t="s">
        <v>0</v>
      </c>
      <c r="G94" s="8" t="s">
        <v>7</v>
      </c>
      <c r="H94" s="8" t="s">
        <v>5</v>
      </c>
      <c r="I94" s="8" t="s">
        <v>13</v>
      </c>
      <c r="J94" s="42"/>
    </row>
    <row r="95" spans="1:10" ht="12.75" customHeight="1" x14ac:dyDescent="0.25">
      <c r="A95" s="102"/>
      <c r="B95" s="118"/>
      <c r="C95" s="104"/>
      <c r="D95" s="118"/>
      <c r="E95" s="127"/>
      <c r="F95" s="14" t="s">
        <v>134</v>
      </c>
      <c r="G95" s="9"/>
      <c r="H95" s="9"/>
      <c r="I95" s="9"/>
      <c r="J95" s="47"/>
    </row>
    <row r="96" spans="1:10" ht="12.75" customHeight="1" x14ac:dyDescent="0.25">
      <c r="A96" s="102"/>
      <c r="B96" s="118"/>
      <c r="C96" s="104"/>
      <c r="D96" s="118"/>
      <c r="E96" s="127"/>
      <c r="F96" s="14"/>
      <c r="G96" s="9"/>
      <c r="H96" s="9"/>
      <c r="I96" s="9"/>
      <c r="J96" s="47"/>
    </row>
    <row r="97" spans="1:10" ht="12.75" customHeight="1" thickBot="1" x14ac:dyDescent="0.3">
      <c r="A97" s="144"/>
      <c r="B97" s="145"/>
      <c r="C97" s="132"/>
      <c r="D97" s="145"/>
      <c r="E97" s="146"/>
      <c r="F97" s="38"/>
      <c r="G97" s="10"/>
      <c r="H97" s="10"/>
      <c r="I97" s="10"/>
      <c r="J97" s="48"/>
    </row>
    <row r="98" spans="1:10" ht="12.75" customHeight="1" x14ac:dyDescent="0.25">
      <c r="A98" s="109" t="s">
        <v>142</v>
      </c>
      <c r="B98" s="117" t="s">
        <v>81</v>
      </c>
      <c r="C98" s="103" t="s">
        <v>80</v>
      </c>
      <c r="D98" s="105" t="s">
        <v>15</v>
      </c>
      <c r="E98" s="107">
        <f>SUM(G99:G115)</f>
        <v>289.3</v>
      </c>
      <c r="F98" s="7" t="s">
        <v>0</v>
      </c>
      <c r="G98" s="8" t="s">
        <v>7</v>
      </c>
      <c r="H98" s="8" t="s">
        <v>6</v>
      </c>
      <c r="I98" s="8" t="s">
        <v>5</v>
      </c>
      <c r="J98" s="42"/>
    </row>
    <row r="99" spans="1:10" ht="12.75" customHeight="1" x14ac:dyDescent="0.25">
      <c r="A99" s="131"/>
      <c r="B99" s="118"/>
      <c r="C99" s="104"/>
      <c r="D99" s="133"/>
      <c r="E99" s="119"/>
      <c r="F99" s="29" t="s">
        <v>18</v>
      </c>
      <c r="G99" s="12">
        <v>14</v>
      </c>
      <c r="H99" s="12">
        <v>4</v>
      </c>
      <c r="I99" s="12">
        <v>3</v>
      </c>
      <c r="J99" s="43"/>
    </row>
    <row r="100" spans="1:10" ht="12.75" customHeight="1" x14ac:dyDescent="0.25">
      <c r="A100" s="131"/>
      <c r="B100" s="118"/>
      <c r="C100" s="104"/>
      <c r="D100" s="133"/>
      <c r="E100" s="119"/>
      <c r="F100" s="29" t="s">
        <v>20</v>
      </c>
      <c r="G100" s="12">
        <v>12</v>
      </c>
      <c r="H100" s="12">
        <v>3</v>
      </c>
      <c r="I100" s="12">
        <v>3</v>
      </c>
      <c r="J100" s="43"/>
    </row>
    <row r="101" spans="1:10" ht="12.75" customHeight="1" x14ac:dyDescent="0.25">
      <c r="A101" s="131"/>
      <c r="B101" s="118"/>
      <c r="C101" s="104"/>
      <c r="D101" s="133"/>
      <c r="E101" s="119"/>
      <c r="F101" s="29" t="s">
        <v>34</v>
      </c>
      <c r="G101" s="12">
        <v>12.3</v>
      </c>
      <c r="H101" s="12">
        <v>3</v>
      </c>
      <c r="I101" s="12">
        <v>3.15</v>
      </c>
      <c r="J101" s="43"/>
    </row>
    <row r="102" spans="1:10" ht="12.75" customHeight="1" x14ac:dyDescent="0.25">
      <c r="A102" s="131"/>
      <c r="B102" s="118"/>
      <c r="C102" s="104"/>
      <c r="D102" s="133"/>
      <c r="E102" s="119"/>
      <c r="F102" s="29" t="s">
        <v>35</v>
      </c>
      <c r="G102" s="12">
        <v>10.3</v>
      </c>
      <c r="H102" s="12">
        <v>2</v>
      </c>
      <c r="I102" s="12">
        <v>3.15</v>
      </c>
      <c r="J102" s="43"/>
    </row>
    <row r="103" spans="1:10" ht="12.75" customHeight="1" x14ac:dyDescent="0.25">
      <c r="A103" s="131"/>
      <c r="B103" s="118"/>
      <c r="C103" s="104"/>
      <c r="D103" s="133"/>
      <c r="E103" s="119"/>
      <c r="F103" s="29" t="s">
        <v>36</v>
      </c>
      <c r="G103" s="12">
        <v>28.5</v>
      </c>
      <c r="H103" s="12">
        <v>2</v>
      </c>
      <c r="I103" s="12">
        <v>12.25</v>
      </c>
      <c r="J103" s="43"/>
    </row>
    <row r="104" spans="1:10" ht="12.75" customHeight="1" x14ac:dyDescent="0.25">
      <c r="A104" s="131"/>
      <c r="B104" s="118"/>
      <c r="C104" s="104"/>
      <c r="D104" s="133"/>
      <c r="E104" s="119"/>
      <c r="F104" s="29" t="s">
        <v>37</v>
      </c>
      <c r="G104" s="12">
        <v>14</v>
      </c>
      <c r="H104" s="12">
        <v>4</v>
      </c>
      <c r="I104" s="12">
        <v>3</v>
      </c>
      <c r="J104" s="43"/>
    </row>
    <row r="105" spans="1:10" ht="12.75" customHeight="1" x14ac:dyDescent="0.25">
      <c r="A105" s="131"/>
      <c r="B105" s="118"/>
      <c r="C105" s="104"/>
      <c r="D105" s="133"/>
      <c r="E105" s="119"/>
      <c r="F105" s="29" t="s">
        <v>37</v>
      </c>
      <c r="G105" s="12">
        <v>13.3</v>
      </c>
      <c r="H105" s="12">
        <v>13.3</v>
      </c>
      <c r="I105" s="12">
        <v>5.65</v>
      </c>
      <c r="J105" s="43"/>
    </row>
    <row r="106" spans="1:10" ht="12.75" customHeight="1" x14ac:dyDescent="0.25">
      <c r="A106" s="131"/>
      <c r="B106" s="118"/>
      <c r="C106" s="104"/>
      <c r="D106" s="133"/>
      <c r="E106" s="119"/>
      <c r="F106" s="29" t="s">
        <v>23</v>
      </c>
      <c r="G106" s="12">
        <v>25.7</v>
      </c>
      <c r="H106" s="12">
        <v>4.55</v>
      </c>
      <c r="I106" s="12">
        <v>8.15</v>
      </c>
      <c r="J106" s="43"/>
    </row>
    <row r="107" spans="1:10" ht="12.75" customHeight="1" x14ac:dyDescent="0.25">
      <c r="A107" s="131"/>
      <c r="B107" s="118"/>
      <c r="C107" s="104"/>
      <c r="D107" s="133"/>
      <c r="E107" s="119"/>
      <c r="F107" s="29" t="s">
        <v>38</v>
      </c>
      <c r="G107" s="12">
        <v>14</v>
      </c>
      <c r="H107" s="12">
        <v>4</v>
      </c>
      <c r="I107" s="12">
        <v>3</v>
      </c>
      <c r="J107" s="43"/>
    </row>
    <row r="108" spans="1:10" ht="12.75" customHeight="1" x14ac:dyDescent="0.25">
      <c r="A108" s="131"/>
      <c r="B108" s="118"/>
      <c r="C108" s="104"/>
      <c r="D108" s="133"/>
      <c r="E108" s="119"/>
      <c r="F108" s="29" t="s">
        <v>38</v>
      </c>
      <c r="G108" s="12">
        <v>13.3</v>
      </c>
      <c r="H108" s="12">
        <v>1</v>
      </c>
      <c r="I108" s="12">
        <v>5.65</v>
      </c>
      <c r="J108" s="43"/>
    </row>
    <row r="109" spans="1:10" ht="12.75" customHeight="1" x14ac:dyDescent="0.25">
      <c r="A109" s="131"/>
      <c r="B109" s="118"/>
      <c r="C109" s="104"/>
      <c r="D109" s="133"/>
      <c r="E109" s="119"/>
      <c r="F109" s="29" t="s">
        <v>39</v>
      </c>
      <c r="G109" s="12">
        <v>12.3</v>
      </c>
      <c r="H109" s="12">
        <v>3</v>
      </c>
      <c r="I109" s="12">
        <v>3.15</v>
      </c>
      <c r="J109" s="43"/>
    </row>
    <row r="110" spans="1:10" ht="12.75" customHeight="1" x14ac:dyDescent="0.25">
      <c r="A110" s="131"/>
      <c r="B110" s="118"/>
      <c r="C110" s="104"/>
      <c r="D110" s="133"/>
      <c r="E110" s="119"/>
      <c r="F110" s="29" t="s">
        <v>40</v>
      </c>
      <c r="G110" s="12">
        <v>10.3</v>
      </c>
      <c r="H110" s="12">
        <v>2</v>
      </c>
      <c r="I110" s="12">
        <v>3.15</v>
      </c>
      <c r="J110" s="43"/>
    </row>
    <row r="111" spans="1:10" ht="12.75" customHeight="1" x14ac:dyDescent="0.25">
      <c r="A111" s="131"/>
      <c r="B111" s="118"/>
      <c r="C111" s="104"/>
      <c r="D111" s="133"/>
      <c r="E111" s="119"/>
      <c r="F111" s="29" t="s">
        <v>43</v>
      </c>
      <c r="G111" s="12">
        <v>33.299999999999997</v>
      </c>
      <c r="H111" s="12">
        <v>2</v>
      </c>
      <c r="I111" s="12">
        <v>14.65</v>
      </c>
      <c r="J111" s="43"/>
    </row>
    <row r="112" spans="1:10" ht="12.75" customHeight="1" x14ac:dyDescent="0.25">
      <c r="A112" s="131"/>
      <c r="B112" s="118"/>
      <c r="C112" s="104"/>
      <c r="D112" s="133"/>
      <c r="E112" s="119"/>
      <c r="F112" s="29" t="s">
        <v>27</v>
      </c>
      <c r="G112" s="12">
        <v>20</v>
      </c>
      <c r="H112" s="12">
        <v>5</v>
      </c>
      <c r="I112" s="12">
        <v>5</v>
      </c>
      <c r="J112" s="43"/>
    </row>
    <row r="113" spans="1:10" ht="12.75" customHeight="1" x14ac:dyDescent="0.25">
      <c r="A113" s="131"/>
      <c r="B113" s="118"/>
      <c r="C113" s="104"/>
      <c r="D113" s="133"/>
      <c r="E113" s="119"/>
      <c r="F113" s="29" t="s">
        <v>28</v>
      </c>
      <c r="G113" s="12">
        <v>20</v>
      </c>
      <c r="H113" s="12">
        <v>5</v>
      </c>
      <c r="I113" s="12">
        <v>5</v>
      </c>
      <c r="J113" s="43"/>
    </row>
    <row r="114" spans="1:10" x14ac:dyDescent="0.25">
      <c r="A114" s="121"/>
      <c r="B114" s="118"/>
      <c r="C114" s="104"/>
      <c r="D114" s="113"/>
      <c r="E114" s="116"/>
      <c r="F114" s="9" t="s">
        <v>29</v>
      </c>
      <c r="G114" s="12">
        <v>18</v>
      </c>
      <c r="H114" s="9">
        <v>5</v>
      </c>
      <c r="I114" s="9">
        <v>4</v>
      </c>
      <c r="J114" s="44"/>
    </row>
    <row r="115" spans="1:10" ht="13" thickBot="1" x14ac:dyDescent="0.3">
      <c r="A115" s="110"/>
      <c r="B115" s="145"/>
      <c r="C115" s="132"/>
      <c r="D115" s="106"/>
      <c r="E115" s="108"/>
      <c r="F115" s="10" t="s">
        <v>30</v>
      </c>
      <c r="G115" s="45">
        <v>18</v>
      </c>
      <c r="H115" s="10">
        <v>5</v>
      </c>
      <c r="I115" s="10">
        <v>4</v>
      </c>
      <c r="J115" s="46"/>
    </row>
    <row r="116" spans="1:10" ht="12.75" customHeight="1" x14ac:dyDescent="0.25">
      <c r="A116" s="109" t="s">
        <v>143</v>
      </c>
      <c r="B116" s="117" t="s">
        <v>79</v>
      </c>
      <c r="C116" s="103" t="s">
        <v>202</v>
      </c>
      <c r="D116" s="105" t="s">
        <v>4</v>
      </c>
      <c r="E116" s="107">
        <f>E9</f>
        <v>364.10244</v>
      </c>
      <c r="F116" s="7" t="s">
        <v>0</v>
      </c>
      <c r="G116" s="8"/>
      <c r="H116" s="8"/>
      <c r="I116" s="8"/>
      <c r="J116" s="42"/>
    </row>
    <row r="117" spans="1:10" ht="12.75" customHeight="1" thickBot="1" x14ac:dyDescent="0.3">
      <c r="A117" s="131"/>
      <c r="B117" s="118"/>
      <c r="C117" s="104"/>
      <c r="D117" s="133"/>
      <c r="E117" s="119"/>
      <c r="F117" s="29" t="s">
        <v>135</v>
      </c>
      <c r="G117" s="12"/>
      <c r="H117" s="12"/>
      <c r="I117" s="12"/>
      <c r="J117" s="43"/>
    </row>
    <row r="118" spans="1:10" ht="12.75" customHeight="1" x14ac:dyDescent="0.25">
      <c r="A118" s="101" t="s">
        <v>144</v>
      </c>
      <c r="B118" s="117" t="s">
        <v>204</v>
      </c>
      <c r="C118" s="103" t="s">
        <v>203</v>
      </c>
      <c r="D118" s="117" t="s">
        <v>15</v>
      </c>
      <c r="E118" s="126">
        <f>SUM(G119:G120)</f>
        <v>33.35</v>
      </c>
      <c r="F118" s="7" t="s">
        <v>0</v>
      </c>
      <c r="G118" s="8" t="s">
        <v>7</v>
      </c>
      <c r="H118" s="8" t="s">
        <v>56</v>
      </c>
      <c r="I118" s="8" t="s">
        <v>5</v>
      </c>
      <c r="J118" s="42"/>
    </row>
    <row r="119" spans="1:10" ht="12.75" customHeight="1" x14ac:dyDescent="0.25">
      <c r="A119" s="102"/>
      <c r="B119" s="118"/>
      <c r="C119" s="104"/>
      <c r="D119" s="118"/>
      <c r="E119" s="127"/>
      <c r="F119" s="14" t="s">
        <v>136</v>
      </c>
      <c r="G119" s="9">
        <f>H119*I119</f>
        <v>23.1</v>
      </c>
      <c r="H119" s="9">
        <v>22</v>
      </c>
      <c r="I119" s="9">
        <v>1.05</v>
      </c>
      <c r="J119" s="47"/>
    </row>
    <row r="120" spans="1:10" ht="12.75" customHeight="1" thickBot="1" x14ac:dyDescent="0.3">
      <c r="A120" s="102"/>
      <c r="B120" s="118"/>
      <c r="C120" s="104"/>
      <c r="D120" s="118"/>
      <c r="E120" s="127"/>
      <c r="F120" s="50" t="s">
        <v>138</v>
      </c>
      <c r="G120" s="15">
        <f>H120*I120</f>
        <v>10.25</v>
      </c>
      <c r="H120" s="15">
        <v>5</v>
      </c>
      <c r="I120" s="15">
        <v>2.0499999999999998</v>
      </c>
      <c r="J120" s="56"/>
    </row>
    <row r="121" spans="1:10" ht="12.75" customHeight="1" x14ac:dyDescent="0.25">
      <c r="A121" s="109" t="s">
        <v>145</v>
      </c>
      <c r="B121" s="105" t="s">
        <v>122</v>
      </c>
      <c r="C121" s="111" t="s">
        <v>121</v>
      </c>
      <c r="D121" s="105" t="s">
        <v>15</v>
      </c>
      <c r="E121" s="107">
        <f>SUM(G122:G122)</f>
        <v>15</v>
      </c>
      <c r="F121" s="7" t="s">
        <v>0</v>
      </c>
      <c r="G121" s="8" t="s">
        <v>7</v>
      </c>
      <c r="H121" s="8" t="s">
        <v>6</v>
      </c>
      <c r="I121" s="8" t="s">
        <v>5</v>
      </c>
      <c r="J121" s="42"/>
    </row>
    <row r="122" spans="1:10" ht="12.75" customHeight="1" thickBot="1" x14ac:dyDescent="0.3">
      <c r="A122" s="121"/>
      <c r="B122" s="113"/>
      <c r="C122" s="120"/>
      <c r="D122" s="113"/>
      <c r="E122" s="116"/>
      <c r="F122" s="9" t="s">
        <v>132</v>
      </c>
      <c r="G122" s="9">
        <f t="shared" ref="G122" si="8">H122*I122</f>
        <v>15</v>
      </c>
      <c r="H122" s="9">
        <v>1.5</v>
      </c>
      <c r="I122" s="9">
        <v>10</v>
      </c>
      <c r="J122" s="47"/>
    </row>
    <row r="123" spans="1:10" ht="12.75" customHeight="1" x14ac:dyDescent="0.25">
      <c r="A123" s="109" t="s">
        <v>146</v>
      </c>
      <c r="B123" s="117" t="s">
        <v>124</v>
      </c>
      <c r="C123" s="103" t="s">
        <v>123</v>
      </c>
      <c r="D123" s="105" t="s">
        <v>4</v>
      </c>
      <c r="E123" s="107">
        <f>SUM(G124:G127)</f>
        <v>34.65</v>
      </c>
      <c r="F123" s="7" t="s">
        <v>0</v>
      </c>
      <c r="G123" s="8" t="s">
        <v>7</v>
      </c>
      <c r="H123" s="8" t="s">
        <v>6</v>
      </c>
      <c r="I123" s="8" t="s">
        <v>5</v>
      </c>
      <c r="J123" s="42"/>
    </row>
    <row r="124" spans="1:10" ht="12.75" customHeight="1" x14ac:dyDescent="0.25">
      <c r="A124" s="131"/>
      <c r="B124" s="118"/>
      <c r="C124" s="104"/>
      <c r="D124" s="133"/>
      <c r="E124" s="119"/>
      <c r="F124" s="29" t="s">
        <v>27</v>
      </c>
      <c r="G124" s="9">
        <f>H124*I124</f>
        <v>9</v>
      </c>
      <c r="H124" s="9">
        <v>1.5</v>
      </c>
      <c r="I124" s="9">
        <v>6</v>
      </c>
      <c r="J124" s="43"/>
    </row>
    <row r="125" spans="1:10" ht="12.75" customHeight="1" x14ac:dyDescent="0.25">
      <c r="A125" s="131"/>
      <c r="B125" s="118"/>
      <c r="C125" s="104"/>
      <c r="D125" s="133"/>
      <c r="E125" s="119"/>
      <c r="F125" s="29" t="s">
        <v>28</v>
      </c>
      <c r="G125" s="9">
        <f t="shared" ref="G125:G127" si="9">H125*I125</f>
        <v>6</v>
      </c>
      <c r="H125" s="15">
        <v>1.5</v>
      </c>
      <c r="I125" s="15">
        <v>4</v>
      </c>
      <c r="J125" s="43"/>
    </row>
    <row r="126" spans="1:10" ht="12.75" customHeight="1" x14ac:dyDescent="0.25">
      <c r="A126" s="131"/>
      <c r="B126" s="118"/>
      <c r="C126" s="104"/>
      <c r="D126" s="133"/>
      <c r="E126" s="119"/>
      <c r="F126" s="9" t="s">
        <v>29</v>
      </c>
      <c r="G126" s="9">
        <f t="shared" si="9"/>
        <v>7.6499999999999995</v>
      </c>
      <c r="H126" s="15">
        <v>1.7</v>
      </c>
      <c r="I126" s="15">
        <v>4.5</v>
      </c>
      <c r="J126" s="43"/>
    </row>
    <row r="127" spans="1:10" ht="12.75" customHeight="1" thickBot="1" x14ac:dyDescent="0.3">
      <c r="A127" s="144"/>
      <c r="B127" s="145"/>
      <c r="C127" s="132"/>
      <c r="D127" s="145"/>
      <c r="E127" s="146"/>
      <c r="F127" s="10" t="s">
        <v>30</v>
      </c>
      <c r="G127" s="10">
        <f t="shared" si="9"/>
        <v>12</v>
      </c>
      <c r="H127" s="10">
        <v>2</v>
      </c>
      <c r="I127" s="10">
        <v>6</v>
      </c>
      <c r="J127" s="51"/>
    </row>
    <row r="128" spans="1:10" ht="12.75" customHeight="1" x14ac:dyDescent="0.25">
      <c r="A128" s="101" t="s">
        <v>147</v>
      </c>
      <c r="B128" s="117" t="s">
        <v>126</v>
      </c>
      <c r="C128" s="103" t="s">
        <v>125</v>
      </c>
      <c r="D128" s="117" t="s">
        <v>15</v>
      </c>
      <c r="E128" s="126">
        <f>E39</f>
        <v>43.475000000000001</v>
      </c>
      <c r="F128" s="7" t="s">
        <v>0</v>
      </c>
      <c r="G128" s="8"/>
      <c r="H128" s="8"/>
      <c r="I128" s="8"/>
      <c r="J128" s="42"/>
    </row>
    <row r="129" spans="1:10" ht="12.75" customHeight="1" thickBot="1" x14ac:dyDescent="0.3">
      <c r="A129" s="102"/>
      <c r="B129" s="118"/>
      <c r="C129" s="104"/>
      <c r="D129" s="118"/>
      <c r="E129" s="127"/>
      <c r="F129" s="29" t="s">
        <v>139</v>
      </c>
      <c r="G129" s="9"/>
      <c r="H129" s="9"/>
      <c r="I129" s="9"/>
      <c r="J129" s="47"/>
    </row>
    <row r="130" spans="1:10" ht="13.5" thickBot="1" x14ac:dyDescent="0.3">
      <c r="A130" s="31" t="e">
        <f>#REF!</f>
        <v>#REF!</v>
      </c>
      <c r="B130" s="25"/>
      <c r="C130" s="24" t="s">
        <v>57</v>
      </c>
      <c r="D130" s="25"/>
      <c r="E130" s="26"/>
      <c r="F130" s="26"/>
      <c r="G130" s="26"/>
      <c r="H130" s="26"/>
      <c r="I130" s="27"/>
      <c r="J130" s="55"/>
    </row>
    <row r="131" spans="1:10" x14ac:dyDescent="0.25">
      <c r="A131" s="109" t="s">
        <v>152</v>
      </c>
      <c r="B131" s="105" t="s">
        <v>83</v>
      </c>
      <c r="C131" s="111" t="s">
        <v>82</v>
      </c>
      <c r="D131" s="105" t="s">
        <v>56</v>
      </c>
      <c r="E131" s="107">
        <f>SUM(G132:G133)</f>
        <v>32</v>
      </c>
      <c r="F131" s="28" t="s">
        <v>0</v>
      </c>
      <c r="G131" s="8" t="s">
        <v>1</v>
      </c>
      <c r="H131" s="8"/>
      <c r="I131" s="8"/>
      <c r="J131" s="52"/>
    </row>
    <row r="132" spans="1:10" x14ac:dyDescent="0.25">
      <c r="A132" s="121"/>
      <c r="B132" s="113"/>
      <c r="C132" s="120"/>
      <c r="D132" s="113"/>
      <c r="E132" s="116"/>
      <c r="F132" s="9" t="s">
        <v>150</v>
      </c>
      <c r="G132" s="9">
        <v>22</v>
      </c>
      <c r="H132" s="9"/>
      <c r="I132" s="9"/>
      <c r="J132" s="44"/>
    </row>
    <row r="133" spans="1:10" ht="13" thickBot="1" x14ac:dyDescent="0.3">
      <c r="A133" s="121"/>
      <c r="B133" s="113"/>
      <c r="C133" s="120"/>
      <c r="D133" s="113"/>
      <c r="E133" s="116"/>
      <c r="F133" s="9" t="s">
        <v>151</v>
      </c>
      <c r="G133" s="9">
        <v>10</v>
      </c>
      <c r="H133" s="9"/>
      <c r="I133" s="9"/>
      <c r="J133" s="44"/>
    </row>
    <row r="134" spans="1:10" x14ac:dyDescent="0.25">
      <c r="A134" s="109" t="s">
        <v>153</v>
      </c>
      <c r="B134" s="105" t="s">
        <v>85</v>
      </c>
      <c r="C134" s="111" t="s">
        <v>84</v>
      </c>
      <c r="D134" s="105" t="s">
        <v>56</v>
      </c>
      <c r="E134" s="107">
        <f>G135</f>
        <v>17</v>
      </c>
      <c r="F134" s="28" t="s">
        <v>0</v>
      </c>
      <c r="G134" s="8" t="s">
        <v>1</v>
      </c>
      <c r="H134" s="8" t="s">
        <v>14</v>
      </c>
      <c r="I134" s="8"/>
      <c r="J134" s="52"/>
    </row>
    <row r="135" spans="1:10" ht="13" thickBot="1" x14ac:dyDescent="0.3">
      <c r="A135" s="121"/>
      <c r="B135" s="113"/>
      <c r="C135" s="120"/>
      <c r="D135" s="113"/>
      <c r="E135" s="116"/>
      <c r="F135" s="9" t="s">
        <v>148</v>
      </c>
      <c r="G135" s="9">
        <v>17</v>
      </c>
      <c r="H135" s="9"/>
      <c r="I135" s="9"/>
      <c r="J135" s="44"/>
    </row>
    <row r="136" spans="1:10" x14ac:dyDescent="0.25">
      <c r="A136" s="109" t="s">
        <v>154</v>
      </c>
      <c r="B136" s="105" t="s">
        <v>87</v>
      </c>
      <c r="C136" s="111" t="s">
        <v>86</v>
      </c>
      <c r="D136" s="105" t="s">
        <v>56</v>
      </c>
      <c r="E136" s="107">
        <f>G137</f>
        <v>5</v>
      </c>
      <c r="F136" s="28" t="s">
        <v>0</v>
      </c>
      <c r="G136" s="8" t="s">
        <v>1</v>
      </c>
      <c r="H136" s="8" t="s">
        <v>13</v>
      </c>
      <c r="I136" s="8"/>
      <c r="J136" s="52"/>
    </row>
    <row r="137" spans="1:10" ht="13" thickBot="1" x14ac:dyDescent="0.3">
      <c r="A137" s="110"/>
      <c r="B137" s="106"/>
      <c r="C137" s="112"/>
      <c r="D137" s="106"/>
      <c r="E137" s="108"/>
      <c r="F137" s="10" t="s">
        <v>149</v>
      </c>
      <c r="G137" s="10">
        <v>5</v>
      </c>
      <c r="H137" s="10"/>
      <c r="I137" s="10"/>
      <c r="J137" s="46"/>
    </row>
    <row r="138" spans="1:10" x14ac:dyDescent="0.25">
      <c r="A138" s="109" t="s">
        <v>155</v>
      </c>
      <c r="B138" s="105" t="s">
        <v>89</v>
      </c>
      <c r="C138" s="111" t="s">
        <v>88</v>
      </c>
      <c r="D138" s="105" t="s">
        <v>56</v>
      </c>
      <c r="E138" s="107">
        <f>G139</f>
        <v>5</v>
      </c>
      <c r="F138" s="28" t="s">
        <v>0</v>
      </c>
      <c r="G138" s="8" t="s">
        <v>1</v>
      </c>
      <c r="H138" s="8" t="s">
        <v>13</v>
      </c>
      <c r="I138" s="8"/>
      <c r="J138" s="52"/>
    </row>
    <row r="139" spans="1:10" ht="13" thickBot="1" x14ac:dyDescent="0.3">
      <c r="A139" s="110"/>
      <c r="B139" s="106"/>
      <c r="C139" s="112"/>
      <c r="D139" s="106"/>
      <c r="E139" s="108"/>
      <c r="F139" s="10" t="s">
        <v>150</v>
      </c>
      <c r="G139" s="10">
        <v>5</v>
      </c>
      <c r="H139" s="10"/>
      <c r="I139" s="10"/>
      <c r="J139" s="46"/>
    </row>
    <row r="140" spans="1:10" ht="13.5" thickBot="1" x14ac:dyDescent="0.3">
      <c r="A140" s="40" t="e">
        <f>#REF!</f>
        <v>#REF!</v>
      </c>
      <c r="B140" s="34"/>
      <c r="C140" s="41" t="s">
        <v>90</v>
      </c>
      <c r="D140" s="34"/>
      <c r="E140" s="35"/>
      <c r="F140" s="35"/>
      <c r="G140" s="35"/>
      <c r="H140" s="35"/>
      <c r="I140" s="36"/>
      <c r="J140" s="57"/>
    </row>
    <row r="141" spans="1:10" ht="12.75" customHeight="1" x14ac:dyDescent="0.25">
      <c r="A141" s="109" t="s">
        <v>157</v>
      </c>
      <c r="B141" s="105" t="s">
        <v>92</v>
      </c>
      <c r="C141" s="111" t="s">
        <v>91</v>
      </c>
      <c r="D141" s="105"/>
      <c r="E141" s="107">
        <f>SUM(G142:G176)</f>
        <v>1207.6825000000001</v>
      </c>
      <c r="F141" s="13" t="s">
        <v>96</v>
      </c>
      <c r="G141" s="8" t="s">
        <v>7</v>
      </c>
      <c r="H141" s="8" t="s">
        <v>5</v>
      </c>
      <c r="I141" s="8" t="s">
        <v>9</v>
      </c>
      <c r="J141" s="42"/>
    </row>
    <row r="142" spans="1:10" ht="12.75" customHeight="1" x14ac:dyDescent="0.25">
      <c r="A142" s="121"/>
      <c r="B142" s="113"/>
      <c r="C142" s="120"/>
      <c r="D142" s="113"/>
      <c r="E142" s="116"/>
      <c r="F142" s="14" t="s">
        <v>18</v>
      </c>
      <c r="G142" s="9">
        <f>H142*I142</f>
        <v>42</v>
      </c>
      <c r="H142" s="9">
        <v>14</v>
      </c>
      <c r="I142" s="9">
        <v>3</v>
      </c>
      <c r="J142" s="47"/>
    </row>
    <row r="143" spans="1:10" ht="12.75" customHeight="1" x14ac:dyDescent="0.25">
      <c r="A143" s="121"/>
      <c r="B143" s="113"/>
      <c r="C143" s="120"/>
      <c r="D143" s="113"/>
      <c r="E143" s="116"/>
      <c r="F143" s="14" t="s">
        <v>20</v>
      </c>
      <c r="G143" s="9">
        <f t="shared" ref="G143:G158" si="10">H143*I143</f>
        <v>36</v>
      </c>
      <c r="H143" s="9">
        <v>12</v>
      </c>
      <c r="I143" s="9">
        <v>3</v>
      </c>
      <c r="J143" s="47"/>
    </row>
    <row r="144" spans="1:10" ht="12.75" customHeight="1" x14ac:dyDescent="0.25">
      <c r="A144" s="121"/>
      <c r="B144" s="113"/>
      <c r="C144" s="120"/>
      <c r="D144" s="113"/>
      <c r="E144" s="116"/>
      <c r="F144" s="14" t="s">
        <v>34</v>
      </c>
      <c r="G144" s="9">
        <f t="shared" si="10"/>
        <v>36.900000000000006</v>
      </c>
      <c r="H144" s="9">
        <v>12.3</v>
      </c>
      <c r="I144" s="9">
        <v>3</v>
      </c>
      <c r="J144" s="47"/>
    </row>
    <row r="145" spans="1:10" ht="12.75" customHeight="1" x14ac:dyDescent="0.25">
      <c r="A145" s="121"/>
      <c r="B145" s="113"/>
      <c r="C145" s="120"/>
      <c r="D145" s="113"/>
      <c r="E145" s="116"/>
      <c r="F145" s="14" t="s">
        <v>35</v>
      </c>
      <c r="G145" s="9">
        <f t="shared" si="10"/>
        <v>30.900000000000002</v>
      </c>
      <c r="H145" s="9">
        <v>10.3</v>
      </c>
      <c r="I145" s="9">
        <v>3</v>
      </c>
      <c r="J145" s="47"/>
    </row>
    <row r="146" spans="1:10" ht="12.75" customHeight="1" x14ac:dyDescent="0.25">
      <c r="A146" s="121"/>
      <c r="B146" s="113"/>
      <c r="C146" s="120"/>
      <c r="D146" s="113"/>
      <c r="E146" s="116"/>
      <c r="F146" s="14" t="s">
        <v>36</v>
      </c>
      <c r="G146" s="9">
        <f t="shared" si="10"/>
        <v>85.5</v>
      </c>
      <c r="H146" s="9">
        <v>28.5</v>
      </c>
      <c r="I146" s="9">
        <v>3</v>
      </c>
      <c r="J146" s="47"/>
    </row>
    <row r="147" spans="1:10" ht="12.75" customHeight="1" x14ac:dyDescent="0.25">
      <c r="A147" s="121"/>
      <c r="B147" s="113"/>
      <c r="C147" s="120"/>
      <c r="D147" s="113"/>
      <c r="E147" s="116"/>
      <c r="F147" s="14" t="s">
        <v>37</v>
      </c>
      <c r="G147" s="9">
        <f t="shared" si="10"/>
        <v>42</v>
      </c>
      <c r="H147" s="9">
        <v>14</v>
      </c>
      <c r="I147" s="9">
        <v>3</v>
      </c>
      <c r="J147" s="47"/>
    </row>
    <row r="148" spans="1:10" ht="12.75" customHeight="1" x14ac:dyDescent="0.25">
      <c r="A148" s="121"/>
      <c r="B148" s="113"/>
      <c r="C148" s="120"/>
      <c r="D148" s="113"/>
      <c r="E148" s="116"/>
      <c r="F148" s="14" t="s">
        <v>37</v>
      </c>
      <c r="G148" s="9">
        <f t="shared" si="10"/>
        <v>39.900000000000006</v>
      </c>
      <c r="H148" s="9">
        <v>13.3</v>
      </c>
      <c r="I148" s="9">
        <v>3</v>
      </c>
      <c r="J148" s="47"/>
    </row>
    <row r="149" spans="1:10" ht="12.75" customHeight="1" x14ac:dyDescent="0.25">
      <c r="A149" s="121"/>
      <c r="B149" s="113"/>
      <c r="C149" s="120"/>
      <c r="D149" s="113"/>
      <c r="E149" s="116"/>
      <c r="F149" s="14" t="s">
        <v>23</v>
      </c>
      <c r="G149" s="9">
        <f t="shared" si="10"/>
        <v>76.199999999999989</v>
      </c>
      <c r="H149" s="9">
        <v>25.4</v>
      </c>
      <c r="I149" s="9">
        <v>3</v>
      </c>
      <c r="J149" s="47"/>
    </row>
    <row r="150" spans="1:10" ht="12.75" customHeight="1" x14ac:dyDescent="0.25">
      <c r="A150" s="121"/>
      <c r="B150" s="113"/>
      <c r="C150" s="120"/>
      <c r="D150" s="113"/>
      <c r="E150" s="116"/>
      <c r="F150" s="14" t="s">
        <v>38</v>
      </c>
      <c r="G150" s="9">
        <f t="shared" si="10"/>
        <v>42</v>
      </c>
      <c r="H150" s="9">
        <v>14</v>
      </c>
      <c r="I150" s="9">
        <v>3</v>
      </c>
      <c r="J150" s="47"/>
    </row>
    <row r="151" spans="1:10" ht="12.75" customHeight="1" x14ac:dyDescent="0.25">
      <c r="A151" s="121"/>
      <c r="B151" s="113"/>
      <c r="C151" s="120"/>
      <c r="D151" s="113"/>
      <c r="E151" s="116"/>
      <c r="F151" s="14" t="s">
        <v>38</v>
      </c>
      <c r="G151" s="9">
        <f t="shared" si="10"/>
        <v>39.900000000000006</v>
      </c>
      <c r="H151" s="9">
        <v>13.3</v>
      </c>
      <c r="I151" s="9">
        <v>3</v>
      </c>
      <c r="J151" s="47"/>
    </row>
    <row r="152" spans="1:10" ht="12.75" customHeight="1" x14ac:dyDescent="0.25">
      <c r="A152" s="121"/>
      <c r="B152" s="113"/>
      <c r="C152" s="120"/>
      <c r="D152" s="113"/>
      <c r="E152" s="116"/>
      <c r="F152" s="14" t="s">
        <v>39</v>
      </c>
      <c r="G152" s="9">
        <f t="shared" si="10"/>
        <v>36.900000000000006</v>
      </c>
      <c r="H152" s="9">
        <v>12.3</v>
      </c>
      <c r="I152" s="9">
        <v>3</v>
      </c>
      <c r="J152" s="47"/>
    </row>
    <row r="153" spans="1:10" ht="12.75" customHeight="1" x14ac:dyDescent="0.25">
      <c r="A153" s="121"/>
      <c r="B153" s="113"/>
      <c r="C153" s="120"/>
      <c r="D153" s="113"/>
      <c r="E153" s="116"/>
      <c r="F153" s="14" t="s">
        <v>40</v>
      </c>
      <c r="G153" s="9">
        <f t="shared" si="10"/>
        <v>30.900000000000002</v>
      </c>
      <c r="H153" s="9">
        <v>10.3</v>
      </c>
      <c r="I153" s="9">
        <v>3</v>
      </c>
      <c r="J153" s="47"/>
    </row>
    <row r="154" spans="1:10" ht="12.75" customHeight="1" x14ac:dyDescent="0.25">
      <c r="A154" s="121"/>
      <c r="B154" s="113"/>
      <c r="C154" s="120"/>
      <c r="D154" s="113"/>
      <c r="E154" s="116"/>
      <c r="F154" s="14" t="s">
        <v>43</v>
      </c>
      <c r="G154" s="9">
        <f t="shared" si="10"/>
        <v>171.89999999999998</v>
      </c>
      <c r="H154" s="9">
        <v>57.3</v>
      </c>
      <c r="I154" s="9">
        <v>3</v>
      </c>
      <c r="J154" s="47"/>
    </row>
    <row r="155" spans="1:10" ht="12.75" customHeight="1" x14ac:dyDescent="0.25">
      <c r="A155" s="121"/>
      <c r="B155" s="113"/>
      <c r="C155" s="120"/>
      <c r="D155" s="113"/>
      <c r="E155" s="116"/>
      <c r="F155" s="14" t="s">
        <v>27</v>
      </c>
      <c r="G155" s="9">
        <f t="shared" si="10"/>
        <v>60</v>
      </c>
      <c r="H155" s="9">
        <v>20</v>
      </c>
      <c r="I155" s="9">
        <v>3</v>
      </c>
      <c r="J155" s="47"/>
    </row>
    <row r="156" spans="1:10" ht="12.75" customHeight="1" x14ac:dyDescent="0.25">
      <c r="A156" s="121"/>
      <c r="B156" s="113"/>
      <c r="C156" s="120"/>
      <c r="D156" s="113"/>
      <c r="E156" s="116"/>
      <c r="F156" s="14" t="s">
        <v>28</v>
      </c>
      <c r="G156" s="9">
        <f t="shared" si="10"/>
        <v>60</v>
      </c>
      <c r="H156" s="9">
        <v>20</v>
      </c>
      <c r="I156" s="9">
        <v>3</v>
      </c>
      <c r="J156" s="47"/>
    </row>
    <row r="157" spans="1:10" x14ac:dyDescent="0.25">
      <c r="A157" s="121"/>
      <c r="B157" s="113"/>
      <c r="C157" s="120"/>
      <c r="D157" s="113"/>
      <c r="E157" s="116"/>
      <c r="F157" s="9" t="s">
        <v>29</v>
      </c>
      <c r="G157" s="9">
        <f t="shared" si="10"/>
        <v>54</v>
      </c>
      <c r="H157" s="9">
        <v>18</v>
      </c>
      <c r="I157" s="9">
        <v>3</v>
      </c>
      <c r="J157" s="44"/>
    </row>
    <row r="158" spans="1:10" x14ac:dyDescent="0.25">
      <c r="A158" s="121"/>
      <c r="B158" s="113"/>
      <c r="C158" s="120"/>
      <c r="D158" s="113"/>
      <c r="E158" s="116"/>
      <c r="F158" s="9" t="s">
        <v>30</v>
      </c>
      <c r="G158" s="9">
        <f t="shared" si="10"/>
        <v>54</v>
      </c>
      <c r="H158" s="9">
        <v>18</v>
      </c>
      <c r="I158" s="9">
        <v>3</v>
      </c>
      <c r="J158" s="44"/>
    </row>
    <row r="159" spans="1:10" x14ac:dyDescent="0.25">
      <c r="A159" s="121"/>
      <c r="B159" s="113"/>
      <c r="C159" s="120"/>
      <c r="D159" s="113"/>
      <c r="E159" s="116"/>
      <c r="F159" s="14" t="s">
        <v>95</v>
      </c>
      <c r="G159" s="9" t="s">
        <v>7</v>
      </c>
      <c r="H159" s="9" t="s">
        <v>5</v>
      </c>
      <c r="I159" s="9" t="s">
        <v>9</v>
      </c>
      <c r="J159" s="44"/>
    </row>
    <row r="160" spans="1:10" x14ac:dyDescent="0.25">
      <c r="A160" s="121"/>
      <c r="B160" s="113"/>
      <c r="C160" s="120"/>
      <c r="D160" s="113"/>
      <c r="E160" s="116"/>
      <c r="F160" s="14" t="s">
        <v>18</v>
      </c>
      <c r="G160" s="9">
        <f>H160*I160</f>
        <v>12</v>
      </c>
      <c r="H160" s="9">
        <v>4</v>
      </c>
      <c r="I160" s="9">
        <v>3</v>
      </c>
      <c r="J160" s="44"/>
    </row>
    <row r="161" spans="1:10" x14ac:dyDescent="0.25">
      <c r="A161" s="121"/>
      <c r="B161" s="113"/>
      <c r="C161" s="120"/>
      <c r="D161" s="113"/>
      <c r="E161" s="116"/>
      <c r="F161" s="14" t="s">
        <v>20</v>
      </c>
      <c r="G161" s="9">
        <f t="shared" ref="G161:G176" si="11">H161*I161</f>
        <v>9</v>
      </c>
      <c r="H161" s="9">
        <v>3</v>
      </c>
      <c r="I161" s="9">
        <v>3</v>
      </c>
      <c r="J161" s="44"/>
    </row>
    <row r="162" spans="1:10" x14ac:dyDescent="0.25">
      <c r="A162" s="121"/>
      <c r="B162" s="113"/>
      <c r="C162" s="120"/>
      <c r="D162" s="113"/>
      <c r="E162" s="116"/>
      <c r="F162" s="14" t="s">
        <v>34</v>
      </c>
      <c r="G162" s="9">
        <f t="shared" si="11"/>
        <v>9.4499999999999993</v>
      </c>
      <c r="H162" s="9">
        <v>3</v>
      </c>
      <c r="I162" s="9">
        <v>3.15</v>
      </c>
      <c r="J162" s="44"/>
    </row>
    <row r="163" spans="1:10" x14ac:dyDescent="0.25">
      <c r="A163" s="121"/>
      <c r="B163" s="113"/>
      <c r="C163" s="120"/>
      <c r="D163" s="113"/>
      <c r="E163" s="116"/>
      <c r="F163" s="14" t="s">
        <v>35</v>
      </c>
      <c r="G163" s="9">
        <f t="shared" si="11"/>
        <v>6.3</v>
      </c>
      <c r="H163" s="9">
        <v>2</v>
      </c>
      <c r="I163" s="9">
        <v>3.15</v>
      </c>
      <c r="J163" s="44"/>
    </row>
    <row r="164" spans="1:10" x14ac:dyDescent="0.25">
      <c r="A164" s="121"/>
      <c r="B164" s="113"/>
      <c r="C164" s="120"/>
      <c r="D164" s="113"/>
      <c r="E164" s="116"/>
      <c r="F164" s="14" t="s">
        <v>36</v>
      </c>
      <c r="G164" s="9">
        <f t="shared" si="11"/>
        <v>24.5</v>
      </c>
      <c r="H164" s="9">
        <v>2</v>
      </c>
      <c r="I164" s="9">
        <v>12.25</v>
      </c>
      <c r="J164" s="44"/>
    </row>
    <row r="165" spans="1:10" x14ac:dyDescent="0.25">
      <c r="A165" s="121"/>
      <c r="B165" s="113"/>
      <c r="C165" s="120"/>
      <c r="D165" s="113"/>
      <c r="E165" s="116"/>
      <c r="F165" s="14" t="s">
        <v>37</v>
      </c>
      <c r="G165" s="9">
        <f t="shared" si="11"/>
        <v>12</v>
      </c>
      <c r="H165" s="9">
        <v>4</v>
      </c>
      <c r="I165" s="9">
        <v>3</v>
      </c>
      <c r="J165" s="44"/>
    </row>
    <row r="166" spans="1:10" x14ac:dyDescent="0.25">
      <c r="A166" s="121"/>
      <c r="B166" s="113"/>
      <c r="C166" s="120"/>
      <c r="D166" s="113"/>
      <c r="E166" s="116"/>
      <c r="F166" s="14" t="s">
        <v>37</v>
      </c>
      <c r="G166" s="9">
        <f t="shared" si="11"/>
        <v>5.65</v>
      </c>
      <c r="H166" s="9">
        <v>1</v>
      </c>
      <c r="I166" s="9">
        <v>5.65</v>
      </c>
      <c r="J166" s="44"/>
    </row>
    <row r="167" spans="1:10" x14ac:dyDescent="0.25">
      <c r="A167" s="121"/>
      <c r="B167" s="113"/>
      <c r="C167" s="120"/>
      <c r="D167" s="113"/>
      <c r="E167" s="116"/>
      <c r="F167" s="14" t="s">
        <v>23</v>
      </c>
      <c r="G167" s="9">
        <f t="shared" si="11"/>
        <v>37.082500000000003</v>
      </c>
      <c r="H167" s="9">
        <v>4.55</v>
      </c>
      <c r="I167" s="9">
        <v>8.15</v>
      </c>
      <c r="J167" s="44"/>
    </row>
    <row r="168" spans="1:10" x14ac:dyDescent="0.25">
      <c r="A168" s="121"/>
      <c r="B168" s="113"/>
      <c r="C168" s="120"/>
      <c r="D168" s="113"/>
      <c r="E168" s="116"/>
      <c r="F168" s="14" t="s">
        <v>38</v>
      </c>
      <c r="G168" s="9">
        <f t="shared" si="11"/>
        <v>12</v>
      </c>
      <c r="H168" s="9">
        <v>4</v>
      </c>
      <c r="I168" s="9">
        <v>3</v>
      </c>
      <c r="J168" s="44"/>
    </row>
    <row r="169" spans="1:10" x14ac:dyDescent="0.25">
      <c r="A169" s="121"/>
      <c r="B169" s="113"/>
      <c r="C169" s="120"/>
      <c r="D169" s="113"/>
      <c r="E169" s="116"/>
      <c r="F169" s="14" t="s">
        <v>38</v>
      </c>
      <c r="G169" s="9">
        <f t="shared" si="11"/>
        <v>5.65</v>
      </c>
      <c r="H169" s="9">
        <v>1</v>
      </c>
      <c r="I169" s="9">
        <v>5.65</v>
      </c>
      <c r="J169" s="44"/>
    </row>
    <row r="170" spans="1:10" x14ac:dyDescent="0.25">
      <c r="A170" s="121"/>
      <c r="B170" s="113"/>
      <c r="C170" s="120"/>
      <c r="D170" s="113"/>
      <c r="E170" s="116"/>
      <c r="F170" s="14" t="s">
        <v>39</v>
      </c>
      <c r="G170" s="9">
        <f t="shared" si="11"/>
        <v>9.4499999999999993</v>
      </c>
      <c r="H170" s="9">
        <v>3</v>
      </c>
      <c r="I170" s="9">
        <v>3.15</v>
      </c>
      <c r="J170" s="44"/>
    </row>
    <row r="171" spans="1:10" x14ac:dyDescent="0.25">
      <c r="A171" s="121"/>
      <c r="B171" s="113"/>
      <c r="C171" s="120"/>
      <c r="D171" s="113"/>
      <c r="E171" s="116"/>
      <c r="F171" s="14" t="s">
        <v>40</v>
      </c>
      <c r="G171" s="9">
        <f t="shared" si="11"/>
        <v>6.3</v>
      </c>
      <c r="H171" s="9">
        <v>2</v>
      </c>
      <c r="I171" s="9">
        <v>3.15</v>
      </c>
      <c r="J171" s="44"/>
    </row>
    <row r="172" spans="1:10" x14ac:dyDescent="0.25">
      <c r="A172" s="121"/>
      <c r="B172" s="113"/>
      <c r="C172" s="120"/>
      <c r="D172" s="113"/>
      <c r="E172" s="116"/>
      <c r="F172" s="14" t="s">
        <v>43</v>
      </c>
      <c r="G172" s="9">
        <f t="shared" si="11"/>
        <v>29.3</v>
      </c>
      <c r="H172" s="9">
        <v>2</v>
      </c>
      <c r="I172" s="9">
        <v>14.65</v>
      </c>
      <c r="J172" s="44"/>
    </row>
    <row r="173" spans="1:10" x14ac:dyDescent="0.25">
      <c r="A173" s="121"/>
      <c r="B173" s="113"/>
      <c r="C173" s="120"/>
      <c r="D173" s="113"/>
      <c r="E173" s="116"/>
      <c r="F173" s="14" t="s">
        <v>27</v>
      </c>
      <c r="G173" s="9">
        <f t="shared" si="11"/>
        <v>25</v>
      </c>
      <c r="H173" s="9">
        <v>5</v>
      </c>
      <c r="I173" s="9">
        <v>5</v>
      </c>
      <c r="J173" s="44"/>
    </row>
    <row r="174" spans="1:10" x14ac:dyDescent="0.25">
      <c r="A174" s="121"/>
      <c r="B174" s="113"/>
      <c r="C174" s="120"/>
      <c r="D174" s="113"/>
      <c r="E174" s="116"/>
      <c r="F174" s="14" t="s">
        <v>28</v>
      </c>
      <c r="G174" s="9">
        <f t="shared" si="11"/>
        <v>25</v>
      </c>
      <c r="H174" s="9">
        <v>5</v>
      </c>
      <c r="I174" s="9">
        <v>5</v>
      </c>
      <c r="J174" s="44"/>
    </row>
    <row r="175" spans="1:10" x14ac:dyDescent="0.25">
      <c r="A175" s="121"/>
      <c r="B175" s="113"/>
      <c r="C175" s="120"/>
      <c r="D175" s="113"/>
      <c r="E175" s="116"/>
      <c r="F175" s="9" t="s">
        <v>29</v>
      </c>
      <c r="G175" s="9">
        <f t="shared" si="11"/>
        <v>20</v>
      </c>
      <c r="H175" s="9">
        <v>5</v>
      </c>
      <c r="I175" s="9">
        <v>4</v>
      </c>
      <c r="J175" s="44"/>
    </row>
    <row r="176" spans="1:10" ht="13" thickBot="1" x14ac:dyDescent="0.3">
      <c r="A176" s="122"/>
      <c r="B176" s="124"/>
      <c r="C176" s="123"/>
      <c r="D176" s="124"/>
      <c r="E176" s="125"/>
      <c r="F176" s="15" t="s">
        <v>30</v>
      </c>
      <c r="G176" s="15">
        <f t="shared" si="11"/>
        <v>20</v>
      </c>
      <c r="H176" s="15">
        <v>5</v>
      </c>
      <c r="I176" s="15">
        <v>4</v>
      </c>
      <c r="J176" s="49"/>
    </row>
    <row r="177" spans="1:10" ht="12.75" customHeight="1" x14ac:dyDescent="0.25">
      <c r="A177" s="109" t="s">
        <v>158</v>
      </c>
      <c r="B177" s="105" t="s">
        <v>94</v>
      </c>
      <c r="C177" s="111" t="s">
        <v>93</v>
      </c>
      <c r="D177" s="105"/>
      <c r="E177" s="107">
        <f>E141</f>
        <v>1207.6825000000001</v>
      </c>
      <c r="F177" s="7" t="s">
        <v>0</v>
      </c>
      <c r="G177" s="8" t="s">
        <v>7</v>
      </c>
      <c r="H177" s="8" t="s">
        <v>5</v>
      </c>
      <c r="I177" s="8" t="s">
        <v>9</v>
      </c>
      <c r="J177" s="42"/>
    </row>
    <row r="178" spans="1:10" ht="12.75" customHeight="1" thickBot="1" x14ac:dyDescent="0.3">
      <c r="A178" s="121"/>
      <c r="B178" s="113"/>
      <c r="C178" s="120"/>
      <c r="D178" s="113"/>
      <c r="E178" s="116"/>
      <c r="F178" s="14" t="s">
        <v>156</v>
      </c>
      <c r="G178" s="9"/>
      <c r="H178" s="9"/>
      <c r="I178" s="9"/>
      <c r="J178" s="47"/>
    </row>
    <row r="179" spans="1:10" ht="12.75" customHeight="1" x14ac:dyDescent="0.25">
      <c r="A179" s="109" t="s">
        <v>159</v>
      </c>
      <c r="B179" s="105" t="s">
        <v>98</v>
      </c>
      <c r="C179" s="111" t="s">
        <v>97</v>
      </c>
      <c r="D179" s="105"/>
      <c r="E179" s="107">
        <f>E141</f>
        <v>1207.6825000000001</v>
      </c>
      <c r="F179" s="7" t="s">
        <v>0</v>
      </c>
      <c r="G179" s="8" t="s">
        <v>7</v>
      </c>
      <c r="H179" s="8" t="s">
        <v>5</v>
      </c>
      <c r="I179" s="8" t="s">
        <v>9</v>
      </c>
      <c r="J179" s="42"/>
    </row>
    <row r="180" spans="1:10" ht="12.75" customHeight="1" thickBot="1" x14ac:dyDescent="0.3">
      <c r="A180" s="121"/>
      <c r="B180" s="113"/>
      <c r="C180" s="120"/>
      <c r="D180" s="113"/>
      <c r="E180" s="116"/>
      <c r="F180" s="14" t="s">
        <v>156</v>
      </c>
      <c r="G180" s="9">
        <f>H180*I180</f>
        <v>42</v>
      </c>
      <c r="H180" s="9">
        <v>14</v>
      </c>
      <c r="I180" s="9">
        <v>3</v>
      </c>
      <c r="J180" s="47"/>
    </row>
    <row r="181" spans="1:10" ht="12.75" customHeight="1" x14ac:dyDescent="0.25">
      <c r="A181" s="109"/>
      <c r="B181" s="105" t="s">
        <v>128</v>
      </c>
      <c r="C181" s="111" t="s">
        <v>127</v>
      </c>
      <c r="D181" s="105"/>
      <c r="E181" s="107">
        <f>SUM(G182:G182)</f>
        <v>460.74</v>
      </c>
      <c r="F181" s="7" t="s">
        <v>0</v>
      </c>
      <c r="G181" s="8" t="s">
        <v>7</v>
      </c>
      <c r="H181" s="8" t="s">
        <v>195</v>
      </c>
      <c r="I181" s="8" t="s">
        <v>9</v>
      </c>
      <c r="J181" s="42"/>
    </row>
    <row r="182" spans="1:10" ht="12.75" customHeight="1" thickBot="1" x14ac:dyDescent="0.3">
      <c r="A182" s="121"/>
      <c r="B182" s="113"/>
      <c r="C182" s="120"/>
      <c r="D182" s="113"/>
      <c r="E182" s="116"/>
      <c r="F182" s="14" t="s">
        <v>160</v>
      </c>
      <c r="G182" s="9">
        <f>H182*I182</f>
        <v>460.74</v>
      </c>
      <c r="H182" s="9">
        <v>109.7</v>
      </c>
      <c r="I182" s="9">
        <v>4.2</v>
      </c>
      <c r="J182" s="47"/>
    </row>
    <row r="183" spans="1:10" ht="13.5" thickBot="1" x14ac:dyDescent="0.3">
      <c r="A183" s="31" t="e">
        <f>#REF!</f>
        <v>#REF!</v>
      </c>
      <c r="B183" s="25"/>
      <c r="C183" s="24" t="s">
        <v>99</v>
      </c>
      <c r="D183" s="25"/>
      <c r="E183" s="26"/>
      <c r="F183" s="26"/>
      <c r="G183" s="26"/>
      <c r="H183" s="26"/>
      <c r="I183" s="27"/>
      <c r="J183" s="55"/>
    </row>
    <row r="184" spans="1:10" ht="12.75" customHeight="1" x14ac:dyDescent="0.25">
      <c r="A184" s="101" t="s">
        <v>177</v>
      </c>
      <c r="B184" s="117" t="s">
        <v>104</v>
      </c>
      <c r="C184" s="103" t="s">
        <v>100</v>
      </c>
      <c r="D184" s="117" t="s">
        <v>137</v>
      </c>
      <c r="E184" s="126">
        <f>SUM(G185:G186)</f>
        <v>11</v>
      </c>
      <c r="F184" s="7" t="s">
        <v>0</v>
      </c>
      <c r="G184" s="8" t="s">
        <v>7</v>
      </c>
      <c r="H184" s="8" t="s">
        <v>6</v>
      </c>
      <c r="I184" s="13" t="s">
        <v>13</v>
      </c>
      <c r="J184" s="42"/>
    </row>
    <row r="185" spans="1:10" x14ac:dyDescent="0.25">
      <c r="A185" s="102"/>
      <c r="B185" s="118"/>
      <c r="C185" s="104"/>
      <c r="D185" s="118"/>
      <c r="E185" s="127"/>
      <c r="F185" s="9" t="s">
        <v>167</v>
      </c>
      <c r="G185" s="9">
        <v>4</v>
      </c>
      <c r="H185" s="9"/>
      <c r="I185" s="9"/>
      <c r="J185" s="37"/>
    </row>
    <row r="186" spans="1:10" ht="13" thickBot="1" x14ac:dyDescent="0.3">
      <c r="A186" s="102"/>
      <c r="B186" s="118"/>
      <c r="C186" s="104"/>
      <c r="D186" s="118"/>
      <c r="E186" s="127"/>
      <c r="F186" s="9" t="s">
        <v>168</v>
      </c>
      <c r="G186" s="9">
        <v>7</v>
      </c>
      <c r="H186" s="9"/>
      <c r="I186" s="9"/>
      <c r="J186" s="37"/>
    </row>
    <row r="187" spans="1:10" ht="12.75" customHeight="1" x14ac:dyDescent="0.25">
      <c r="A187" s="101" t="s">
        <v>178</v>
      </c>
      <c r="B187" s="117" t="s">
        <v>105</v>
      </c>
      <c r="C187" s="103" t="s">
        <v>101</v>
      </c>
      <c r="D187" s="117" t="s">
        <v>137</v>
      </c>
      <c r="E187" s="126">
        <f>SUM(G188)</f>
        <v>5</v>
      </c>
      <c r="F187" s="7" t="s">
        <v>0</v>
      </c>
      <c r="G187" s="8" t="s">
        <v>7</v>
      </c>
      <c r="H187" s="8" t="s">
        <v>6</v>
      </c>
      <c r="I187" s="13" t="s">
        <v>13</v>
      </c>
      <c r="J187" s="42"/>
    </row>
    <row r="188" spans="1:10" ht="13" thickBot="1" x14ac:dyDescent="0.3">
      <c r="A188" s="102"/>
      <c r="B188" s="118"/>
      <c r="C188" s="104"/>
      <c r="D188" s="118"/>
      <c r="E188" s="127"/>
      <c r="F188" s="9" t="s">
        <v>169</v>
      </c>
      <c r="G188" s="9">
        <v>5</v>
      </c>
      <c r="H188" s="9"/>
      <c r="I188" s="9"/>
      <c r="J188" s="37"/>
    </row>
    <row r="189" spans="1:10" x14ac:dyDescent="0.25">
      <c r="A189" s="109" t="s">
        <v>179</v>
      </c>
      <c r="B189" s="117" t="s">
        <v>106</v>
      </c>
      <c r="C189" s="111" t="s">
        <v>205</v>
      </c>
      <c r="D189" s="105" t="s">
        <v>10</v>
      </c>
      <c r="E189" s="107">
        <f>SUM(G190)</f>
        <v>2</v>
      </c>
      <c r="F189" s="7" t="s">
        <v>0</v>
      </c>
      <c r="G189" s="8" t="s">
        <v>7</v>
      </c>
      <c r="H189" s="8" t="s">
        <v>6</v>
      </c>
      <c r="I189" s="13" t="s">
        <v>13</v>
      </c>
      <c r="J189" s="42"/>
    </row>
    <row r="190" spans="1:10" ht="13" thickBot="1" x14ac:dyDescent="0.3">
      <c r="A190" s="121"/>
      <c r="B190" s="118"/>
      <c r="C190" s="120"/>
      <c r="D190" s="113"/>
      <c r="E190" s="116"/>
      <c r="F190" s="9" t="s">
        <v>170</v>
      </c>
      <c r="G190" s="9">
        <v>2</v>
      </c>
      <c r="H190" s="9"/>
      <c r="I190" s="9"/>
      <c r="J190" s="37"/>
    </row>
    <row r="191" spans="1:10" x14ac:dyDescent="0.25">
      <c r="A191" s="101" t="s">
        <v>180</v>
      </c>
      <c r="B191" s="117" t="s">
        <v>103</v>
      </c>
      <c r="C191" s="103" t="s">
        <v>102</v>
      </c>
      <c r="D191" s="117" t="s">
        <v>137</v>
      </c>
      <c r="E191" s="107">
        <f>SUM(G192:G194)</f>
        <v>4</v>
      </c>
      <c r="F191" s="7" t="s">
        <v>0</v>
      </c>
      <c r="G191" s="8" t="s">
        <v>7</v>
      </c>
      <c r="H191" s="8" t="s">
        <v>5</v>
      </c>
      <c r="I191" s="13"/>
      <c r="J191" s="42"/>
    </row>
    <row r="192" spans="1:10" x14ac:dyDescent="0.25">
      <c r="A192" s="102"/>
      <c r="B192" s="118"/>
      <c r="C192" s="104"/>
      <c r="D192" s="118"/>
      <c r="E192" s="116"/>
      <c r="F192" s="9" t="s">
        <v>171</v>
      </c>
      <c r="G192" s="9">
        <v>2</v>
      </c>
      <c r="H192" s="9"/>
      <c r="I192" s="9"/>
      <c r="J192" s="37"/>
    </row>
    <row r="193" spans="1:10" x14ac:dyDescent="0.25">
      <c r="A193" s="102"/>
      <c r="B193" s="118"/>
      <c r="C193" s="104"/>
      <c r="D193" s="118"/>
      <c r="E193" s="116"/>
      <c r="F193" s="9" t="s">
        <v>172</v>
      </c>
      <c r="G193" s="9">
        <v>1</v>
      </c>
      <c r="H193" s="9"/>
      <c r="I193" s="9"/>
      <c r="J193" s="37"/>
    </row>
    <row r="194" spans="1:10" ht="13" thickBot="1" x14ac:dyDescent="0.3">
      <c r="A194" s="102"/>
      <c r="B194" s="118"/>
      <c r="C194" s="104"/>
      <c r="D194" s="118"/>
      <c r="E194" s="125"/>
      <c r="F194" s="15" t="s">
        <v>173</v>
      </c>
      <c r="G194" s="15">
        <v>1</v>
      </c>
      <c r="H194" s="15"/>
      <c r="I194" s="15"/>
      <c r="J194" s="58"/>
    </row>
    <row r="195" spans="1:10" x14ac:dyDescent="0.25">
      <c r="A195" s="109" t="s">
        <v>181</v>
      </c>
      <c r="B195" s="105" t="s">
        <v>108</v>
      </c>
      <c r="C195" s="111" t="s">
        <v>107</v>
      </c>
      <c r="D195" s="105" t="s">
        <v>10</v>
      </c>
      <c r="E195" s="107">
        <f>SUM(G196:G200)</f>
        <v>6</v>
      </c>
      <c r="F195" s="7" t="s">
        <v>0</v>
      </c>
      <c r="G195" s="8" t="s">
        <v>7</v>
      </c>
      <c r="H195" s="8" t="s">
        <v>6</v>
      </c>
      <c r="I195" s="13" t="s">
        <v>13</v>
      </c>
      <c r="J195" s="42"/>
    </row>
    <row r="196" spans="1:10" x14ac:dyDescent="0.25">
      <c r="A196" s="121"/>
      <c r="B196" s="113"/>
      <c r="C196" s="120"/>
      <c r="D196" s="113"/>
      <c r="E196" s="116"/>
      <c r="F196" s="9" t="s">
        <v>171</v>
      </c>
      <c r="G196" s="9">
        <v>2</v>
      </c>
      <c r="H196" s="9"/>
      <c r="I196" s="9"/>
      <c r="J196" s="37"/>
    </row>
    <row r="197" spans="1:10" x14ac:dyDescent="0.25">
      <c r="A197" s="121"/>
      <c r="B197" s="113"/>
      <c r="C197" s="120"/>
      <c r="D197" s="113"/>
      <c r="E197" s="116"/>
      <c r="F197" s="9" t="s">
        <v>172</v>
      </c>
      <c r="G197" s="9">
        <v>1</v>
      </c>
      <c r="H197" s="9"/>
      <c r="I197" s="9"/>
      <c r="J197" s="37"/>
    </row>
    <row r="198" spans="1:10" x14ac:dyDescent="0.25">
      <c r="A198" s="121"/>
      <c r="B198" s="113"/>
      <c r="C198" s="120"/>
      <c r="D198" s="113"/>
      <c r="E198" s="116"/>
      <c r="F198" s="9" t="s">
        <v>173</v>
      </c>
      <c r="G198" s="9">
        <v>1</v>
      </c>
      <c r="H198" s="9"/>
      <c r="I198" s="9"/>
      <c r="J198" s="37"/>
    </row>
    <row r="199" spans="1:10" x14ac:dyDescent="0.25">
      <c r="A199" s="121"/>
      <c r="B199" s="113"/>
      <c r="C199" s="120"/>
      <c r="D199" s="113"/>
      <c r="E199" s="116"/>
      <c r="F199" s="9" t="s">
        <v>174</v>
      </c>
      <c r="G199" s="9">
        <v>1</v>
      </c>
      <c r="H199" s="9"/>
      <c r="I199" s="9"/>
      <c r="J199" s="37"/>
    </row>
    <row r="200" spans="1:10" ht="13" thickBot="1" x14ac:dyDescent="0.3">
      <c r="A200" s="110"/>
      <c r="B200" s="106"/>
      <c r="C200" s="112"/>
      <c r="D200" s="106"/>
      <c r="E200" s="108"/>
      <c r="F200" s="10" t="s">
        <v>175</v>
      </c>
      <c r="G200" s="10">
        <v>1</v>
      </c>
      <c r="H200" s="10"/>
      <c r="I200" s="10"/>
      <c r="J200" s="39"/>
    </row>
    <row r="201" spans="1:10" x14ac:dyDescent="0.25">
      <c r="A201" s="102" t="s">
        <v>182</v>
      </c>
      <c r="B201" s="118" t="s">
        <v>110</v>
      </c>
      <c r="C201" s="104" t="s">
        <v>109</v>
      </c>
      <c r="D201" s="118" t="s">
        <v>10</v>
      </c>
      <c r="E201" s="119">
        <f>G202</f>
        <v>2</v>
      </c>
      <c r="F201" s="11" t="s">
        <v>0</v>
      </c>
      <c r="G201" s="12" t="s">
        <v>7</v>
      </c>
      <c r="H201" s="12"/>
      <c r="I201" s="29"/>
      <c r="J201" s="43"/>
    </row>
    <row r="202" spans="1:10" ht="13" thickBot="1" x14ac:dyDescent="0.3">
      <c r="A202" s="102"/>
      <c r="B202" s="118"/>
      <c r="C202" s="104"/>
      <c r="D202" s="118"/>
      <c r="E202" s="116"/>
      <c r="F202" s="9" t="s">
        <v>176</v>
      </c>
      <c r="G202" s="9">
        <v>2</v>
      </c>
      <c r="H202" s="9"/>
      <c r="I202" s="9"/>
      <c r="J202" s="37"/>
    </row>
    <row r="203" spans="1:10" ht="12.75" customHeight="1" x14ac:dyDescent="0.25">
      <c r="A203" s="109" t="s">
        <v>190</v>
      </c>
      <c r="B203" s="117" t="s">
        <v>165</v>
      </c>
      <c r="C203" s="111" t="s">
        <v>164</v>
      </c>
      <c r="D203" s="105" t="s">
        <v>10</v>
      </c>
      <c r="E203" s="107">
        <f>G204</f>
        <v>39</v>
      </c>
      <c r="F203" s="7" t="s">
        <v>0</v>
      </c>
      <c r="G203" s="8" t="s">
        <v>7</v>
      </c>
      <c r="H203" s="8"/>
      <c r="I203" s="13"/>
      <c r="J203" s="42"/>
    </row>
    <row r="204" spans="1:10" ht="13" thickBot="1" x14ac:dyDescent="0.3">
      <c r="A204" s="121"/>
      <c r="B204" s="118"/>
      <c r="C204" s="120"/>
      <c r="D204" s="113"/>
      <c r="E204" s="116"/>
      <c r="F204" s="9" t="s">
        <v>207</v>
      </c>
      <c r="G204" s="9">
        <v>39</v>
      </c>
      <c r="H204" s="9"/>
      <c r="I204" s="9"/>
      <c r="J204" s="37"/>
    </row>
    <row r="205" spans="1:10" ht="13.5" thickBot="1" x14ac:dyDescent="0.3">
      <c r="A205" s="30" t="e">
        <f>#REF!</f>
        <v>#REF!</v>
      </c>
      <c r="B205" s="16"/>
      <c r="C205" s="23" t="s">
        <v>111</v>
      </c>
      <c r="D205" s="16"/>
      <c r="E205" s="17"/>
      <c r="F205" s="17"/>
      <c r="G205" s="17"/>
      <c r="H205" s="17"/>
      <c r="I205" s="18"/>
      <c r="J205" s="54"/>
    </row>
    <row r="206" spans="1:10" ht="12.75" customHeight="1" x14ac:dyDescent="0.25">
      <c r="A206" s="101" t="s">
        <v>188</v>
      </c>
      <c r="B206" s="117" t="s">
        <v>206</v>
      </c>
      <c r="C206" s="103" t="s">
        <v>112</v>
      </c>
      <c r="D206" s="114" t="s">
        <v>137</v>
      </c>
      <c r="E206" s="107">
        <f>SUM(G209)</f>
        <v>1</v>
      </c>
      <c r="F206" s="7" t="s">
        <v>0</v>
      </c>
      <c r="G206" s="8" t="s">
        <v>7</v>
      </c>
      <c r="H206" s="8"/>
      <c r="I206" s="13"/>
      <c r="J206" s="42"/>
    </row>
    <row r="207" spans="1:10" ht="13" thickBot="1" x14ac:dyDescent="0.3">
      <c r="A207" s="102"/>
      <c r="B207" s="118"/>
      <c r="C207" s="104"/>
      <c r="D207" s="115"/>
      <c r="E207" s="116"/>
      <c r="F207" s="9" t="s">
        <v>183</v>
      </c>
      <c r="G207" s="9">
        <v>1</v>
      </c>
      <c r="H207" s="9"/>
      <c r="I207" s="9"/>
      <c r="J207" s="37"/>
    </row>
    <row r="208" spans="1:10" ht="12.75" customHeight="1" x14ac:dyDescent="0.25">
      <c r="A208" s="101" t="s">
        <v>189</v>
      </c>
      <c r="B208" s="117" t="s">
        <v>113</v>
      </c>
      <c r="C208" s="103" t="s">
        <v>114</v>
      </c>
      <c r="D208" s="114" t="s">
        <v>137</v>
      </c>
      <c r="E208" s="107">
        <f>SUM(G209)</f>
        <v>1</v>
      </c>
      <c r="F208" s="7" t="s">
        <v>0</v>
      </c>
      <c r="G208" s="8" t="s">
        <v>7</v>
      </c>
      <c r="H208" s="8"/>
      <c r="I208" s="13"/>
      <c r="J208" s="42"/>
    </row>
    <row r="209" spans="1:10" ht="13" thickBot="1" x14ac:dyDescent="0.3">
      <c r="A209" s="102"/>
      <c r="B209" s="118"/>
      <c r="C209" s="104"/>
      <c r="D209" s="115"/>
      <c r="E209" s="116"/>
      <c r="F209" s="9" t="s">
        <v>184</v>
      </c>
      <c r="G209" s="9">
        <v>1</v>
      </c>
      <c r="H209" s="9"/>
      <c r="I209" s="9"/>
      <c r="J209" s="37"/>
    </row>
    <row r="210" spans="1:10" x14ac:dyDescent="0.25">
      <c r="A210" s="101" t="s">
        <v>190</v>
      </c>
      <c r="B210" s="117" t="s">
        <v>116</v>
      </c>
      <c r="C210" s="103" t="s">
        <v>115</v>
      </c>
      <c r="D210" s="114" t="s">
        <v>137</v>
      </c>
      <c r="E210" s="107">
        <f>SUM(G211)</f>
        <v>1</v>
      </c>
      <c r="F210" s="7" t="s">
        <v>0</v>
      </c>
      <c r="G210" s="8" t="s">
        <v>7</v>
      </c>
      <c r="H210" s="8"/>
      <c r="I210" s="13"/>
      <c r="J210" s="42"/>
    </row>
    <row r="211" spans="1:10" ht="13" thickBot="1" x14ac:dyDescent="0.3">
      <c r="A211" s="102"/>
      <c r="B211" s="118"/>
      <c r="C211" s="104"/>
      <c r="D211" s="115"/>
      <c r="E211" s="116"/>
      <c r="F211" s="9" t="s">
        <v>185</v>
      </c>
      <c r="G211" s="9">
        <v>1</v>
      </c>
      <c r="H211" s="9"/>
      <c r="I211" s="9"/>
      <c r="J211" s="37"/>
    </row>
    <row r="212" spans="1:10" x14ac:dyDescent="0.25">
      <c r="A212" s="101" t="s">
        <v>191</v>
      </c>
      <c r="B212" s="117" t="s">
        <v>118</v>
      </c>
      <c r="C212" s="103" t="s">
        <v>117</v>
      </c>
      <c r="D212" s="114" t="s">
        <v>15</v>
      </c>
      <c r="E212" s="107">
        <v>32</v>
      </c>
      <c r="F212" s="7" t="s">
        <v>0</v>
      </c>
      <c r="G212" s="8" t="s">
        <v>7</v>
      </c>
      <c r="H212" s="8"/>
      <c r="I212" s="13"/>
      <c r="J212" s="42"/>
    </row>
    <row r="213" spans="1:10" ht="13" thickBot="1" x14ac:dyDescent="0.3">
      <c r="A213" s="102"/>
      <c r="B213" s="118"/>
      <c r="C213" s="104"/>
      <c r="D213" s="115"/>
      <c r="E213" s="116"/>
      <c r="F213" s="9" t="s">
        <v>208</v>
      </c>
      <c r="G213" s="9">
        <v>32</v>
      </c>
      <c r="H213" s="9"/>
      <c r="I213" s="9"/>
      <c r="J213" s="37"/>
    </row>
    <row r="214" spans="1:10" x14ac:dyDescent="0.25">
      <c r="A214" s="101" t="s">
        <v>192</v>
      </c>
      <c r="B214" s="117" t="s">
        <v>120</v>
      </c>
      <c r="C214" s="103" t="s">
        <v>119</v>
      </c>
      <c r="D214" s="114" t="s">
        <v>15</v>
      </c>
      <c r="E214" s="107">
        <v>36</v>
      </c>
      <c r="F214" s="7" t="s">
        <v>0</v>
      </c>
      <c r="G214" s="8" t="s">
        <v>7</v>
      </c>
      <c r="H214" s="8"/>
      <c r="I214" s="13"/>
      <c r="J214" s="42"/>
    </row>
    <row r="215" spans="1:10" ht="13" thickBot="1" x14ac:dyDescent="0.3">
      <c r="A215" s="102"/>
      <c r="B215" s="118"/>
      <c r="C215" s="104"/>
      <c r="D215" s="115"/>
      <c r="E215" s="116"/>
      <c r="F215" s="9" t="s">
        <v>209</v>
      </c>
      <c r="G215" s="9">
        <v>36</v>
      </c>
      <c r="H215" s="9"/>
      <c r="I215" s="9"/>
      <c r="J215" s="37"/>
    </row>
    <row r="216" spans="1:10" ht="12.75" customHeight="1" x14ac:dyDescent="0.25">
      <c r="A216" s="109" t="s">
        <v>193</v>
      </c>
      <c r="B216" s="117" t="s">
        <v>161</v>
      </c>
      <c r="C216" s="111" t="s">
        <v>162</v>
      </c>
      <c r="D216" s="105" t="s">
        <v>10</v>
      </c>
      <c r="E216" s="107">
        <v>46</v>
      </c>
      <c r="F216" s="7" t="s">
        <v>0</v>
      </c>
      <c r="G216" s="8" t="s">
        <v>7</v>
      </c>
      <c r="H216" s="8"/>
      <c r="I216" s="13"/>
      <c r="J216" s="42"/>
    </row>
    <row r="217" spans="1:10" x14ac:dyDescent="0.25">
      <c r="A217" s="122"/>
      <c r="B217" s="118"/>
      <c r="C217" s="123"/>
      <c r="D217" s="124"/>
      <c r="E217" s="125"/>
      <c r="F217" s="15" t="s">
        <v>186</v>
      </c>
      <c r="G217" s="15">
        <v>46</v>
      </c>
      <c r="H217" s="15"/>
      <c r="I217" s="15"/>
      <c r="J217" s="58"/>
    </row>
    <row r="218" spans="1:10" ht="12.75" customHeight="1" x14ac:dyDescent="0.25">
      <c r="A218" s="113" t="s">
        <v>194</v>
      </c>
      <c r="B218" s="113" t="s">
        <v>166</v>
      </c>
      <c r="C218" s="120" t="s">
        <v>163</v>
      </c>
      <c r="D218" s="113" t="s">
        <v>10</v>
      </c>
      <c r="E218" s="116">
        <f>SUM(G219:G219)</f>
        <v>39</v>
      </c>
      <c r="F218" s="59" t="s">
        <v>0</v>
      </c>
      <c r="G218" s="9" t="s">
        <v>7</v>
      </c>
      <c r="H218" s="9"/>
      <c r="I218" s="14"/>
      <c r="J218" s="14"/>
    </row>
    <row r="219" spans="1:10" x14ac:dyDescent="0.25">
      <c r="A219" s="113"/>
      <c r="B219" s="113"/>
      <c r="C219" s="120"/>
      <c r="D219" s="113"/>
      <c r="E219" s="116"/>
      <c r="F219" s="9" t="s">
        <v>187</v>
      </c>
      <c r="G219" s="9">
        <v>39</v>
      </c>
      <c r="H219" s="9"/>
      <c r="I219" s="9"/>
      <c r="J219" s="9"/>
    </row>
  </sheetData>
  <autoFilter ref="A8:J69" xr:uid="{00000000-0009-0000-0000-000000000000}"/>
  <mergeCells count="204">
    <mergeCell ref="A187:A188"/>
    <mergeCell ref="C187:C188"/>
    <mergeCell ref="A189:A190"/>
    <mergeCell ref="C189:C190"/>
    <mergeCell ref="A141:A176"/>
    <mergeCell ref="A184:A186"/>
    <mergeCell ref="C184:C186"/>
    <mergeCell ref="B141:B176"/>
    <mergeCell ref="B177:B178"/>
    <mergeCell ref="A179:A180"/>
    <mergeCell ref="B179:B180"/>
    <mergeCell ref="C179:C180"/>
    <mergeCell ref="C141:C176"/>
    <mergeCell ref="D141:D176"/>
    <mergeCell ref="E141:E176"/>
    <mergeCell ref="A177:A178"/>
    <mergeCell ref="C177:C178"/>
    <mergeCell ref="D177:D178"/>
    <mergeCell ref="E177:E178"/>
    <mergeCell ref="A123:A127"/>
    <mergeCell ref="B123:B127"/>
    <mergeCell ref="C123:C127"/>
    <mergeCell ref="D123:D127"/>
    <mergeCell ref="E123:E127"/>
    <mergeCell ref="A134:A135"/>
    <mergeCell ref="B134:B135"/>
    <mergeCell ref="C134:C135"/>
    <mergeCell ref="D134:D135"/>
    <mergeCell ref="E134:E135"/>
    <mergeCell ref="A131:A133"/>
    <mergeCell ref="C131:C133"/>
    <mergeCell ref="D131:D133"/>
    <mergeCell ref="E131:E133"/>
    <mergeCell ref="A128:A129"/>
    <mergeCell ref="B128:B129"/>
    <mergeCell ref="C128:C129"/>
    <mergeCell ref="D128:D129"/>
    <mergeCell ref="E128:E129"/>
    <mergeCell ref="A118:A120"/>
    <mergeCell ref="B118:B120"/>
    <mergeCell ref="C118:C120"/>
    <mergeCell ref="D118:D120"/>
    <mergeCell ref="E118:E120"/>
    <mergeCell ref="A121:A122"/>
    <mergeCell ref="B121:B122"/>
    <mergeCell ref="C121:C122"/>
    <mergeCell ref="D121:D122"/>
    <mergeCell ref="E121:E122"/>
    <mergeCell ref="A116:A117"/>
    <mergeCell ref="B116:B117"/>
    <mergeCell ref="C116:C117"/>
    <mergeCell ref="D116:D117"/>
    <mergeCell ref="E116:E117"/>
    <mergeCell ref="A80:A93"/>
    <mergeCell ref="C80:C93"/>
    <mergeCell ref="D80:D93"/>
    <mergeCell ref="C71:C76"/>
    <mergeCell ref="D71:D76"/>
    <mergeCell ref="E71:E76"/>
    <mergeCell ref="A77:A78"/>
    <mergeCell ref="B77:B78"/>
    <mergeCell ref="C77:C78"/>
    <mergeCell ref="D77:D78"/>
    <mergeCell ref="E77:E78"/>
    <mergeCell ref="C94:C97"/>
    <mergeCell ref="D94:D97"/>
    <mergeCell ref="E94:E97"/>
    <mergeCell ref="A98:A115"/>
    <mergeCell ref="B98:B115"/>
    <mergeCell ref="C98:C115"/>
    <mergeCell ref="D98:D115"/>
    <mergeCell ref="E98:E115"/>
    <mergeCell ref="A57:A59"/>
    <mergeCell ref="B57:B59"/>
    <mergeCell ref="C57:C59"/>
    <mergeCell ref="D57:D59"/>
    <mergeCell ref="E57:E59"/>
    <mergeCell ref="B64:B69"/>
    <mergeCell ref="C64:C69"/>
    <mergeCell ref="D64:D69"/>
    <mergeCell ref="E64:E69"/>
    <mergeCell ref="A64:A69"/>
    <mergeCell ref="E80:E93"/>
    <mergeCell ref="B80:B93"/>
    <mergeCell ref="A94:A97"/>
    <mergeCell ref="B94:B97"/>
    <mergeCell ref="A71:A76"/>
    <mergeCell ref="B71:B76"/>
    <mergeCell ref="B9:B38"/>
    <mergeCell ref="B39:B41"/>
    <mergeCell ref="A48:A56"/>
    <mergeCell ref="B48:B56"/>
    <mergeCell ref="C48:C56"/>
    <mergeCell ref="D48:D56"/>
    <mergeCell ref="E9:E38"/>
    <mergeCell ref="A39:A41"/>
    <mergeCell ref="C39:C41"/>
    <mergeCell ref="D39:D41"/>
    <mergeCell ref="E39:E41"/>
    <mergeCell ref="B42:B47"/>
    <mergeCell ref="A60:A63"/>
    <mergeCell ref="B60:B63"/>
    <mergeCell ref="C60:C63"/>
    <mergeCell ref="D60:D63"/>
    <mergeCell ref="E60:E63"/>
    <mergeCell ref="E48:E56"/>
    <mergeCell ref="A4:J4"/>
    <mergeCell ref="A42:A47"/>
    <mergeCell ref="C42:C47"/>
    <mergeCell ref="D42:D47"/>
    <mergeCell ref="E42:E47"/>
    <mergeCell ref="A1:J1"/>
    <mergeCell ref="A2:J2"/>
    <mergeCell ref="A3:J3"/>
    <mergeCell ref="A9:A38"/>
    <mergeCell ref="C9:C38"/>
    <mergeCell ref="D9:D38"/>
    <mergeCell ref="F6:J7"/>
    <mergeCell ref="A6:A7"/>
    <mergeCell ref="C6:C7"/>
    <mergeCell ref="D6:D7"/>
    <mergeCell ref="E6:E7"/>
    <mergeCell ref="B131:B133"/>
    <mergeCell ref="A136:A137"/>
    <mergeCell ref="B136:B137"/>
    <mergeCell ref="A195:A200"/>
    <mergeCell ref="C195:C200"/>
    <mergeCell ref="D195:D200"/>
    <mergeCell ref="E195:E200"/>
    <mergeCell ref="A191:A194"/>
    <mergeCell ref="C191:C194"/>
    <mergeCell ref="D191:D194"/>
    <mergeCell ref="E191:E194"/>
    <mergeCell ref="B191:B194"/>
    <mergeCell ref="B195:B200"/>
    <mergeCell ref="A181:A182"/>
    <mergeCell ref="B181:B182"/>
    <mergeCell ref="C181:C182"/>
    <mergeCell ref="D181:D182"/>
    <mergeCell ref="E181:E182"/>
    <mergeCell ref="C136:C137"/>
    <mergeCell ref="D187:D188"/>
    <mergeCell ref="E187:E188"/>
    <mergeCell ref="D189:D190"/>
    <mergeCell ref="E189:E190"/>
    <mergeCell ref="E179:E180"/>
    <mergeCell ref="B201:B202"/>
    <mergeCell ref="C208:C209"/>
    <mergeCell ref="E206:E207"/>
    <mergeCell ref="D208:D209"/>
    <mergeCell ref="E208:E209"/>
    <mergeCell ref="D184:D186"/>
    <mergeCell ref="E184:E186"/>
    <mergeCell ref="B184:B186"/>
    <mergeCell ref="B187:B188"/>
    <mergeCell ref="B189:B190"/>
    <mergeCell ref="A218:A219"/>
    <mergeCell ref="B218:B219"/>
    <mergeCell ref="C218:C219"/>
    <mergeCell ref="D218:D219"/>
    <mergeCell ref="E218:E219"/>
    <mergeCell ref="A203:A204"/>
    <mergeCell ref="B203:B204"/>
    <mergeCell ref="C203:C204"/>
    <mergeCell ref="D203:D204"/>
    <mergeCell ref="E203:E204"/>
    <mergeCell ref="A216:A217"/>
    <mergeCell ref="B216:B217"/>
    <mergeCell ref="C216:C217"/>
    <mergeCell ref="D216:D217"/>
    <mergeCell ref="E216:E217"/>
    <mergeCell ref="D206:D207"/>
    <mergeCell ref="C214:C215"/>
    <mergeCell ref="B210:B211"/>
    <mergeCell ref="B212:B213"/>
    <mergeCell ref="B214:B215"/>
    <mergeCell ref="D210:D211"/>
    <mergeCell ref="E210:E211"/>
    <mergeCell ref="D212:D213"/>
    <mergeCell ref="E212:E213"/>
    <mergeCell ref="A210:A211"/>
    <mergeCell ref="C210:C211"/>
    <mergeCell ref="A212:A213"/>
    <mergeCell ref="C212:C213"/>
    <mergeCell ref="A214:A215"/>
    <mergeCell ref="D136:D137"/>
    <mergeCell ref="E136:E137"/>
    <mergeCell ref="A138:A139"/>
    <mergeCell ref="B138:B139"/>
    <mergeCell ref="C138:C139"/>
    <mergeCell ref="D138:D139"/>
    <mergeCell ref="E138:E139"/>
    <mergeCell ref="D179:D180"/>
    <mergeCell ref="D214:D215"/>
    <mergeCell ref="E214:E215"/>
    <mergeCell ref="B206:B207"/>
    <mergeCell ref="B208:B209"/>
    <mergeCell ref="A206:A207"/>
    <mergeCell ref="C206:C207"/>
    <mergeCell ref="A208:A209"/>
    <mergeCell ref="D201:D202"/>
    <mergeCell ref="E201:E202"/>
    <mergeCell ref="A201:A202"/>
    <mergeCell ref="C201:C202"/>
  </mergeCells>
  <pageMargins left="0.70866141732283472" right="0.70866141732283472" top="0.74803149606299213" bottom="0.74803149606299213" header="0.31496062992125984" footer="0.31496062992125984"/>
  <pageSetup paperSize="9" scale="77" fitToHeight="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55"/>
  <sheetViews>
    <sheetView tabSelected="1" topLeftCell="A810" zoomScale="120" zoomScaleNormal="120" workbookViewId="0">
      <selection activeCell="C822" sqref="C822:C825"/>
    </sheetView>
  </sheetViews>
  <sheetFormatPr defaultRowHeight="12.5" x14ac:dyDescent="0.25"/>
  <cols>
    <col min="1" max="1" width="9.1796875" customWidth="1"/>
    <col min="2" max="2" width="24" customWidth="1"/>
    <col min="3" max="3" width="53.7265625" customWidth="1"/>
    <col min="4" max="4" width="9.26953125" bestFit="1" customWidth="1"/>
    <col min="5" max="5" width="9.26953125" customWidth="1"/>
    <col min="6" max="6" width="28.7265625" customWidth="1"/>
    <col min="9" max="9" width="10.26953125" bestFit="1" customWidth="1"/>
    <col min="10" max="10" width="10.26953125" customWidth="1"/>
    <col min="15" max="15" width="11.1796875" bestFit="1" customWidth="1"/>
  </cols>
  <sheetData>
    <row r="1" spans="1:11" ht="18" x14ac:dyDescent="0.4">
      <c r="A1" s="130" t="s">
        <v>196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</row>
    <row r="2" spans="1:11" ht="18" x14ac:dyDescent="0.4">
      <c r="A2" s="130" t="s">
        <v>884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11" ht="18.5" thickBot="1" x14ac:dyDescent="0.4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8.5" thickBot="1" x14ac:dyDescent="0.3">
      <c r="A4" s="128" t="s">
        <v>883</v>
      </c>
      <c r="B4" s="129"/>
      <c r="C4" s="129"/>
      <c r="D4" s="129"/>
      <c r="E4" s="129"/>
      <c r="F4" s="129"/>
      <c r="G4" s="129"/>
      <c r="H4" s="129"/>
      <c r="I4" s="129"/>
      <c r="J4" s="129"/>
      <c r="K4" s="164"/>
    </row>
    <row r="5" spans="1:11" ht="13" thickBot="1" x14ac:dyDescent="0.3">
      <c r="A5" s="2"/>
      <c r="B5" s="2"/>
      <c r="C5" s="3"/>
      <c r="D5" s="1"/>
      <c r="E5" s="4"/>
      <c r="F5" s="5"/>
      <c r="G5" s="5"/>
      <c r="H5" s="6"/>
      <c r="I5" s="6"/>
      <c r="J5" s="100" t="s">
        <v>845</v>
      </c>
      <c r="K5" s="6"/>
    </row>
    <row r="6" spans="1:11" ht="13" x14ac:dyDescent="0.25">
      <c r="A6" s="138" t="s">
        <v>2</v>
      </c>
      <c r="B6" s="32"/>
      <c r="C6" s="140" t="s">
        <v>0</v>
      </c>
      <c r="D6" s="140" t="s">
        <v>3</v>
      </c>
      <c r="E6" s="142" t="s">
        <v>1</v>
      </c>
      <c r="F6" s="134" t="s">
        <v>8</v>
      </c>
      <c r="G6" s="134"/>
      <c r="H6" s="134"/>
      <c r="I6" s="134"/>
      <c r="J6" s="165"/>
      <c r="K6" s="135"/>
    </row>
    <row r="7" spans="1:11" ht="13.5" thickBot="1" x14ac:dyDescent="0.3">
      <c r="A7" s="139"/>
      <c r="B7" s="33"/>
      <c r="C7" s="141"/>
      <c r="D7" s="141"/>
      <c r="E7" s="143"/>
      <c r="F7" s="136"/>
      <c r="G7" s="136"/>
      <c r="H7" s="136"/>
      <c r="I7" s="136"/>
      <c r="J7" s="166"/>
      <c r="K7" s="137"/>
    </row>
    <row r="8" spans="1:11" ht="13.5" thickBot="1" x14ac:dyDescent="0.3">
      <c r="A8" s="60" t="s">
        <v>295</v>
      </c>
      <c r="B8" s="20"/>
      <c r="C8" s="19" t="s">
        <v>296</v>
      </c>
      <c r="D8" s="20"/>
      <c r="E8" s="21"/>
      <c r="F8" s="21"/>
      <c r="G8" s="21"/>
      <c r="H8" s="21"/>
      <c r="I8" s="22"/>
      <c r="J8" s="22"/>
      <c r="K8" s="53"/>
    </row>
    <row r="9" spans="1:11" x14ac:dyDescent="0.25">
      <c r="A9" s="147" t="s">
        <v>792</v>
      </c>
      <c r="B9" s="117" t="s">
        <v>547</v>
      </c>
      <c r="C9" s="103" t="s">
        <v>548</v>
      </c>
      <c r="D9" s="105" t="s">
        <v>15</v>
      </c>
      <c r="E9" s="107">
        <f>G10</f>
        <v>14</v>
      </c>
      <c r="F9" s="7" t="s">
        <v>0</v>
      </c>
      <c r="G9" s="8" t="s">
        <v>7</v>
      </c>
      <c r="H9" s="8"/>
      <c r="I9" s="8"/>
      <c r="J9" s="70"/>
      <c r="K9" s="42"/>
    </row>
    <row r="10" spans="1:11" ht="13" thickBot="1" x14ac:dyDescent="0.3">
      <c r="A10" s="148"/>
      <c r="B10" s="118"/>
      <c r="C10" s="104"/>
      <c r="D10" s="118"/>
      <c r="E10" s="127"/>
      <c r="F10" s="59"/>
      <c r="G10" s="9">
        <v>14</v>
      </c>
      <c r="H10" s="9"/>
      <c r="I10" s="9"/>
      <c r="J10" s="74"/>
      <c r="K10" s="47"/>
    </row>
    <row r="11" spans="1:11" x14ac:dyDescent="0.25">
      <c r="A11" s="147" t="s">
        <v>793</v>
      </c>
      <c r="B11" s="117" t="s">
        <v>562</v>
      </c>
      <c r="C11" s="103" t="s">
        <v>563</v>
      </c>
      <c r="D11" s="105" t="s">
        <v>4</v>
      </c>
      <c r="E11" s="107">
        <f>G12</f>
        <v>986.65</v>
      </c>
      <c r="F11" s="7" t="s">
        <v>0</v>
      </c>
      <c r="G11" s="8" t="s">
        <v>7</v>
      </c>
      <c r="H11" s="8"/>
      <c r="I11" s="8"/>
      <c r="J11" s="70"/>
      <c r="K11" s="42"/>
    </row>
    <row r="12" spans="1:11" x14ac:dyDescent="0.25">
      <c r="A12" s="148"/>
      <c r="B12" s="118"/>
      <c r="C12" s="104"/>
      <c r="D12" s="118"/>
      <c r="E12" s="127"/>
      <c r="F12" s="11" t="s">
        <v>564</v>
      </c>
      <c r="G12" s="12">
        <v>986.65</v>
      </c>
      <c r="H12" s="12"/>
      <c r="I12" s="12"/>
      <c r="J12" s="73"/>
      <c r="K12" s="43"/>
    </row>
    <row r="13" spans="1:11" ht="13" thickBot="1" x14ac:dyDescent="0.3">
      <c r="A13" s="148"/>
      <c r="B13" s="118"/>
      <c r="C13" s="104"/>
      <c r="D13" s="118"/>
      <c r="E13" s="127"/>
      <c r="F13" s="59"/>
      <c r="G13" s="9"/>
      <c r="H13" s="9"/>
      <c r="I13" s="9"/>
      <c r="J13" s="74"/>
      <c r="K13" s="47"/>
    </row>
    <row r="14" spans="1:11" x14ac:dyDescent="0.25">
      <c r="A14" s="147" t="s">
        <v>794</v>
      </c>
      <c r="B14" s="117" t="s">
        <v>298</v>
      </c>
      <c r="C14" s="103" t="s">
        <v>297</v>
      </c>
      <c r="D14" s="105" t="s">
        <v>4</v>
      </c>
      <c r="E14" s="107">
        <f>G15</f>
        <v>446.4</v>
      </c>
      <c r="F14" s="7" t="s">
        <v>0</v>
      </c>
      <c r="G14" s="8" t="s">
        <v>231</v>
      </c>
      <c r="H14" s="8"/>
      <c r="I14" s="8"/>
      <c r="J14" s="70"/>
      <c r="K14" s="42"/>
    </row>
    <row r="15" spans="1:11" ht="13" thickBot="1" x14ac:dyDescent="0.3">
      <c r="A15" s="148"/>
      <c r="B15" s="118"/>
      <c r="C15" s="104"/>
      <c r="D15" s="118"/>
      <c r="E15" s="127"/>
      <c r="F15" s="59"/>
      <c r="G15" s="9">
        <v>446.4</v>
      </c>
      <c r="H15" s="9"/>
      <c r="I15" s="9"/>
      <c r="J15" s="74"/>
      <c r="K15" s="47"/>
    </row>
    <row r="16" spans="1:11" x14ac:dyDescent="0.25">
      <c r="A16" s="147" t="s">
        <v>488</v>
      </c>
      <c r="B16" s="117" t="s">
        <v>549</v>
      </c>
      <c r="C16" s="103" t="s">
        <v>550</v>
      </c>
      <c r="D16" s="105" t="s">
        <v>3</v>
      </c>
      <c r="E16" s="107">
        <f>G17</f>
        <v>1</v>
      </c>
      <c r="F16" s="7" t="s">
        <v>0</v>
      </c>
      <c r="G16" s="8" t="s">
        <v>7</v>
      </c>
      <c r="H16" s="8"/>
      <c r="I16" s="8"/>
      <c r="J16" s="70"/>
      <c r="K16" s="42"/>
    </row>
    <row r="17" spans="1:11" ht="13" thickBot="1" x14ac:dyDescent="0.3">
      <c r="A17" s="148"/>
      <c r="B17" s="118"/>
      <c r="C17" s="104"/>
      <c r="D17" s="118"/>
      <c r="E17" s="127"/>
      <c r="F17" s="59"/>
      <c r="G17" s="9">
        <v>1</v>
      </c>
      <c r="H17" s="9"/>
      <c r="I17" s="9"/>
      <c r="J17" s="74"/>
      <c r="K17" s="47"/>
    </row>
    <row r="18" spans="1:11" x14ac:dyDescent="0.25">
      <c r="A18" s="147" t="s">
        <v>489</v>
      </c>
      <c r="B18" s="117" t="s">
        <v>539</v>
      </c>
      <c r="C18" s="103" t="s">
        <v>540</v>
      </c>
      <c r="D18" s="105" t="s">
        <v>4</v>
      </c>
      <c r="E18" s="107">
        <f>SUM(G19:G19)</f>
        <v>892.8</v>
      </c>
      <c r="F18" s="7" t="s">
        <v>0</v>
      </c>
      <c r="G18" s="8" t="s">
        <v>395</v>
      </c>
      <c r="H18" s="8"/>
      <c r="I18" s="8"/>
      <c r="J18" s="70"/>
      <c r="K18" s="42"/>
    </row>
    <row r="19" spans="1:11" ht="13" thickBot="1" x14ac:dyDescent="0.3">
      <c r="A19" s="148"/>
      <c r="B19" s="118"/>
      <c r="C19" s="104"/>
      <c r="D19" s="118"/>
      <c r="E19" s="127"/>
      <c r="F19" s="59" t="s">
        <v>396</v>
      </c>
      <c r="G19" s="9">
        <v>892.8</v>
      </c>
      <c r="H19" s="9"/>
      <c r="I19" s="9"/>
      <c r="J19" s="74"/>
      <c r="K19" s="47"/>
    </row>
    <row r="20" spans="1:11" x14ac:dyDescent="0.25">
      <c r="A20" s="147" t="s">
        <v>490</v>
      </c>
      <c r="B20" s="117" t="s">
        <v>541</v>
      </c>
      <c r="C20" s="103" t="s">
        <v>542</v>
      </c>
      <c r="D20" s="105" t="s">
        <v>4</v>
      </c>
      <c r="E20" s="107">
        <f>SUM(G21:G21)</f>
        <v>892.8</v>
      </c>
      <c r="F20" s="7" t="s">
        <v>0</v>
      </c>
      <c r="G20" s="8" t="s">
        <v>395</v>
      </c>
      <c r="H20" s="8"/>
      <c r="I20" s="8"/>
      <c r="J20" s="70"/>
      <c r="K20" s="42"/>
    </row>
    <row r="21" spans="1:11" ht="13" thickBot="1" x14ac:dyDescent="0.3">
      <c r="A21" s="148"/>
      <c r="B21" s="118"/>
      <c r="C21" s="104"/>
      <c r="D21" s="118"/>
      <c r="E21" s="127"/>
      <c r="F21" s="59" t="s">
        <v>396</v>
      </c>
      <c r="G21" s="9">
        <v>892.8</v>
      </c>
      <c r="H21" s="9"/>
      <c r="I21" s="9"/>
      <c r="J21" s="74"/>
      <c r="K21" s="47"/>
    </row>
    <row r="22" spans="1:11" x14ac:dyDescent="0.25">
      <c r="A22" s="147" t="s">
        <v>795</v>
      </c>
      <c r="B22" s="117" t="s">
        <v>543</v>
      </c>
      <c r="C22" s="103" t="s">
        <v>544</v>
      </c>
      <c r="D22" s="105" t="s">
        <v>4</v>
      </c>
      <c r="E22" s="107">
        <f>SUM(G23:G23)</f>
        <v>892.8</v>
      </c>
      <c r="F22" s="7" t="s">
        <v>0</v>
      </c>
      <c r="G22" s="8" t="s">
        <v>395</v>
      </c>
      <c r="H22" s="8"/>
      <c r="I22" s="8"/>
      <c r="J22" s="70"/>
      <c r="K22" s="42"/>
    </row>
    <row r="23" spans="1:11" ht="13" thickBot="1" x14ac:dyDescent="0.3">
      <c r="A23" s="148"/>
      <c r="B23" s="118"/>
      <c r="C23" s="104"/>
      <c r="D23" s="118"/>
      <c r="E23" s="127"/>
      <c r="F23" s="59" t="s">
        <v>396</v>
      </c>
      <c r="G23" s="9">
        <v>892.8</v>
      </c>
      <c r="H23" s="9"/>
      <c r="I23" s="9"/>
      <c r="J23" s="74"/>
      <c r="K23" s="47"/>
    </row>
    <row r="24" spans="1:11" x14ac:dyDescent="0.25">
      <c r="A24" s="147" t="s">
        <v>218</v>
      </c>
      <c r="B24" s="117" t="s">
        <v>545</v>
      </c>
      <c r="C24" s="103" t="s">
        <v>546</v>
      </c>
      <c r="D24" s="105" t="s">
        <v>4</v>
      </c>
      <c r="E24" s="107">
        <f>SUM(G25:G25)</f>
        <v>892.8</v>
      </c>
      <c r="F24" s="7" t="s">
        <v>0</v>
      </c>
      <c r="G24" s="8" t="s">
        <v>395</v>
      </c>
      <c r="H24" s="8"/>
      <c r="I24" s="8"/>
      <c r="J24" s="70"/>
      <c r="K24" s="42"/>
    </row>
    <row r="25" spans="1:11" ht="13" thickBot="1" x14ac:dyDescent="0.3">
      <c r="A25" s="148"/>
      <c r="B25" s="118"/>
      <c r="C25" s="104"/>
      <c r="D25" s="118"/>
      <c r="E25" s="127"/>
      <c r="F25" s="59" t="s">
        <v>396</v>
      </c>
      <c r="G25" s="9">
        <v>892.8</v>
      </c>
      <c r="H25" s="9"/>
      <c r="I25" s="9"/>
      <c r="J25" s="74"/>
      <c r="K25" s="47"/>
    </row>
    <row r="26" spans="1:11" x14ac:dyDescent="0.25">
      <c r="A26" s="147" t="s">
        <v>219</v>
      </c>
      <c r="B26" s="117" t="s">
        <v>538</v>
      </c>
      <c r="C26" s="103" t="s">
        <v>537</v>
      </c>
      <c r="D26" s="105" t="s">
        <v>4</v>
      </c>
      <c r="E26" s="107">
        <f>SUM(G27:G27)</f>
        <v>892.8</v>
      </c>
      <c r="F26" s="7" t="s">
        <v>0</v>
      </c>
      <c r="G26" s="8" t="s">
        <v>395</v>
      </c>
      <c r="H26" s="8"/>
      <c r="I26" s="8"/>
      <c r="J26" s="70"/>
      <c r="K26" s="42"/>
    </row>
    <row r="27" spans="1:11" ht="13" thickBot="1" x14ac:dyDescent="0.3">
      <c r="A27" s="148"/>
      <c r="B27" s="118"/>
      <c r="C27" s="104"/>
      <c r="D27" s="118"/>
      <c r="E27" s="127"/>
      <c r="F27" s="89" t="s">
        <v>396</v>
      </c>
      <c r="G27" s="15">
        <v>892.8</v>
      </c>
      <c r="H27" s="15"/>
      <c r="I27" s="15"/>
      <c r="J27" s="75"/>
      <c r="K27" s="56"/>
    </row>
    <row r="28" spans="1:11" ht="13.5" thickBot="1" x14ac:dyDescent="0.3">
      <c r="A28" s="60" t="s">
        <v>211</v>
      </c>
      <c r="B28" s="16"/>
      <c r="C28" s="85" t="s">
        <v>210</v>
      </c>
      <c r="D28" s="16"/>
      <c r="E28" s="17"/>
      <c r="F28" s="17"/>
      <c r="G28" s="17"/>
      <c r="H28" s="17"/>
      <c r="I28" s="18"/>
      <c r="J28" s="18"/>
      <c r="K28" s="54"/>
    </row>
    <row r="29" spans="1:11" x14ac:dyDescent="0.25">
      <c r="A29" s="147" t="s">
        <v>403</v>
      </c>
      <c r="B29" s="117" t="s">
        <v>535</v>
      </c>
      <c r="C29" s="103" t="s">
        <v>399</v>
      </c>
      <c r="D29" s="105" t="s">
        <v>4</v>
      </c>
      <c r="E29" s="107">
        <f>SUM(G30:G30)</f>
        <v>58.586000000000006</v>
      </c>
      <c r="F29" s="7" t="s">
        <v>0</v>
      </c>
      <c r="G29" s="8" t="s">
        <v>7</v>
      </c>
      <c r="H29" s="8" t="s">
        <v>9</v>
      </c>
      <c r="I29" s="8" t="s">
        <v>5</v>
      </c>
      <c r="J29" s="70"/>
      <c r="K29" s="42"/>
    </row>
    <row r="30" spans="1:11" ht="13" thickBot="1" x14ac:dyDescent="0.3">
      <c r="A30" s="153"/>
      <c r="B30" s="145"/>
      <c r="C30" s="132"/>
      <c r="D30" s="106"/>
      <c r="E30" s="108"/>
      <c r="F30" s="38" t="s">
        <v>400</v>
      </c>
      <c r="G30" s="10">
        <f>H30*I30</f>
        <v>58.586000000000006</v>
      </c>
      <c r="H30" s="10">
        <v>2.2000000000000002</v>
      </c>
      <c r="I30" s="10">
        <v>26.63</v>
      </c>
      <c r="J30" s="71"/>
      <c r="K30" s="48"/>
    </row>
    <row r="31" spans="1:11" x14ac:dyDescent="0.25">
      <c r="A31" s="147" t="s">
        <v>222</v>
      </c>
      <c r="B31" s="117" t="s">
        <v>551</v>
      </c>
      <c r="C31" s="103" t="s">
        <v>552</v>
      </c>
      <c r="D31" s="105" t="s">
        <v>553</v>
      </c>
      <c r="E31" s="107">
        <f>SUM(G32:G32)</f>
        <v>10</v>
      </c>
      <c r="F31" s="7" t="s">
        <v>0</v>
      </c>
      <c r="G31" s="8" t="s">
        <v>7</v>
      </c>
      <c r="H31" s="8" t="s">
        <v>241</v>
      </c>
      <c r="I31" s="8" t="s">
        <v>554</v>
      </c>
      <c r="J31" s="70"/>
      <c r="K31" s="42"/>
    </row>
    <row r="32" spans="1:11" ht="13" thickBot="1" x14ac:dyDescent="0.3">
      <c r="A32" s="153"/>
      <c r="B32" s="145"/>
      <c r="C32" s="132"/>
      <c r="D32" s="106"/>
      <c r="E32" s="108"/>
      <c r="F32" s="38" t="s">
        <v>299</v>
      </c>
      <c r="G32" s="10">
        <f>H32*I32</f>
        <v>10</v>
      </c>
      <c r="H32" s="10">
        <v>1</v>
      </c>
      <c r="I32" s="10">
        <v>10</v>
      </c>
      <c r="J32" s="71"/>
      <c r="K32" s="48"/>
    </row>
    <row r="33" spans="1:11" x14ac:dyDescent="0.25">
      <c r="A33" s="147" t="s">
        <v>227</v>
      </c>
      <c r="B33" s="117" t="s">
        <v>555</v>
      </c>
      <c r="C33" s="103" t="s">
        <v>556</v>
      </c>
      <c r="D33" s="105" t="s">
        <v>553</v>
      </c>
      <c r="E33" s="107">
        <f>SUM(G34:G34)</f>
        <v>10</v>
      </c>
      <c r="F33" s="7" t="s">
        <v>0</v>
      </c>
      <c r="G33" s="8" t="s">
        <v>7</v>
      </c>
      <c r="H33" s="8" t="s">
        <v>241</v>
      </c>
      <c r="I33" s="8" t="s">
        <v>554</v>
      </c>
      <c r="J33" s="70"/>
      <c r="K33" s="42"/>
    </row>
    <row r="34" spans="1:11" ht="13" thickBot="1" x14ac:dyDescent="0.3">
      <c r="A34" s="153"/>
      <c r="B34" s="145"/>
      <c r="C34" s="132"/>
      <c r="D34" s="106"/>
      <c r="E34" s="108"/>
      <c r="F34" s="38" t="s">
        <v>397</v>
      </c>
      <c r="G34" s="10">
        <f>H34*I34</f>
        <v>10</v>
      </c>
      <c r="H34" s="10">
        <v>1</v>
      </c>
      <c r="I34" s="10">
        <v>10</v>
      </c>
      <c r="J34" s="71"/>
      <c r="K34" s="48"/>
    </row>
    <row r="35" spans="1:11" x14ac:dyDescent="0.25">
      <c r="A35" s="147" t="s">
        <v>228</v>
      </c>
      <c r="B35" s="117" t="s">
        <v>302</v>
      </c>
      <c r="C35" s="103" t="s">
        <v>301</v>
      </c>
      <c r="D35" s="105" t="s">
        <v>3</v>
      </c>
      <c r="E35" s="107">
        <f>SUM(G36:G36)</f>
        <v>1</v>
      </c>
      <c r="F35" s="7" t="s">
        <v>0</v>
      </c>
      <c r="G35" s="8" t="s">
        <v>7</v>
      </c>
      <c r="H35" s="8"/>
      <c r="I35" s="8"/>
      <c r="J35" s="70"/>
      <c r="K35" s="42"/>
    </row>
    <row r="36" spans="1:11" ht="13" thickBot="1" x14ac:dyDescent="0.3">
      <c r="A36" s="153"/>
      <c r="B36" s="145"/>
      <c r="C36" s="132"/>
      <c r="D36" s="106"/>
      <c r="E36" s="108"/>
      <c r="F36" s="38" t="s">
        <v>398</v>
      </c>
      <c r="G36" s="10">
        <v>1</v>
      </c>
      <c r="H36" s="10"/>
      <c r="I36" s="10"/>
      <c r="J36" s="71"/>
      <c r="K36" s="48"/>
    </row>
    <row r="37" spans="1:11" x14ac:dyDescent="0.25">
      <c r="A37" s="147" t="s">
        <v>234</v>
      </c>
      <c r="B37" s="117" t="s">
        <v>304</v>
      </c>
      <c r="C37" s="103" t="s">
        <v>303</v>
      </c>
      <c r="D37" s="105" t="s">
        <v>3</v>
      </c>
      <c r="E37" s="107">
        <f>SUM(G38:G38)</f>
        <v>1</v>
      </c>
      <c r="F37" s="7" t="s">
        <v>0</v>
      </c>
      <c r="G37" s="8" t="s">
        <v>7</v>
      </c>
      <c r="H37" s="8"/>
      <c r="I37" s="8"/>
      <c r="J37" s="70"/>
      <c r="K37" s="42"/>
    </row>
    <row r="38" spans="1:11" ht="13" thickBot="1" x14ac:dyDescent="0.3">
      <c r="A38" s="153"/>
      <c r="B38" s="145"/>
      <c r="C38" s="132"/>
      <c r="D38" s="106"/>
      <c r="E38" s="108"/>
      <c r="F38" s="38" t="s">
        <v>398</v>
      </c>
      <c r="G38" s="10">
        <v>1</v>
      </c>
      <c r="H38" s="10"/>
      <c r="I38" s="10"/>
      <c r="J38" s="71"/>
      <c r="K38" s="48"/>
    </row>
    <row r="39" spans="1:11" x14ac:dyDescent="0.25">
      <c r="A39" s="147" t="s">
        <v>235</v>
      </c>
      <c r="B39" s="117" t="s">
        <v>213</v>
      </c>
      <c r="C39" s="103" t="s">
        <v>212</v>
      </c>
      <c r="D39" s="105" t="s">
        <v>4</v>
      </c>
      <c r="E39" s="107">
        <f>SUM(G40:G40)</f>
        <v>6</v>
      </c>
      <c r="F39" s="7" t="s">
        <v>0</v>
      </c>
      <c r="G39" s="8" t="s">
        <v>7</v>
      </c>
      <c r="H39" s="8" t="s">
        <v>6</v>
      </c>
      <c r="I39" s="8" t="s">
        <v>5</v>
      </c>
      <c r="J39" s="70"/>
      <c r="K39" s="42"/>
    </row>
    <row r="40" spans="1:11" ht="13" thickBot="1" x14ac:dyDescent="0.3">
      <c r="A40" s="153"/>
      <c r="B40" s="145"/>
      <c r="C40" s="132"/>
      <c r="D40" s="106"/>
      <c r="E40" s="108"/>
      <c r="F40" s="38" t="s">
        <v>300</v>
      </c>
      <c r="G40" s="10">
        <f>H40*I40</f>
        <v>6</v>
      </c>
      <c r="H40" s="10">
        <v>2</v>
      </c>
      <c r="I40" s="10">
        <v>3</v>
      </c>
      <c r="J40" s="71"/>
      <c r="K40" s="48"/>
    </row>
    <row r="41" spans="1:11" ht="13.5" thickBot="1" x14ac:dyDescent="0.3">
      <c r="A41" s="60" t="s">
        <v>305</v>
      </c>
      <c r="B41" s="20"/>
      <c r="C41" s="19" t="s">
        <v>306</v>
      </c>
      <c r="D41" s="20"/>
      <c r="E41" s="21"/>
      <c r="F41" s="21"/>
      <c r="G41" s="21"/>
      <c r="H41" s="21"/>
      <c r="I41" s="22"/>
      <c r="J41" s="22"/>
      <c r="K41" s="53"/>
    </row>
    <row r="42" spans="1:11" x14ac:dyDescent="0.25">
      <c r="A42" s="147" t="s">
        <v>238</v>
      </c>
      <c r="B42" s="117" t="s">
        <v>308</v>
      </c>
      <c r="C42" s="103" t="s">
        <v>307</v>
      </c>
      <c r="D42" s="105" t="s">
        <v>11</v>
      </c>
      <c r="E42" s="107">
        <f>G43</f>
        <v>493.32499999999999</v>
      </c>
      <c r="F42" s="7" t="s">
        <v>0</v>
      </c>
      <c r="G42" s="8" t="s">
        <v>7</v>
      </c>
      <c r="H42" s="8" t="s">
        <v>231</v>
      </c>
      <c r="I42" s="8" t="s">
        <v>429</v>
      </c>
      <c r="J42" s="70"/>
      <c r="K42" s="42"/>
    </row>
    <row r="43" spans="1:11" x14ac:dyDescent="0.25">
      <c r="A43" s="148"/>
      <c r="B43" s="118"/>
      <c r="C43" s="104"/>
      <c r="D43" s="118"/>
      <c r="E43" s="127"/>
      <c r="F43" s="66" t="s">
        <v>401</v>
      </c>
      <c r="G43" s="65">
        <f>H43*I43</f>
        <v>493.32499999999999</v>
      </c>
      <c r="H43" s="65">
        <v>986.65</v>
      </c>
      <c r="I43" s="65">
        <v>0.5</v>
      </c>
      <c r="J43" s="72"/>
      <c r="K43" s="67"/>
    </row>
    <row r="44" spans="1:11" ht="13" thickBot="1" x14ac:dyDescent="0.3">
      <c r="A44" s="153"/>
      <c r="B44" s="145"/>
      <c r="C44" s="132"/>
      <c r="D44" s="106"/>
      <c r="E44" s="108"/>
      <c r="F44" s="38"/>
      <c r="G44" s="10"/>
      <c r="H44" s="10"/>
      <c r="I44" s="10"/>
      <c r="J44" s="71"/>
      <c r="K44" s="48"/>
    </row>
    <row r="45" spans="1:11" ht="12.75" customHeight="1" x14ac:dyDescent="0.25">
      <c r="A45" s="147" t="s">
        <v>796</v>
      </c>
      <c r="B45" s="117" t="s">
        <v>404</v>
      </c>
      <c r="C45" s="103" t="s">
        <v>405</v>
      </c>
      <c r="D45" s="105" t="s">
        <v>11</v>
      </c>
      <c r="E45" s="107">
        <f>SUM(G46:G47)</f>
        <v>294.22899999999993</v>
      </c>
      <c r="F45" s="7" t="s">
        <v>0</v>
      </c>
      <c r="G45" s="8" t="s">
        <v>7</v>
      </c>
      <c r="H45" s="8" t="s">
        <v>311</v>
      </c>
      <c r="I45" s="8" t="s">
        <v>310</v>
      </c>
      <c r="J45" s="70"/>
      <c r="K45" s="42"/>
    </row>
    <row r="46" spans="1:11" ht="12.75" customHeight="1" x14ac:dyDescent="0.25">
      <c r="A46" s="148"/>
      <c r="B46" s="118"/>
      <c r="C46" s="104"/>
      <c r="D46" s="118"/>
      <c r="E46" s="127"/>
      <c r="F46" s="66" t="s">
        <v>536</v>
      </c>
      <c r="G46" s="9">
        <f>H46-I46</f>
        <v>294.22899999999993</v>
      </c>
      <c r="H46" s="65">
        <f>E48</f>
        <v>385.12499999999994</v>
      </c>
      <c r="I46" s="65">
        <f>G136+G141</f>
        <v>90.896000000000029</v>
      </c>
      <c r="J46" s="72"/>
      <c r="K46" s="67"/>
    </row>
    <row r="47" spans="1:11" ht="13" thickBot="1" x14ac:dyDescent="0.3">
      <c r="A47" s="153"/>
      <c r="B47" s="145"/>
      <c r="C47" s="132"/>
      <c r="D47" s="106"/>
      <c r="E47" s="108"/>
      <c r="F47" s="38"/>
      <c r="G47" s="45"/>
      <c r="H47" s="10"/>
      <c r="I47" s="10"/>
      <c r="J47" s="71"/>
      <c r="K47" s="48"/>
    </row>
    <row r="48" spans="1:11" x14ac:dyDescent="0.25">
      <c r="A48" s="147" t="s">
        <v>797</v>
      </c>
      <c r="B48" s="117" t="s">
        <v>739</v>
      </c>
      <c r="C48" s="103" t="s">
        <v>740</v>
      </c>
      <c r="D48" s="105" t="s">
        <v>11</v>
      </c>
      <c r="E48" s="107">
        <f>SUM(G49:G51)</f>
        <v>385.12499999999994</v>
      </c>
      <c r="F48" s="7" t="s">
        <v>0</v>
      </c>
      <c r="G48" s="8" t="s">
        <v>7</v>
      </c>
      <c r="H48" s="8" t="s">
        <v>6</v>
      </c>
      <c r="I48" s="8" t="s">
        <v>5</v>
      </c>
      <c r="J48" s="70" t="s">
        <v>12</v>
      </c>
      <c r="K48" s="42" t="s">
        <v>402</v>
      </c>
    </row>
    <row r="49" spans="1:11" x14ac:dyDescent="0.25">
      <c r="A49" s="148"/>
      <c r="B49" s="118"/>
      <c r="C49" s="104"/>
      <c r="D49" s="118"/>
      <c r="E49" s="127"/>
      <c r="F49" s="59" t="s">
        <v>798</v>
      </c>
      <c r="G49" s="9">
        <f>H49*I49*K49*J49</f>
        <v>327.79499999999996</v>
      </c>
      <c r="H49" s="9">
        <v>2.0499999999999998</v>
      </c>
      <c r="I49" s="9">
        <v>2.0499999999999998</v>
      </c>
      <c r="J49" s="74">
        <v>1.2</v>
      </c>
      <c r="K49" s="79">
        <v>65</v>
      </c>
    </row>
    <row r="50" spans="1:11" x14ac:dyDescent="0.25">
      <c r="A50" s="148"/>
      <c r="B50" s="118"/>
      <c r="C50" s="104"/>
      <c r="D50" s="118"/>
      <c r="E50" s="127"/>
      <c r="F50" s="66" t="s">
        <v>799</v>
      </c>
      <c r="G50" s="9">
        <f>H50*I50*K50*J50</f>
        <v>57.33</v>
      </c>
      <c r="H50" s="65">
        <v>1.05</v>
      </c>
      <c r="I50" s="65">
        <v>1.05</v>
      </c>
      <c r="J50" s="72">
        <v>1</v>
      </c>
      <c r="K50" s="79">
        <v>52</v>
      </c>
    </row>
    <row r="51" spans="1:11" ht="13" thickBot="1" x14ac:dyDescent="0.3">
      <c r="A51" s="153"/>
      <c r="B51" s="145"/>
      <c r="C51" s="132"/>
      <c r="D51" s="106"/>
      <c r="E51" s="108"/>
      <c r="F51" s="38"/>
      <c r="G51" s="45"/>
      <c r="H51" s="10"/>
      <c r="I51" s="10"/>
      <c r="J51" s="71"/>
      <c r="K51" s="78"/>
    </row>
    <row r="52" spans="1:11" ht="13.5" thickBot="1" x14ac:dyDescent="0.3">
      <c r="A52" s="63" t="s">
        <v>214</v>
      </c>
      <c r="B52" s="20"/>
      <c r="C52" s="19" t="s">
        <v>215</v>
      </c>
      <c r="D52" s="20"/>
      <c r="E52" s="21"/>
      <c r="F52" s="21"/>
      <c r="G52" s="21"/>
      <c r="H52" s="21"/>
      <c r="I52" s="22"/>
      <c r="J52" s="22"/>
      <c r="K52" s="53"/>
    </row>
    <row r="53" spans="1:11" x14ac:dyDescent="0.25">
      <c r="A53" s="147" t="s">
        <v>242</v>
      </c>
      <c r="B53" s="117" t="s">
        <v>313</v>
      </c>
      <c r="C53" s="103" t="s">
        <v>312</v>
      </c>
      <c r="D53" s="105" t="s">
        <v>316</v>
      </c>
      <c r="E53" s="107">
        <f>SUM(G54:G55)</f>
        <v>23457.772799999999</v>
      </c>
      <c r="F53" s="7" t="s">
        <v>0</v>
      </c>
      <c r="G53" s="8" t="s">
        <v>7</v>
      </c>
      <c r="H53" s="8" t="s">
        <v>319</v>
      </c>
      <c r="I53" s="8" t="s">
        <v>320</v>
      </c>
      <c r="J53" s="70"/>
      <c r="K53" s="42"/>
    </row>
    <row r="54" spans="1:11" x14ac:dyDescent="0.25">
      <c r="A54" s="148"/>
      <c r="B54" s="118"/>
      <c r="C54" s="104"/>
      <c r="D54" s="118"/>
      <c r="E54" s="127"/>
      <c r="F54" s="59" t="s">
        <v>800</v>
      </c>
      <c r="G54" s="9">
        <f>H54*I54</f>
        <v>10194.067800000001</v>
      </c>
      <c r="H54" s="9">
        <f>G61</f>
        <v>414.39299999999997</v>
      </c>
      <c r="I54" s="9">
        <v>24.6</v>
      </c>
      <c r="J54" s="74"/>
      <c r="K54" s="47"/>
    </row>
    <row r="55" spans="1:11" x14ac:dyDescent="0.25">
      <c r="A55" s="148"/>
      <c r="B55" s="118"/>
      <c r="C55" s="104"/>
      <c r="D55" s="118"/>
      <c r="E55" s="127"/>
      <c r="F55" s="66" t="s">
        <v>798</v>
      </c>
      <c r="G55" s="9">
        <f>H55*I55</f>
        <v>13263.704999999996</v>
      </c>
      <c r="H55" s="65">
        <f>G62</f>
        <v>539.17499999999984</v>
      </c>
      <c r="I55" s="65">
        <v>24.6</v>
      </c>
      <c r="J55" s="72"/>
      <c r="K55" s="67"/>
    </row>
    <row r="56" spans="1:11" ht="13" thickBot="1" x14ac:dyDescent="0.3">
      <c r="A56" s="153"/>
      <c r="B56" s="145"/>
      <c r="C56" s="132"/>
      <c r="D56" s="106"/>
      <c r="E56" s="108"/>
      <c r="F56" s="38"/>
      <c r="G56" s="10"/>
      <c r="H56" s="10"/>
      <c r="I56" s="10"/>
      <c r="J56" s="71"/>
      <c r="K56" s="48"/>
    </row>
    <row r="57" spans="1:11" x14ac:dyDescent="0.25">
      <c r="A57" s="147" t="s">
        <v>491</v>
      </c>
      <c r="B57" s="117" t="s">
        <v>557</v>
      </c>
      <c r="C57" s="103" t="s">
        <v>560</v>
      </c>
      <c r="D57" s="105" t="s">
        <v>561</v>
      </c>
      <c r="E57" s="107">
        <f>G58</f>
        <v>149.6</v>
      </c>
      <c r="F57" s="7" t="s">
        <v>0</v>
      </c>
      <c r="G57" s="8" t="s">
        <v>7</v>
      </c>
      <c r="H57" s="8" t="s">
        <v>241</v>
      </c>
      <c r="I57" s="8" t="s">
        <v>320</v>
      </c>
      <c r="J57" s="70"/>
      <c r="K57" s="42"/>
    </row>
    <row r="58" spans="1:11" x14ac:dyDescent="0.25">
      <c r="A58" s="148"/>
      <c r="B58" s="118"/>
      <c r="C58" s="104"/>
      <c r="D58" s="118"/>
      <c r="E58" s="127"/>
      <c r="F58" s="66"/>
      <c r="G58" s="65">
        <f>H58*I58</f>
        <v>149.6</v>
      </c>
      <c r="H58" s="65">
        <v>2</v>
      </c>
      <c r="I58" s="65">
        <v>74.8</v>
      </c>
      <c r="J58" s="72"/>
      <c r="K58" s="67"/>
    </row>
    <row r="59" spans="1:11" ht="13" thickBot="1" x14ac:dyDescent="0.3">
      <c r="A59" s="153"/>
      <c r="B59" s="145"/>
      <c r="C59" s="132"/>
      <c r="D59" s="106"/>
      <c r="E59" s="108"/>
      <c r="F59" s="38"/>
      <c r="G59" s="10"/>
      <c r="H59" s="10"/>
      <c r="I59" s="10"/>
      <c r="J59" s="71"/>
      <c r="K59" s="48"/>
    </row>
    <row r="60" spans="1:11" x14ac:dyDescent="0.25">
      <c r="A60" s="147" t="s">
        <v>243</v>
      </c>
      <c r="B60" s="117" t="s">
        <v>315</v>
      </c>
      <c r="C60" s="103" t="s">
        <v>314</v>
      </c>
      <c r="D60" s="105" t="s">
        <v>216</v>
      </c>
      <c r="E60" s="107">
        <f>SUM(G61:G62)</f>
        <v>953.56799999999976</v>
      </c>
      <c r="F60" s="7" t="s">
        <v>0</v>
      </c>
      <c r="G60" s="8" t="s">
        <v>7</v>
      </c>
      <c r="H60" s="8" t="s">
        <v>309</v>
      </c>
      <c r="I60" s="8" t="s">
        <v>217</v>
      </c>
      <c r="J60" s="70"/>
      <c r="K60" s="42"/>
    </row>
    <row r="61" spans="1:11" x14ac:dyDescent="0.25">
      <c r="A61" s="148"/>
      <c r="B61" s="118"/>
      <c r="C61" s="104"/>
      <c r="D61" s="118"/>
      <c r="E61" s="127"/>
      <c r="F61" s="66" t="s">
        <v>317</v>
      </c>
      <c r="G61" s="65">
        <f>H61*I61</f>
        <v>414.39299999999997</v>
      </c>
      <c r="H61" s="65">
        <f>G12*0.3</f>
        <v>295.995</v>
      </c>
      <c r="I61" s="65">
        <v>1.4</v>
      </c>
      <c r="J61" s="72"/>
      <c r="K61" s="67"/>
    </row>
    <row r="62" spans="1:11" ht="13" thickBot="1" x14ac:dyDescent="0.3">
      <c r="A62" s="153"/>
      <c r="B62" s="145"/>
      <c r="C62" s="132"/>
      <c r="D62" s="106"/>
      <c r="E62" s="108"/>
      <c r="F62" s="38" t="s">
        <v>318</v>
      </c>
      <c r="G62" s="10">
        <f>H62*I62</f>
        <v>539.17499999999984</v>
      </c>
      <c r="H62" s="10">
        <f>E48</f>
        <v>385.12499999999994</v>
      </c>
      <c r="I62" s="10">
        <v>1.4</v>
      </c>
      <c r="J62" s="71"/>
      <c r="K62" s="48"/>
    </row>
    <row r="63" spans="1:11" x14ac:dyDescent="0.25">
      <c r="A63" s="147" t="s">
        <v>244</v>
      </c>
      <c r="B63" s="117" t="s">
        <v>558</v>
      </c>
      <c r="C63" s="103" t="s">
        <v>559</v>
      </c>
      <c r="D63" s="105" t="s">
        <v>3</v>
      </c>
      <c r="E63" s="107">
        <f>G64</f>
        <v>2</v>
      </c>
      <c r="F63" s="7" t="s">
        <v>0</v>
      </c>
      <c r="G63" s="8" t="s">
        <v>7</v>
      </c>
      <c r="H63" s="8"/>
      <c r="I63" s="8"/>
      <c r="J63" s="70"/>
      <c r="K63" s="42"/>
    </row>
    <row r="64" spans="1:11" x14ac:dyDescent="0.25">
      <c r="A64" s="148"/>
      <c r="B64" s="118"/>
      <c r="C64" s="104"/>
      <c r="D64" s="118"/>
      <c r="E64" s="127"/>
      <c r="F64" s="66"/>
      <c r="G64" s="65">
        <v>2</v>
      </c>
      <c r="H64" s="65"/>
      <c r="I64" s="65"/>
      <c r="J64" s="72"/>
      <c r="K64" s="67"/>
    </row>
    <row r="65" spans="1:11" ht="13" thickBot="1" x14ac:dyDescent="0.3">
      <c r="A65" s="153"/>
      <c r="B65" s="145"/>
      <c r="C65" s="132"/>
      <c r="D65" s="106"/>
      <c r="E65" s="108"/>
      <c r="F65" s="38"/>
      <c r="G65" s="10"/>
      <c r="H65" s="10"/>
      <c r="I65" s="10"/>
      <c r="J65" s="71"/>
      <c r="K65" s="48"/>
    </row>
    <row r="66" spans="1:11" ht="13.5" thickBot="1" x14ac:dyDescent="0.3">
      <c r="A66" s="63" t="s">
        <v>444</v>
      </c>
      <c r="B66" s="20"/>
      <c r="C66" s="19" t="s">
        <v>445</v>
      </c>
      <c r="D66" s="20"/>
      <c r="E66" s="21"/>
      <c r="F66" s="21"/>
      <c r="G66" s="21"/>
      <c r="H66" s="21"/>
      <c r="I66" s="22"/>
      <c r="J66" s="22"/>
      <c r="K66" s="53"/>
    </row>
    <row r="67" spans="1:11" x14ac:dyDescent="0.25">
      <c r="A67" s="147" t="s">
        <v>492</v>
      </c>
      <c r="B67" s="117" t="s">
        <v>789</v>
      </c>
      <c r="C67" s="103" t="s">
        <v>790</v>
      </c>
      <c r="D67" s="105" t="s">
        <v>274</v>
      </c>
      <c r="E67" s="107">
        <f>G68</f>
        <v>1</v>
      </c>
      <c r="F67" s="7" t="s">
        <v>0</v>
      </c>
      <c r="G67" s="8" t="s">
        <v>7</v>
      </c>
      <c r="H67" s="8"/>
      <c r="I67" s="8"/>
      <c r="J67" s="70"/>
      <c r="K67" s="42"/>
    </row>
    <row r="68" spans="1:11" x14ac:dyDescent="0.25">
      <c r="A68" s="148"/>
      <c r="B68" s="118"/>
      <c r="C68" s="104"/>
      <c r="D68" s="118"/>
      <c r="E68" s="127"/>
      <c r="F68" s="14" t="s">
        <v>788</v>
      </c>
      <c r="G68" s="65">
        <v>1</v>
      </c>
      <c r="H68" s="65"/>
      <c r="I68" s="65"/>
      <c r="J68" s="72"/>
      <c r="K68" s="67"/>
    </row>
    <row r="69" spans="1:11" ht="13" thickBot="1" x14ac:dyDescent="0.3">
      <c r="A69" s="153"/>
      <c r="B69" s="145"/>
      <c r="C69" s="132"/>
      <c r="D69" s="106"/>
      <c r="E69" s="108"/>
      <c r="F69" s="86"/>
      <c r="G69" s="10"/>
      <c r="H69" s="10"/>
      <c r="I69" s="10"/>
      <c r="J69" s="71"/>
      <c r="K69" s="48"/>
    </row>
    <row r="70" spans="1:11" x14ac:dyDescent="0.25">
      <c r="A70" s="147" t="s">
        <v>245</v>
      </c>
      <c r="B70" s="117" t="s">
        <v>565</v>
      </c>
      <c r="C70" s="103" t="s">
        <v>566</v>
      </c>
      <c r="D70" s="105" t="s">
        <v>3</v>
      </c>
      <c r="E70" s="107">
        <f>G71</f>
        <v>20</v>
      </c>
      <c r="F70" s="7" t="s">
        <v>0</v>
      </c>
      <c r="G70" s="8" t="s">
        <v>7</v>
      </c>
      <c r="H70" s="8"/>
      <c r="I70" s="8"/>
      <c r="J70" s="70"/>
      <c r="K70" s="42"/>
    </row>
    <row r="71" spans="1:11" x14ac:dyDescent="0.25">
      <c r="A71" s="148"/>
      <c r="B71" s="118"/>
      <c r="C71" s="104"/>
      <c r="D71" s="118"/>
      <c r="E71" s="127"/>
      <c r="F71" s="14" t="s">
        <v>529</v>
      </c>
      <c r="G71" s="65">
        <v>20</v>
      </c>
      <c r="H71" s="65"/>
      <c r="I71" s="65"/>
      <c r="J71" s="72"/>
      <c r="K71" s="67"/>
    </row>
    <row r="72" spans="1:11" ht="13" thickBot="1" x14ac:dyDescent="0.3">
      <c r="A72" s="153"/>
      <c r="B72" s="145"/>
      <c r="C72" s="132"/>
      <c r="D72" s="106"/>
      <c r="E72" s="108"/>
      <c r="F72" s="86"/>
      <c r="G72" s="10"/>
      <c r="H72" s="10"/>
      <c r="I72" s="10"/>
      <c r="J72" s="71"/>
      <c r="K72" s="48"/>
    </row>
    <row r="73" spans="1:11" x14ac:dyDescent="0.25">
      <c r="A73" s="147" t="s">
        <v>493</v>
      </c>
      <c r="B73" s="117" t="s">
        <v>786</v>
      </c>
      <c r="C73" s="103" t="s">
        <v>787</v>
      </c>
      <c r="D73" s="105" t="s">
        <v>3</v>
      </c>
      <c r="E73" s="107">
        <f>G74</f>
        <v>21</v>
      </c>
      <c r="F73" s="7" t="s">
        <v>0</v>
      </c>
      <c r="G73" s="8" t="s">
        <v>7</v>
      </c>
      <c r="H73" s="8"/>
      <c r="I73" s="8"/>
      <c r="J73" s="70"/>
      <c r="K73" s="42"/>
    </row>
    <row r="74" spans="1:11" x14ac:dyDescent="0.25">
      <c r="A74" s="148"/>
      <c r="B74" s="118"/>
      <c r="C74" s="104"/>
      <c r="D74" s="118"/>
      <c r="E74" s="127"/>
      <c r="F74" s="14" t="s">
        <v>788</v>
      </c>
      <c r="G74" s="65">
        <v>21</v>
      </c>
      <c r="H74" s="65"/>
      <c r="I74" s="65"/>
      <c r="J74" s="72"/>
      <c r="K74" s="67"/>
    </row>
    <row r="75" spans="1:11" ht="13" thickBot="1" x14ac:dyDescent="0.3">
      <c r="A75" s="153"/>
      <c r="B75" s="145"/>
      <c r="C75" s="132"/>
      <c r="D75" s="106"/>
      <c r="E75" s="108"/>
      <c r="F75" s="86"/>
      <c r="G75" s="10"/>
      <c r="H75" s="10"/>
      <c r="I75" s="10"/>
      <c r="J75" s="71"/>
      <c r="K75" s="48"/>
    </row>
    <row r="76" spans="1:11" ht="13.5" thickBot="1" x14ac:dyDescent="0.3">
      <c r="A76" s="63" t="s">
        <v>321</v>
      </c>
      <c r="B76" s="20"/>
      <c r="C76" s="19" t="s">
        <v>322</v>
      </c>
      <c r="D76" s="20"/>
      <c r="E76" s="21"/>
      <c r="F76" s="21"/>
      <c r="G76" s="21"/>
      <c r="H76" s="21"/>
      <c r="I76" s="22"/>
      <c r="J76" s="22"/>
      <c r="K76" s="53"/>
    </row>
    <row r="77" spans="1:11" ht="12.75" customHeight="1" x14ac:dyDescent="0.25">
      <c r="A77" s="147" t="s">
        <v>246</v>
      </c>
      <c r="B77" s="117" t="s">
        <v>703</v>
      </c>
      <c r="C77" s="103" t="s">
        <v>704</v>
      </c>
      <c r="D77" s="105" t="s">
        <v>3</v>
      </c>
      <c r="E77" s="107">
        <f>G78</f>
        <v>12</v>
      </c>
      <c r="F77" s="7" t="s">
        <v>0</v>
      </c>
      <c r="G77" s="8" t="s">
        <v>7</v>
      </c>
      <c r="H77" s="8"/>
      <c r="I77" s="8"/>
      <c r="J77" s="70"/>
      <c r="K77" s="42"/>
    </row>
    <row r="78" spans="1:11" ht="12.75" customHeight="1" x14ac:dyDescent="0.25">
      <c r="A78" s="152"/>
      <c r="B78" s="118"/>
      <c r="C78" s="104"/>
      <c r="D78" s="133"/>
      <c r="E78" s="119"/>
      <c r="F78" s="11" t="s">
        <v>791</v>
      </c>
      <c r="G78" s="12">
        <v>12</v>
      </c>
      <c r="H78" s="12"/>
      <c r="I78" s="12"/>
      <c r="J78" s="73"/>
      <c r="K78" s="43"/>
    </row>
    <row r="79" spans="1:11" ht="12.75" customHeight="1" thickBot="1" x14ac:dyDescent="0.3">
      <c r="A79" s="152"/>
      <c r="B79" s="118"/>
      <c r="C79" s="104"/>
      <c r="D79" s="133"/>
      <c r="E79" s="119"/>
      <c r="F79" s="29"/>
      <c r="G79" s="12"/>
      <c r="H79" s="12"/>
      <c r="I79" s="12"/>
      <c r="J79" s="73"/>
      <c r="K79" s="43"/>
    </row>
    <row r="80" spans="1:11" ht="13.5" thickBot="1" x14ac:dyDescent="0.3">
      <c r="A80" s="60" t="s">
        <v>448</v>
      </c>
      <c r="B80" s="16"/>
      <c r="C80" s="85" t="s">
        <v>449</v>
      </c>
      <c r="D80" s="16"/>
      <c r="E80" s="17"/>
      <c r="F80" s="17"/>
      <c r="G80" s="17"/>
      <c r="H80" s="17"/>
      <c r="I80" s="18"/>
      <c r="J80" s="18"/>
      <c r="K80" s="54"/>
    </row>
    <row r="81" spans="1:11" x14ac:dyDescent="0.25">
      <c r="A81" s="152" t="s">
        <v>247</v>
      </c>
      <c r="B81" s="118" t="s">
        <v>450</v>
      </c>
      <c r="C81" s="151" t="s">
        <v>451</v>
      </c>
      <c r="D81" s="133" t="s">
        <v>11</v>
      </c>
      <c r="E81" s="119">
        <f>SUM(G82:G83)</f>
        <v>3.1280000000000001</v>
      </c>
      <c r="F81" s="11" t="s">
        <v>0</v>
      </c>
      <c r="G81" s="12" t="s">
        <v>7</v>
      </c>
      <c r="H81" s="12" t="s">
        <v>5</v>
      </c>
      <c r="I81" s="12" t="s">
        <v>6</v>
      </c>
      <c r="J81" s="73" t="s">
        <v>68</v>
      </c>
      <c r="K81" s="43"/>
    </row>
    <row r="82" spans="1:11" x14ac:dyDescent="0.25">
      <c r="A82" s="148"/>
      <c r="B82" s="118"/>
      <c r="C82" s="104"/>
      <c r="D82" s="118"/>
      <c r="E82" s="127"/>
      <c r="F82" s="66" t="s">
        <v>452</v>
      </c>
      <c r="G82" s="65">
        <f>H82*I82*J82</f>
        <v>0.64800000000000002</v>
      </c>
      <c r="H82" s="65">
        <v>36</v>
      </c>
      <c r="I82" s="65">
        <v>0.45</v>
      </c>
      <c r="J82" s="72">
        <v>0.04</v>
      </c>
      <c r="K82" s="67"/>
    </row>
    <row r="83" spans="1:11" ht="13" thickBot="1" x14ac:dyDescent="0.3">
      <c r="A83" s="153"/>
      <c r="B83" s="145"/>
      <c r="C83" s="112"/>
      <c r="D83" s="106"/>
      <c r="E83" s="108"/>
      <c r="F83" s="10"/>
      <c r="G83" s="10">
        <f>H83*I83*J83</f>
        <v>2.48</v>
      </c>
      <c r="H83" s="10">
        <v>8</v>
      </c>
      <c r="I83" s="10">
        <v>7.75</v>
      </c>
      <c r="J83" s="71">
        <v>0.04</v>
      </c>
      <c r="K83" s="46"/>
    </row>
    <row r="84" spans="1:11" ht="13.5" thickBot="1" x14ac:dyDescent="0.3">
      <c r="A84" s="60" t="s">
        <v>220</v>
      </c>
      <c r="B84" s="16"/>
      <c r="C84" s="23" t="s">
        <v>221</v>
      </c>
      <c r="D84" s="16"/>
      <c r="E84" s="17"/>
      <c r="F84" s="17"/>
      <c r="G84" s="17"/>
      <c r="H84" s="17"/>
      <c r="I84" s="18"/>
      <c r="J84" s="18"/>
      <c r="K84" s="54"/>
    </row>
    <row r="85" spans="1:11" x14ac:dyDescent="0.25">
      <c r="A85" s="147" t="s">
        <v>248</v>
      </c>
      <c r="B85" s="117" t="s">
        <v>532</v>
      </c>
      <c r="C85" s="111" t="s">
        <v>531</v>
      </c>
      <c r="D85" s="105" t="s">
        <v>4</v>
      </c>
      <c r="E85" s="107">
        <f>SUM(G86:G88)</f>
        <v>165.54000000000002</v>
      </c>
      <c r="F85" s="7" t="s">
        <v>0</v>
      </c>
      <c r="G85" s="8" t="s">
        <v>7</v>
      </c>
      <c r="H85" s="8" t="s">
        <v>231</v>
      </c>
      <c r="I85" s="8"/>
      <c r="J85" s="70"/>
      <c r="K85" s="42"/>
    </row>
    <row r="86" spans="1:11" x14ac:dyDescent="0.25">
      <c r="A86" s="152"/>
      <c r="B86" s="118"/>
      <c r="C86" s="151"/>
      <c r="D86" s="133"/>
      <c r="E86" s="119"/>
      <c r="F86" s="11" t="s">
        <v>567</v>
      </c>
      <c r="G86" s="12">
        <f>H86</f>
        <v>32.81</v>
      </c>
      <c r="H86" s="12">
        <v>32.81</v>
      </c>
      <c r="I86" s="12"/>
      <c r="J86" s="73"/>
      <c r="K86" s="43"/>
    </row>
    <row r="87" spans="1:11" x14ac:dyDescent="0.25">
      <c r="A87" s="152"/>
      <c r="B87" s="118"/>
      <c r="C87" s="151"/>
      <c r="D87" s="133"/>
      <c r="E87" s="119"/>
      <c r="F87" s="11" t="s">
        <v>436</v>
      </c>
      <c r="G87" s="12">
        <f t="shared" ref="G87:G88" si="0">H87</f>
        <v>24.58</v>
      </c>
      <c r="H87" s="12">
        <v>24.58</v>
      </c>
      <c r="I87" s="12"/>
      <c r="J87" s="73"/>
      <c r="K87" s="80"/>
    </row>
    <row r="88" spans="1:11" x14ac:dyDescent="0.25">
      <c r="A88" s="152"/>
      <c r="B88" s="118"/>
      <c r="C88" s="151"/>
      <c r="D88" s="133"/>
      <c r="E88" s="119"/>
      <c r="F88" s="11" t="s">
        <v>568</v>
      </c>
      <c r="G88" s="12">
        <f t="shared" si="0"/>
        <v>108.15</v>
      </c>
      <c r="H88" s="12">
        <v>108.15</v>
      </c>
      <c r="I88" s="12"/>
      <c r="J88" s="73"/>
      <c r="K88" s="43"/>
    </row>
    <row r="89" spans="1:11" ht="13" thickBot="1" x14ac:dyDescent="0.3">
      <c r="A89" s="154"/>
      <c r="B89" s="118"/>
      <c r="C89" s="120"/>
      <c r="D89" s="113"/>
      <c r="E89" s="116"/>
      <c r="F89" s="9"/>
      <c r="G89" s="9"/>
      <c r="H89" s="9"/>
      <c r="I89" s="9"/>
      <c r="J89" s="74"/>
      <c r="K89" s="44"/>
    </row>
    <row r="90" spans="1:11" x14ac:dyDescent="0.25">
      <c r="A90" s="147" t="s">
        <v>494</v>
      </c>
      <c r="B90" s="117" t="s">
        <v>533</v>
      </c>
      <c r="C90" s="111" t="s">
        <v>534</v>
      </c>
      <c r="D90" s="105" t="s">
        <v>15</v>
      </c>
      <c r="E90" s="107">
        <f>G91</f>
        <v>89.09</v>
      </c>
      <c r="F90" s="7" t="s">
        <v>0</v>
      </c>
      <c r="G90" s="8" t="s">
        <v>7</v>
      </c>
      <c r="H90" s="8"/>
      <c r="I90" s="8"/>
      <c r="J90" s="70"/>
      <c r="K90" s="42"/>
    </row>
    <row r="91" spans="1:11" ht="13" thickBot="1" x14ac:dyDescent="0.3">
      <c r="A91" s="154"/>
      <c r="B91" s="118"/>
      <c r="C91" s="120"/>
      <c r="D91" s="113"/>
      <c r="E91" s="116"/>
      <c r="F91" s="9"/>
      <c r="G91" s="9">
        <f>26.62+12.75+40.82+8.9</f>
        <v>89.09</v>
      </c>
      <c r="H91" s="9"/>
      <c r="I91" s="9"/>
      <c r="J91" s="74"/>
      <c r="K91" s="44"/>
    </row>
    <row r="92" spans="1:11" ht="13.5" thickBot="1" x14ac:dyDescent="0.3">
      <c r="A92" s="60" t="s">
        <v>223</v>
      </c>
      <c r="B92" s="16"/>
      <c r="C92" s="23" t="s">
        <v>224</v>
      </c>
      <c r="D92" s="16"/>
      <c r="E92" s="17"/>
      <c r="F92" s="17"/>
      <c r="G92" s="17"/>
      <c r="H92" s="17"/>
      <c r="I92" s="18"/>
      <c r="J92" s="18"/>
      <c r="K92" s="54"/>
    </row>
    <row r="93" spans="1:11" x14ac:dyDescent="0.25">
      <c r="A93" s="147" t="s">
        <v>251</v>
      </c>
      <c r="B93" s="117" t="s">
        <v>226</v>
      </c>
      <c r="C93" s="111" t="s">
        <v>225</v>
      </c>
      <c r="D93" s="105" t="s">
        <v>4</v>
      </c>
      <c r="E93" s="107">
        <f>SUM(G94:G97)</f>
        <v>25.259999999999998</v>
      </c>
      <c r="F93" s="7" t="s">
        <v>0</v>
      </c>
      <c r="G93" s="8" t="s">
        <v>7</v>
      </c>
      <c r="H93" s="168" t="s">
        <v>435</v>
      </c>
      <c r="I93" s="169"/>
      <c r="J93" s="70"/>
      <c r="K93" s="42"/>
    </row>
    <row r="94" spans="1:11" x14ac:dyDescent="0.25">
      <c r="A94" s="154"/>
      <c r="B94" s="118"/>
      <c r="C94" s="120"/>
      <c r="D94" s="113"/>
      <c r="E94" s="116"/>
      <c r="F94" s="9" t="s">
        <v>567</v>
      </c>
      <c r="G94" s="9">
        <f>H94</f>
        <v>13.51</v>
      </c>
      <c r="H94" s="170">
        <v>13.51</v>
      </c>
      <c r="I94" s="171"/>
      <c r="J94" s="74"/>
      <c r="K94" s="44"/>
    </row>
    <row r="95" spans="1:11" x14ac:dyDescent="0.25">
      <c r="A95" s="149"/>
      <c r="B95" s="118"/>
      <c r="C95" s="123"/>
      <c r="D95" s="124"/>
      <c r="E95" s="125"/>
      <c r="F95" s="9"/>
      <c r="G95" s="9">
        <f t="shared" ref="G95:G96" si="1">H95</f>
        <v>2.87</v>
      </c>
      <c r="H95" s="170">
        <v>2.87</v>
      </c>
      <c r="I95" s="171"/>
      <c r="J95" s="75"/>
      <c r="K95" s="49"/>
    </row>
    <row r="96" spans="1:11" x14ac:dyDescent="0.25">
      <c r="A96" s="149"/>
      <c r="B96" s="118"/>
      <c r="C96" s="123"/>
      <c r="D96" s="124"/>
      <c r="E96" s="125"/>
      <c r="F96" s="9"/>
      <c r="G96" s="9">
        <f t="shared" si="1"/>
        <v>8.8800000000000008</v>
      </c>
      <c r="H96" s="170">
        <v>8.8800000000000008</v>
      </c>
      <c r="I96" s="171"/>
      <c r="J96" s="75"/>
      <c r="K96" s="49"/>
    </row>
    <row r="97" spans="1:11" ht="13" thickBot="1" x14ac:dyDescent="0.3">
      <c r="A97" s="149"/>
      <c r="B97" s="118"/>
      <c r="C97" s="123"/>
      <c r="D97" s="124"/>
      <c r="E97" s="125"/>
      <c r="F97" s="9"/>
      <c r="G97" s="9"/>
      <c r="H97" s="170"/>
      <c r="I97" s="171"/>
      <c r="J97" s="75"/>
      <c r="K97" s="49"/>
    </row>
    <row r="98" spans="1:11" x14ac:dyDescent="0.25">
      <c r="A98" s="147" t="s">
        <v>252</v>
      </c>
      <c r="B98" s="117" t="s">
        <v>230</v>
      </c>
      <c r="C98" s="111" t="s">
        <v>229</v>
      </c>
      <c r="D98" s="105" t="s">
        <v>11</v>
      </c>
      <c r="E98" s="107">
        <f>G99</f>
        <v>2.5259999999999998</v>
      </c>
      <c r="F98" s="7" t="s">
        <v>0</v>
      </c>
      <c r="G98" s="8" t="s">
        <v>7</v>
      </c>
      <c r="H98" s="8" t="s">
        <v>231</v>
      </c>
      <c r="I98" s="8" t="s">
        <v>68</v>
      </c>
      <c r="J98" s="70"/>
      <c r="K98" s="42"/>
    </row>
    <row r="99" spans="1:11" ht="13" thickBot="1" x14ac:dyDescent="0.3">
      <c r="A99" s="154"/>
      <c r="B99" s="118"/>
      <c r="C99" s="120"/>
      <c r="D99" s="113"/>
      <c r="E99" s="116"/>
      <c r="F99" s="9" t="s">
        <v>434</v>
      </c>
      <c r="G99" s="9">
        <f>H99*I99</f>
        <v>2.5259999999999998</v>
      </c>
      <c r="H99" s="9">
        <f>E93</f>
        <v>25.259999999999998</v>
      </c>
      <c r="I99" s="9">
        <v>0.1</v>
      </c>
      <c r="J99" s="74"/>
      <c r="K99" s="44"/>
    </row>
    <row r="100" spans="1:11" x14ac:dyDescent="0.25">
      <c r="A100" s="147" t="s">
        <v>253</v>
      </c>
      <c r="B100" s="117" t="s">
        <v>720</v>
      </c>
      <c r="C100" s="111" t="s">
        <v>722</v>
      </c>
      <c r="D100" s="105" t="s">
        <v>4</v>
      </c>
      <c r="E100" s="107">
        <f>SUM(G101:G104)</f>
        <v>244.46000000000004</v>
      </c>
      <c r="F100" s="7" t="s">
        <v>0</v>
      </c>
      <c r="G100" s="8" t="s">
        <v>7</v>
      </c>
      <c r="H100" s="8" t="s">
        <v>5</v>
      </c>
      <c r="I100" s="8" t="s">
        <v>9</v>
      </c>
      <c r="J100" s="70"/>
      <c r="K100" s="42"/>
    </row>
    <row r="101" spans="1:11" x14ac:dyDescent="0.25">
      <c r="A101" s="152"/>
      <c r="B101" s="118"/>
      <c r="C101" s="151"/>
      <c r="D101" s="133"/>
      <c r="E101" s="119"/>
      <c r="F101" s="11" t="s">
        <v>721</v>
      </c>
      <c r="G101" s="12">
        <f>H101*I101</f>
        <v>86.8</v>
      </c>
      <c r="H101" s="73">
        <v>21.7</v>
      </c>
      <c r="I101" s="12">
        <v>4</v>
      </c>
      <c r="J101" s="73"/>
      <c r="K101" s="43"/>
    </row>
    <row r="102" spans="1:11" x14ac:dyDescent="0.25">
      <c r="A102" s="154"/>
      <c r="B102" s="118"/>
      <c r="C102" s="120"/>
      <c r="D102" s="113"/>
      <c r="E102" s="116"/>
      <c r="F102" s="9"/>
      <c r="G102" s="12">
        <f t="shared" ref="G102:G104" si="2">H102*I102</f>
        <v>54.76</v>
      </c>
      <c r="H102" s="74">
        <v>13.69</v>
      </c>
      <c r="I102" s="9">
        <v>4</v>
      </c>
      <c r="J102" s="74"/>
      <c r="K102" s="44"/>
    </row>
    <row r="103" spans="1:11" x14ac:dyDescent="0.25">
      <c r="A103" s="149"/>
      <c r="B103" s="118"/>
      <c r="C103" s="123"/>
      <c r="D103" s="124"/>
      <c r="E103" s="125"/>
      <c r="F103" s="9"/>
      <c r="G103" s="12">
        <f t="shared" si="2"/>
        <v>70.23</v>
      </c>
      <c r="H103" s="74">
        <v>23.41</v>
      </c>
      <c r="I103" s="9">
        <v>3</v>
      </c>
      <c r="J103" s="75"/>
      <c r="K103" s="49"/>
    </row>
    <row r="104" spans="1:11" x14ac:dyDescent="0.25">
      <c r="A104" s="149"/>
      <c r="B104" s="118"/>
      <c r="C104" s="123"/>
      <c r="D104" s="124"/>
      <c r="E104" s="125"/>
      <c r="F104" s="9"/>
      <c r="G104" s="12">
        <f t="shared" si="2"/>
        <v>32.67</v>
      </c>
      <c r="H104" s="74">
        <v>10.89</v>
      </c>
      <c r="I104" s="9">
        <v>3</v>
      </c>
      <c r="J104" s="75"/>
      <c r="K104" s="49"/>
    </row>
    <row r="105" spans="1:11" ht="13" thickBot="1" x14ac:dyDescent="0.3">
      <c r="A105" s="149"/>
      <c r="B105" s="118"/>
      <c r="C105" s="123"/>
      <c r="D105" s="124"/>
      <c r="E105" s="125"/>
      <c r="F105" s="9"/>
      <c r="G105" s="9"/>
      <c r="H105" s="74"/>
      <c r="I105" s="9"/>
      <c r="J105" s="75"/>
      <c r="K105" s="49"/>
    </row>
    <row r="106" spans="1:11" ht="13.5" thickBot="1" x14ac:dyDescent="0.3">
      <c r="A106" s="60" t="s">
        <v>232</v>
      </c>
      <c r="B106" s="16"/>
      <c r="C106" s="23" t="s">
        <v>233</v>
      </c>
      <c r="D106" s="16"/>
      <c r="E106" s="17"/>
      <c r="F106" s="17"/>
      <c r="G106" s="17"/>
      <c r="H106" s="17"/>
      <c r="I106" s="18"/>
      <c r="J106" s="18"/>
      <c r="K106" s="54"/>
    </row>
    <row r="107" spans="1:11" x14ac:dyDescent="0.25">
      <c r="A107" s="147" t="s">
        <v>254</v>
      </c>
      <c r="B107" s="117" t="s">
        <v>407</v>
      </c>
      <c r="C107" s="111" t="s">
        <v>408</v>
      </c>
      <c r="D107" s="105" t="s">
        <v>11</v>
      </c>
      <c r="E107" s="107">
        <f>SUM(G108:G110)</f>
        <v>9.7500000000000018</v>
      </c>
      <c r="F107" s="7" t="s">
        <v>0</v>
      </c>
      <c r="G107" s="8" t="s">
        <v>7</v>
      </c>
      <c r="H107" s="8" t="s">
        <v>5</v>
      </c>
      <c r="I107" s="8" t="s">
        <v>6</v>
      </c>
      <c r="J107" s="70" t="s">
        <v>68</v>
      </c>
      <c r="K107" s="42" t="s">
        <v>402</v>
      </c>
    </row>
    <row r="108" spans="1:11" x14ac:dyDescent="0.25">
      <c r="A108" s="152"/>
      <c r="B108" s="118"/>
      <c r="C108" s="151"/>
      <c r="D108" s="133"/>
      <c r="E108" s="119"/>
      <c r="F108" s="11" t="s">
        <v>798</v>
      </c>
      <c r="G108" s="12">
        <f>H108*J108*K108</f>
        <v>7.1500000000000012</v>
      </c>
      <c r="H108" s="9">
        <v>2.2000000000000002</v>
      </c>
      <c r="I108" s="95">
        <v>2.2000000000000002</v>
      </c>
      <c r="J108" s="73">
        <v>0.05</v>
      </c>
      <c r="K108" s="68">
        <v>65</v>
      </c>
    </row>
    <row r="109" spans="1:11" x14ac:dyDescent="0.25">
      <c r="A109" s="154"/>
      <c r="B109" s="118"/>
      <c r="C109" s="120"/>
      <c r="D109" s="113"/>
      <c r="E109" s="116"/>
      <c r="F109" s="14" t="s">
        <v>799</v>
      </c>
      <c r="G109" s="9">
        <f>H109*I109*J109*K109</f>
        <v>2.6</v>
      </c>
      <c r="H109" s="9">
        <v>1</v>
      </c>
      <c r="I109" s="9">
        <v>1</v>
      </c>
      <c r="J109" s="74">
        <v>0.05</v>
      </c>
      <c r="K109" s="44">
        <v>52</v>
      </c>
    </row>
    <row r="110" spans="1:11" ht="13" thickBot="1" x14ac:dyDescent="0.3">
      <c r="A110" s="149"/>
      <c r="B110" s="118"/>
      <c r="C110" s="123"/>
      <c r="D110" s="124"/>
      <c r="E110" s="125"/>
      <c r="F110" s="9"/>
      <c r="G110" s="9"/>
      <c r="H110" s="15"/>
      <c r="I110" s="15"/>
      <c r="J110" s="75"/>
      <c r="K110" s="49"/>
    </row>
    <row r="111" spans="1:11" x14ac:dyDescent="0.25">
      <c r="A111" s="147" t="s">
        <v>495</v>
      </c>
      <c r="B111" s="117" t="s">
        <v>804</v>
      </c>
      <c r="C111" s="111" t="s">
        <v>805</v>
      </c>
      <c r="D111" s="105" t="s">
        <v>4</v>
      </c>
      <c r="E111" s="107">
        <f>SUM(G112:G116)</f>
        <v>52.225999999999999</v>
      </c>
      <c r="F111" s="7" t="s">
        <v>0</v>
      </c>
      <c r="G111" s="8" t="s">
        <v>7</v>
      </c>
      <c r="H111" s="8" t="s">
        <v>5</v>
      </c>
      <c r="I111" s="8" t="s">
        <v>9</v>
      </c>
      <c r="J111" s="70"/>
      <c r="K111" s="42"/>
    </row>
    <row r="112" spans="1:11" x14ac:dyDescent="0.25">
      <c r="A112" s="152"/>
      <c r="B112" s="118"/>
      <c r="C112" s="151"/>
      <c r="D112" s="133"/>
      <c r="E112" s="119"/>
      <c r="F112" s="11" t="s">
        <v>802</v>
      </c>
      <c r="G112" s="12">
        <f>H112*I112</f>
        <v>3.2549999999999999</v>
      </c>
      <c r="H112" s="12">
        <v>10.85</v>
      </c>
      <c r="I112" s="12">
        <v>0.3</v>
      </c>
      <c r="J112" s="73"/>
      <c r="K112" s="68"/>
    </row>
    <row r="113" spans="1:11" x14ac:dyDescent="0.25">
      <c r="A113" s="152"/>
      <c r="B113" s="118"/>
      <c r="C113" s="151"/>
      <c r="D113" s="133"/>
      <c r="E113" s="119"/>
      <c r="F113" s="11" t="s">
        <v>802</v>
      </c>
      <c r="G113" s="12">
        <f>H113*I113</f>
        <v>4.032</v>
      </c>
      <c r="H113" s="12">
        <v>6.72</v>
      </c>
      <c r="I113" s="12">
        <v>0.6</v>
      </c>
      <c r="J113" s="73"/>
      <c r="K113" s="68"/>
    </row>
    <row r="114" spans="1:11" x14ac:dyDescent="0.25">
      <c r="A114" s="152"/>
      <c r="B114" s="118"/>
      <c r="C114" s="151"/>
      <c r="D114" s="133"/>
      <c r="E114" s="119"/>
      <c r="F114" s="11" t="s">
        <v>802</v>
      </c>
      <c r="G114" s="12">
        <f>H114*I114</f>
        <v>3.024</v>
      </c>
      <c r="H114" s="12">
        <v>3.36</v>
      </c>
      <c r="I114" s="12">
        <v>0.9</v>
      </c>
      <c r="J114" s="73"/>
      <c r="K114" s="68"/>
    </row>
    <row r="115" spans="1:11" x14ac:dyDescent="0.25">
      <c r="A115" s="152"/>
      <c r="B115" s="118"/>
      <c r="C115" s="151"/>
      <c r="D115" s="133"/>
      <c r="E115" s="119"/>
      <c r="F115" s="11" t="s">
        <v>581</v>
      </c>
      <c r="G115" s="12">
        <f>H115*I115</f>
        <v>35.39</v>
      </c>
      <c r="H115" s="12">
        <v>35.39</v>
      </c>
      <c r="I115" s="12">
        <v>1</v>
      </c>
      <c r="J115" s="73"/>
      <c r="K115" s="68"/>
    </row>
    <row r="116" spans="1:11" x14ac:dyDescent="0.25">
      <c r="A116" s="152"/>
      <c r="B116" s="118"/>
      <c r="C116" s="151"/>
      <c r="D116" s="133"/>
      <c r="E116" s="119"/>
      <c r="F116" s="11" t="s">
        <v>640</v>
      </c>
      <c r="G116" s="12">
        <f>H116*I116</f>
        <v>6.5250000000000004</v>
      </c>
      <c r="H116" s="12">
        <v>13.05</v>
      </c>
      <c r="I116" s="12">
        <v>0.5</v>
      </c>
      <c r="J116" s="73"/>
      <c r="K116" s="68"/>
    </row>
    <row r="117" spans="1:11" ht="13" thickBot="1" x14ac:dyDescent="0.3">
      <c r="A117" s="152"/>
      <c r="B117" s="118"/>
      <c r="C117" s="151"/>
      <c r="D117" s="133"/>
      <c r="E117" s="119"/>
      <c r="F117" s="11"/>
      <c r="G117" s="12"/>
      <c r="H117" s="12"/>
      <c r="I117" s="12"/>
      <c r="J117" s="73"/>
      <c r="K117" s="68"/>
    </row>
    <row r="118" spans="1:11" x14ac:dyDescent="0.25">
      <c r="A118" s="147" t="s">
        <v>257</v>
      </c>
      <c r="B118" s="117" t="s">
        <v>846</v>
      </c>
      <c r="C118" s="111" t="s">
        <v>847</v>
      </c>
      <c r="D118" s="105" t="s">
        <v>453</v>
      </c>
      <c r="E118" s="107">
        <f>G119</f>
        <v>34.685000000000002</v>
      </c>
      <c r="F118" s="7" t="s">
        <v>0</v>
      </c>
      <c r="G118" s="8" t="s">
        <v>7</v>
      </c>
      <c r="H118" s="8" t="s">
        <v>848</v>
      </c>
      <c r="I118" s="8" t="s">
        <v>5</v>
      </c>
      <c r="J118" s="70"/>
      <c r="K118" s="42"/>
    </row>
    <row r="119" spans="1:11" x14ac:dyDescent="0.25">
      <c r="A119" s="152"/>
      <c r="B119" s="118"/>
      <c r="C119" s="151"/>
      <c r="D119" s="133"/>
      <c r="E119" s="119"/>
      <c r="F119" s="29" t="s">
        <v>802</v>
      </c>
      <c r="G119" s="12">
        <f>H119*I119</f>
        <v>34.685000000000002</v>
      </c>
      <c r="H119" s="12">
        <v>0.25</v>
      </c>
      <c r="I119" s="12">
        <f>69.37*2</f>
        <v>138.74</v>
      </c>
      <c r="J119" s="73"/>
      <c r="K119" s="68"/>
    </row>
    <row r="120" spans="1:11" x14ac:dyDescent="0.25">
      <c r="A120" s="152"/>
      <c r="B120" s="118"/>
      <c r="C120" s="151"/>
      <c r="D120" s="133"/>
      <c r="E120" s="119"/>
      <c r="F120" s="29" t="s">
        <v>849</v>
      </c>
      <c r="G120" s="12"/>
      <c r="H120" s="12"/>
      <c r="I120" s="12"/>
      <c r="J120" s="73"/>
      <c r="K120" s="68"/>
    </row>
    <row r="121" spans="1:11" x14ac:dyDescent="0.25">
      <c r="A121" s="152"/>
      <c r="B121" s="118"/>
      <c r="C121" s="151"/>
      <c r="D121" s="133"/>
      <c r="E121" s="119"/>
      <c r="F121" s="11"/>
      <c r="G121" s="12"/>
      <c r="H121" s="12"/>
      <c r="I121" s="12"/>
      <c r="J121" s="73"/>
      <c r="K121" s="68"/>
    </row>
    <row r="122" spans="1:11" ht="13" thickBot="1" x14ac:dyDescent="0.3">
      <c r="A122" s="152"/>
      <c r="B122" s="118"/>
      <c r="C122" s="151"/>
      <c r="D122" s="133"/>
      <c r="E122" s="119"/>
      <c r="F122" s="11"/>
      <c r="G122" s="12"/>
      <c r="H122" s="12"/>
      <c r="I122" s="12"/>
      <c r="J122" s="73"/>
      <c r="K122" s="68"/>
    </row>
    <row r="123" spans="1:11" x14ac:dyDescent="0.25">
      <c r="A123" s="147" t="s">
        <v>258</v>
      </c>
      <c r="B123" s="117" t="s">
        <v>324</v>
      </c>
      <c r="C123" s="111" t="s">
        <v>323</v>
      </c>
      <c r="D123" s="105" t="s">
        <v>11</v>
      </c>
      <c r="E123" s="107">
        <f>SUM(G124:G134)</f>
        <v>0.96000000000000008</v>
      </c>
      <c r="F123" s="7" t="s">
        <v>0</v>
      </c>
      <c r="G123" s="8" t="s">
        <v>7</v>
      </c>
      <c r="H123" s="8" t="s">
        <v>241</v>
      </c>
      <c r="I123" s="8" t="s">
        <v>5</v>
      </c>
      <c r="J123" s="70" t="s">
        <v>6</v>
      </c>
      <c r="K123" s="42" t="s">
        <v>9</v>
      </c>
    </row>
    <row r="124" spans="1:11" x14ac:dyDescent="0.25">
      <c r="A124" s="152"/>
      <c r="B124" s="118"/>
      <c r="C124" s="151"/>
      <c r="D124" s="133"/>
      <c r="E124" s="119"/>
      <c r="F124" s="11" t="s">
        <v>629</v>
      </c>
      <c r="G124" s="12">
        <f>H124*I124*J124*K124</f>
        <v>0.17600000000000005</v>
      </c>
      <c r="H124" s="12">
        <v>16</v>
      </c>
      <c r="I124" s="12">
        <v>1.1000000000000001</v>
      </c>
      <c r="J124" s="73">
        <v>0.1</v>
      </c>
      <c r="K124" s="68">
        <v>0.1</v>
      </c>
    </row>
    <row r="125" spans="1:11" x14ac:dyDescent="0.25">
      <c r="A125" s="152"/>
      <c r="B125" s="118"/>
      <c r="C125" s="151"/>
      <c r="D125" s="133"/>
      <c r="E125" s="119"/>
      <c r="F125" s="11" t="s">
        <v>630</v>
      </c>
      <c r="G125" s="12">
        <f>H125*I125*J125*K125</f>
        <v>2.7000000000000003E-2</v>
      </c>
      <c r="H125" s="12">
        <v>3</v>
      </c>
      <c r="I125" s="12">
        <v>0.9</v>
      </c>
      <c r="J125" s="73">
        <v>0.1</v>
      </c>
      <c r="K125" s="68">
        <v>0.1</v>
      </c>
    </row>
    <row r="126" spans="1:11" x14ac:dyDescent="0.25">
      <c r="A126" s="152"/>
      <c r="B126" s="118"/>
      <c r="C126" s="151"/>
      <c r="D126" s="133"/>
      <c r="E126" s="119"/>
      <c r="F126" s="11" t="s">
        <v>631</v>
      </c>
      <c r="G126" s="12">
        <f t="shared" ref="G126:G133" si="3">H126*I126*J126*K126</f>
        <v>2.2000000000000006E-2</v>
      </c>
      <c r="H126" s="12">
        <v>2</v>
      </c>
      <c r="I126" s="12">
        <v>1.1000000000000001</v>
      </c>
      <c r="J126" s="73">
        <v>0.1</v>
      </c>
      <c r="K126" s="68">
        <v>0.1</v>
      </c>
    </row>
    <row r="127" spans="1:11" x14ac:dyDescent="0.25">
      <c r="A127" s="152"/>
      <c r="B127" s="118"/>
      <c r="C127" s="151"/>
      <c r="D127" s="133"/>
      <c r="E127" s="119"/>
      <c r="F127" s="11" t="s">
        <v>569</v>
      </c>
      <c r="G127" s="12">
        <f t="shared" si="3"/>
        <v>0.44000000000000006</v>
      </c>
      <c r="H127" s="12">
        <v>20</v>
      </c>
      <c r="I127" s="12">
        <v>2.2000000000000002</v>
      </c>
      <c r="J127" s="73">
        <v>0.1</v>
      </c>
      <c r="K127" s="68">
        <v>0.1</v>
      </c>
    </row>
    <row r="128" spans="1:11" x14ac:dyDescent="0.25">
      <c r="A128" s="152"/>
      <c r="B128" s="118"/>
      <c r="C128" s="151"/>
      <c r="D128" s="133"/>
      <c r="E128" s="119"/>
      <c r="F128" s="11" t="s">
        <v>570</v>
      </c>
      <c r="G128" s="12">
        <f t="shared" si="3"/>
        <v>3.4000000000000002E-2</v>
      </c>
      <c r="H128" s="12">
        <v>2</v>
      </c>
      <c r="I128" s="12">
        <v>1.7</v>
      </c>
      <c r="J128" s="73">
        <v>0.1</v>
      </c>
      <c r="K128" s="68">
        <v>0.1</v>
      </c>
    </row>
    <row r="129" spans="1:11" x14ac:dyDescent="0.25">
      <c r="A129" s="152"/>
      <c r="B129" s="118"/>
      <c r="C129" s="151"/>
      <c r="D129" s="133"/>
      <c r="E129" s="119"/>
      <c r="F129" s="11" t="s">
        <v>571</v>
      </c>
      <c r="G129" s="12">
        <f t="shared" si="3"/>
        <v>2.4E-2</v>
      </c>
      <c r="H129" s="12">
        <v>1</v>
      </c>
      <c r="I129" s="12">
        <v>2.4</v>
      </c>
      <c r="J129" s="73">
        <v>0.1</v>
      </c>
      <c r="K129" s="68">
        <v>0.1</v>
      </c>
    </row>
    <row r="130" spans="1:11" x14ac:dyDescent="0.25">
      <c r="A130" s="152"/>
      <c r="B130" s="118"/>
      <c r="C130" s="151"/>
      <c r="D130" s="133"/>
      <c r="E130" s="119"/>
      <c r="F130" s="11" t="s">
        <v>632</v>
      </c>
      <c r="G130" s="12">
        <f t="shared" si="3"/>
        <v>0.13200000000000003</v>
      </c>
      <c r="H130" s="12">
        <v>6</v>
      </c>
      <c r="I130" s="12">
        <v>2.2000000000000002</v>
      </c>
      <c r="J130" s="73">
        <v>0.1</v>
      </c>
      <c r="K130" s="68">
        <v>0.1</v>
      </c>
    </row>
    <row r="131" spans="1:11" x14ac:dyDescent="0.25">
      <c r="A131" s="152"/>
      <c r="B131" s="118"/>
      <c r="C131" s="151"/>
      <c r="D131" s="133"/>
      <c r="E131" s="119"/>
      <c r="F131" s="11" t="s">
        <v>633</v>
      </c>
      <c r="G131" s="12">
        <f t="shared" si="3"/>
        <v>7.1999999999999995E-2</v>
      </c>
      <c r="H131" s="12">
        <v>6</v>
      </c>
      <c r="I131" s="12">
        <v>1.2</v>
      </c>
      <c r="J131" s="73">
        <v>0.1</v>
      </c>
      <c r="K131" s="68">
        <v>0.1</v>
      </c>
    </row>
    <row r="132" spans="1:11" x14ac:dyDescent="0.25">
      <c r="A132" s="152"/>
      <c r="B132" s="118"/>
      <c r="C132" s="151"/>
      <c r="D132" s="133"/>
      <c r="E132" s="119"/>
      <c r="F132" s="11" t="s">
        <v>634</v>
      </c>
      <c r="G132" s="12">
        <f t="shared" si="3"/>
        <v>1.6000000000000004E-2</v>
      </c>
      <c r="H132" s="12">
        <v>2</v>
      </c>
      <c r="I132" s="12">
        <v>0.8</v>
      </c>
      <c r="J132" s="73">
        <v>0.1</v>
      </c>
      <c r="K132" s="68">
        <v>0.1</v>
      </c>
    </row>
    <row r="133" spans="1:11" x14ac:dyDescent="0.25">
      <c r="A133" s="152"/>
      <c r="B133" s="118"/>
      <c r="C133" s="151"/>
      <c r="D133" s="133"/>
      <c r="E133" s="119"/>
      <c r="F133" s="11" t="s">
        <v>635</v>
      </c>
      <c r="G133" s="12">
        <f t="shared" si="3"/>
        <v>1.7000000000000001E-2</v>
      </c>
      <c r="H133" s="12">
        <v>1</v>
      </c>
      <c r="I133" s="12">
        <v>1.7</v>
      </c>
      <c r="J133" s="73">
        <v>0.1</v>
      </c>
      <c r="K133" s="68">
        <v>0.1</v>
      </c>
    </row>
    <row r="134" spans="1:11" ht="13" thickBot="1" x14ac:dyDescent="0.3">
      <c r="A134" s="152"/>
      <c r="B134" s="118"/>
      <c r="C134" s="151"/>
      <c r="D134" s="133"/>
      <c r="E134" s="119"/>
      <c r="F134" s="11"/>
      <c r="G134" s="12"/>
      <c r="H134" s="12"/>
      <c r="I134" s="12"/>
      <c r="J134" s="73"/>
      <c r="K134" s="68"/>
    </row>
    <row r="135" spans="1:11" x14ac:dyDescent="0.25">
      <c r="A135" s="147" t="s">
        <v>259</v>
      </c>
      <c r="B135" s="117" t="s">
        <v>325</v>
      </c>
      <c r="C135" s="111" t="s">
        <v>326</v>
      </c>
      <c r="D135" s="105" t="s">
        <v>11</v>
      </c>
      <c r="E135" s="107">
        <f>SUM(G136:G144)</f>
        <v>159.66440000000006</v>
      </c>
      <c r="F135" s="7" t="s">
        <v>0</v>
      </c>
      <c r="G135" s="8" t="s">
        <v>7</v>
      </c>
      <c r="H135" s="8" t="s">
        <v>5</v>
      </c>
      <c r="I135" s="8" t="s">
        <v>6</v>
      </c>
      <c r="J135" s="70" t="s">
        <v>9</v>
      </c>
      <c r="K135" s="42" t="s">
        <v>402</v>
      </c>
    </row>
    <row r="136" spans="1:11" x14ac:dyDescent="0.25">
      <c r="A136" s="152"/>
      <c r="B136" s="118"/>
      <c r="C136" s="151"/>
      <c r="D136" s="133"/>
      <c r="E136" s="119"/>
      <c r="F136" s="11" t="s">
        <v>421</v>
      </c>
      <c r="G136" s="12">
        <f t="shared" ref="G136:G140" si="4">H136*I136*J136*K136</f>
        <v>6.6560000000000015</v>
      </c>
      <c r="H136" s="12">
        <v>0.8</v>
      </c>
      <c r="I136" s="12">
        <v>0.8</v>
      </c>
      <c r="J136" s="73">
        <v>0.2</v>
      </c>
      <c r="K136" s="68">
        <v>52</v>
      </c>
    </row>
    <row r="137" spans="1:11" x14ac:dyDescent="0.25">
      <c r="A137" s="152"/>
      <c r="B137" s="118"/>
      <c r="C137" s="151"/>
      <c r="D137" s="133"/>
      <c r="E137" s="119"/>
      <c r="F137" s="11" t="s">
        <v>422</v>
      </c>
      <c r="G137" s="12">
        <f t="shared" si="4"/>
        <v>2.34</v>
      </c>
      <c r="H137" s="12">
        <v>0.15</v>
      </c>
      <c r="I137" s="12">
        <v>0.15</v>
      </c>
      <c r="J137" s="73">
        <v>2</v>
      </c>
      <c r="K137" s="68">
        <v>52</v>
      </c>
    </row>
    <row r="138" spans="1:11" x14ac:dyDescent="0.25">
      <c r="A138" s="152"/>
      <c r="B138" s="118"/>
      <c r="C138" s="151"/>
      <c r="D138" s="133"/>
      <c r="E138" s="119"/>
      <c r="F138" s="11" t="s">
        <v>423</v>
      </c>
      <c r="G138" s="12">
        <f>H138*I138*J138</f>
        <v>8.3248000000000015</v>
      </c>
      <c r="H138" s="12">
        <v>104.06</v>
      </c>
      <c r="I138" s="12">
        <v>0.2</v>
      </c>
      <c r="J138" s="73">
        <v>0.4</v>
      </c>
      <c r="K138" s="68"/>
    </row>
    <row r="139" spans="1:11" x14ac:dyDescent="0.25">
      <c r="A139" s="152"/>
      <c r="B139" s="118"/>
      <c r="C139" s="151"/>
      <c r="D139" s="133"/>
      <c r="E139" s="119"/>
      <c r="F139" s="11" t="s">
        <v>424</v>
      </c>
      <c r="G139" s="12">
        <f>H139*I139*J139</f>
        <v>1.0406000000000002</v>
      </c>
      <c r="H139" s="12">
        <v>104.06</v>
      </c>
      <c r="I139" s="12">
        <v>0.1</v>
      </c>
      <c r="J139" s="73">
        <v>0.1</v>
      </c>
      <c r="K139" s="68"/>
    </row>
    <row r="140" spans="1:11" x14ac:dyDescent="0.25">
      <c r="A140" s="152"/>
      <c r="B140" s="118"/>
      <c r="C140" s="151"/>
      <c r="D140" s="133"/>
      <c r="E140" s="119"/>
      <c r="F140" s="11" t="s">
        <v>430</v>
      </c>
      <c r="G140" s="12">
        <f t="shared" si="4"/>
        <v>1.3499999999999999</v>
      </c>
      <c r="H140" s="12">
        <v>0.15</v>
      </c>
      <c r="I140" s="12">
        <v>0.15</v>
      </c>
      <c r="J140" s="73">
        <v>1</v>
      </c>
      <c r="K140" s="68">
        <v>60</v>
      </c>
    </row>
    <row r="141" spans="1:11" x14ac:dyDescent="0.25">
      <c r="A141" s="152"/>
      <c r="B141" s="118"/>
      <c r="C141" s="151"/>
      <c r="D141" s="133"/>
      <c r="E141" s="119"/>
      <c r="F141" s="11" t="s">
        <v>409</v>
      </c>
      <c r="G141" s="12">
        <f>H141*I141*J141*K141</f>
        <v>84.240000000000023</v>
      </c>
      <c r="H141" s="12">
        <v>1.8</v>
      </c>
      <c r="I141" s="12">
        <v>1.8</v>
      </c>
      <c r="J141" s="73">
        <v>0.4</v>
      </c>
      <c r="K141" s="68">
        <v>65</v>
      </c>
    </row>
    <row r="142" spans="1:11" x14ac:dyDescent="0.25">
      <c r="A142" s="152"/>
      <c r="B142" s="118"/>
      <c r="C142" s="151"/>
      <c r="D142" s="133"/>
      <c r="E142" s="119"/>
      <c r="F142" s="11" t="s">
        <v>410</v>
      </c>
      <c r="G142" s="12">
        <f>H142*I142*J142*K142</f>
        <v>16.900000000000006</v>
      </c>
      <c r="H142" s="12">
        <v>0.2</v>
      </c>
      <c r="I142" s="12">
        <v>0.2</v>
      </c>
      <c r="J142" s="73">
        <v>6.5</v>
      </c>
      <c r="K142" s="68">
        <v>65</v>
      </c>
    </row>
    <row r="143" spans="1:11" x14ac:dyDescent="0.25">
      <c r="A143" s="152"/>
      <c r="B143" s="118"/>
      <c r="C143" s="151"/>
      <c r="D143" s="133"/>
      <c r="E143" s="119"/>
      <c r="F143" s="11" t="s">
        <v>425</v>
      </c>
      <c r="G143" s="12">
        <f>H143*I143*J143</f>
        <v>18.125</v>
      </c>
      <c r="H143" s="12">
        <v>181.25</v>
      </c>
      <c r="I143" s="12">
        <v>0.2</v>
      </c>
      <c r="J143" s="73">
        <v>0.5</v>
      </c>
      <c r="K143" s="68"/>
    </row>
    <row r="144" spans="1:11" ht="13" thickBot="1" x14ac:dyDescent="0.3">
      <c r="A144" s="154"/>
      <c r="B144" s="118"/>
      <c r="C144" s="120"/>
      <c r="D144" s="113"/>
      <c r="E144" s="116"/>
      <c r="F144" s="9" t="s">
        <v>411</v>
      </c>
      <c r="G144" s="12">
        <f>H144*I144*J144</f>
        <v>20.688000000000002</v>
      </c>
      <c r="H144" s="9">
        <v>172.4</v>
      </c>
      <c r="I144" s="9">
        <v>0.3</v>
      </c>
      <c r="J144" s="74">
        <v>0.4</v>
      </c>
      <c r="K144" s="44"/>
    </row>
    <row r="145" spans="1:11" x14ac:dyDescent="0.25">
      <c r="A145" s="147" t="s">
        <v>260</v>
      </c>
      <c r="B145" s="117" t="s">
        <v>806</v>
      </c>
      <c r="C145" s="111" t="s">
        <v>807</v>
      </c>
      <c r="D145" s="105" t="s">
        <v>453</v>
      </c>
      <c r="E145" s="107">
        <f>G146</f>
        <v>41.016700000000007</v>
      </c>
      <c r="F145" s="7" t="s">
        <v>0</v>
      </c>
      <c r="G145" s="8" t="s">
        <v>7</v>
      </c>
      <c r="H145" s="8" t="s">
        <v>231</v>
      </c>
      <c r="I145" s="8" t="s">
        <v>808</v>
      </c>
      <c r="J145" s="70"/>
      <c r="K145" s="42"/>
    </row>
    <row r="146" spans="1:11" x14ac:dyDescent="0.25">
      <c r="A146" s="152"/>
      <c r="B146" s="118"/>
      <c r="C146" s="151"/>
      <c r="D146" s="133"/>
      <c r="E146" s="119"/>
      <c r="F146" s="9"/>
      <c r="G146" s="12">
        <f>H146*I146</f>
        <v>41.016700000000007</v>
      </c>
      <c r="H146" s="12">
        <f>E272</f>
        <v>376.30000000000007</v>
      </c>
      <c r="I146" s="98">
        <v>0.109</v>
      </c>
      <c r="J146" s="73"/>
      <c r="K146" s="43"/>
    </row>
    <row r="147" spans="1:11" x14ac:dyDescent="0.25">
      <c r="A147" s="152"/>
      <c r="B147" s="118"/>
      <c r="C147" s="151"/>
      <c r="D147" s="133"/>
      <c r="E147" s="119"/>
      <c r="F147" s="9"/>
      <c r="G147" s="12"/>
      <c r="H147" s="12"/>
      <c r="I147" s="12"/>
      <c r="J147" s="73"/>
      <c r="K147" s="43"/>
    </row>
    <row r="148" spans="1:11" ht="13" thickBot="1" x14ac:dyDescent="0.3">
      <c r="A148" s="154"/>
      <c r="B148" s="118"/>
      <c r="C148" s="120"/>
      <c r="D148" s="113"/>
      <c r="E148" s="116"/>
      <c r="F148" s="87"/>
      <c r="G148" s="9"/>
      <c r="H148" s="9"/>
      <c r="I148" s="9"/>
      <c r="J148" s="74"/>
      <c r="K148" s="44"/>
    </row>
    <row r="149" spans="1:11" x14ac:dyDescent="0.25">
      <c r="A149" s="147" t="s">
        <v>809</v>
      </c>
      <c r="B149" s="117" t="s">
        <v>572</v>
      </c>
      <c r="C149" s="111" t="s">
        <v>573</v>
      </c>
      <c r="D149" s="105" t="s">
        <v>4</v>
      </c>
      <c r="E149" s="107">
        <f>SUM(G150:G153)</f>
        <v>939.40000000000009</v>
      </c>
      <c r="F149" s="7" t="s">
        <v>0</v>
      </c>
      <c r="G149" s="8" t="s">
        <v>7</v>
      </c>
      <c r="H149" s="8" t="s">
        <v>231</v>
      </c>
      <c r="I149" s="8"/>
      <c r="J149" s="70"/>
      <c r="K149" s="42"/>
    </row>
    <row r="150" spans="1:11" x14ac:dyDescent="0.25">
      <c r="A150" s="152"/>
      <c r="B150" s="118"/>
      <c r="C150" s="151"/>
      <c r="D150" s="133"/>
      <c r="E150" s="119"/>
      <c r="F150" s="9" t="s">
        <v>574</v>
      </c>
      <c r="G150" s="12">
        <f>H150</f>
        <v>474.97</v>
      </c>
      <c r="H150" s="12">
        <v>474.97</v>
      </c>
      <c r="I150" s="12"/>
      <c r="J150" s="73"/>
      <c r="K150" s="43"/>
    </row>
    <row r="151" spans="1:11" x14ac:dyDescent="0.25">
      <c r="A151" s="152"/>
      <c r="B151" s="118"/>
      <c r="C151" s="151"/>
      <c r="D151" s="133"/>
      <c r="E151" s="119"/>
      <c r="F151" s="9" t="s">
        <v>801</v>
      </c>
      <c r="G151" s="12">
        <f>H151</f>
        <v>464.43</v>
      </c>
      <c r="H151" s="12">
        <v>464.43</v>
      </c>
      <c r="I151" s="12"/>
      <c r="J151" s="73"/>
      <c r="K151" s="43"/>
    </row>
    <row r="152" spans="1:11" x14ac:dyDescent="0.25">
      <c r="A152" s="152"/>
      <c r="B152" s="118"/>
      <c r="C152" s="151"/>
      <c r="D152" s="133"/>
      <c r="E152" s="119"/>
      <c r="F152" s="88"/>
      <c r="G152" s="12"/>
      <c r="H152" s="12"/>
      <c r="I152" s="12"/>
      <c r="J152" s="73"/>
      <c r="K152" s="43"/>
    </row>
    <row r="153" spans="1:11" ht="13" thickBot="1" x14ac:dyDescent="0.3">
      <c r="A153" s="154"/>
      <c r="B153" s="118"/>
      <c r="C153" s="120"/>
      <c r="D153" s="113"/>
      <c r="E153" s="116"/>
      <c r="F153" s="87"/>
      <c r="G153" s="9"/>
      <c r="H153" s="9"/>
      <c r="I153" s="9"/>
      <c r="J153" s="74"/>
      <c r="K153" s="44"/>
    </row>
    <row r="154" spans="1:11" ht="13.5" thickBot="1" x14ac:dyDescent="0.3">
      <c r="A154" s="60" t="s">
        <v>236</v>
      </c>
      <c r="B154" s="16"/>
      <c r="C154" s="23" t="s">
        <v>237</v>
      </c>
      <c r="D154" s="16"/>
      <c r="E154" s="17"/>
      <c r="F154" s="17"/>
      <c r="G154" s="17"/>
      <c r="H154" s="17"/>
      <c r="I154" s="18"/>
      <c r="J154" s="18"/>
      <c r="K154" s="54"/>
    </row>
    <row r="155" spans="1:11" x14ac:dyDescent="0.25">
      <c r="A155" s="147" t="s">
        <v>810</v>
      </c>
      <c r="B155" s="117" t="s">
        <v>413</v>
      </c>
      <c r="C155" s="111" t="s">
        <v>414</v>
      </c>
      <c r="D155" s="105" t="s">
        <v>4</v>
      </c>
      <c r="E155" s="107">
        <f>SUM(G156:G161)</f>
        <v>1465.91</v>
      </c>
      <c r="F155" s="7" t="s">
        <v>0</v>
      </c>
      <c r="G155" s="8" t="s">
        <v>7</v>
      </c>
      <c r="H155" s="8" t="s">
        <v>5</v>
      </c>
      <c r="I155" s="8" t="s">
        <v>9</v>
      </c>
      <c r="J155" s="70"/>
      <c r="K155" s="42"/>
    </row>
    <row r="156" spans="1:11" x14ac:dyDescent="0.25">
      <c r="A156" s="152"/>
      <c r="B156" s="118"/>
      <c r="C156" s="151"/>
      <c r="D156" s="133"/>
      <c r="E156" s="119"/>
      <c r="F156" s="11" t="s">
        <v>577</v>
      </c>
      <c r="G156" s="12">
        <f>H156*I156</f>
        <v>524.73</v>
      </c>
      <c r="H156" s="12">
        <v>174.91</v>
      </c>
      <c r="I156" s="12">
        <v>3</v>
      </c>
      <c r="J156" s="73"/>
      <c r="K156" s="43"/>
    </row>
    <row r="157" spans="1:11" x14ac:dyDescent="0.25">
      <c r="A157" s="152"/>
      <c r="B157" s="118"/>
      <c r="C157" s="151"/>
      <c r="D157" s="133"/>
      <c r="E157" s="119"/>
      <c r="F157" s="11" t="s">
        <v>578</v>
      </c>
      <c r="G157" s="12">
        <f>H157*I157</f>
        <v>555.68999999999994</v>
      </c>
      <c r="H157" s="12">
        <v>185.23</v>
      </c>
      <c r="I157" s="12">
        <v>3</v>
      </c>
      <c r="J157" s="73"/>
      <c r="K157" s="43"/>
    </row>
    <row r="158" spans="1:11" x14ac:dyDescent="0.25">
      <c r="A158" s="152"/>
      <c r="B158" s="118"/>
      <c r="C158" s="151"/>
      <c r="D158" s="133"/>
      <c r="E158" s="119"/>
      <c r="F158" s="11" t="s">
        <v>582</v>
      </c>
      <c r="G158" s="12">
        <f>H158*I158-J158</f>
        <v>215.66</v>
      </c>
      <c r="H158" s="12">
        <v>107.83</v>
      </c>
      <c r="I158" s="12">
        <v>2</v>
      </c>
      <c r="J158" s="73"/>
      <c r="K158" s="43"/>
    </row>
    <row r="159" spans="1:11" x14ac:dyDescent="0.25">
      <c r="A159" s="152"/>
      <c r="B159" s="118"/>
      <c r="C159" s="151"/>
      <c r="D159" s="133"/>
      <c r="E159" s="119"/>
      <c r="F159" s="11" t="s">
        <v>583</v>
      </c>
      <c r="G159" s="12">
        <f>H159*I159-J159</f>
        <v>49</v>
      </c>
      <c r="H159" s="12">
        <v>24.5</v>
      </c>
      <c r="I159" s="12">
        <v>2</v>
      </c>
      <c r="J159" s="73"/>
      <c r="K159" s="43"/>
    </row>
    <row r="160" spans="1:11" x14ac:dyDescent="0.25">
      <c r="A160" s="152"/>
      <c r="B160" s="118"/>
      <c r="C160" s="151"/>
      <c r="D160" s="133"/>
      <c r="E160" s="119"/>
      <c r="F160" s="11" t="s">
        <v>460</v>
      </c>
      <c r="G160" s="12">
        <f t="shared" ref="G160" si="5">H160*I160</f>
        <v>120.83</v>
      </c>
      <c r="H160" s="12">
        <v>120.83</v>
      </c>
      <c r="I160" s="12">
        <v>1</v>
      </c>
      <c r="J160" s="73"/>
      <c r="K160" s="43"/>
    </row>
    <row r="161" spans="1:11" ht="13" thickBot="1" x14ac:dyDescent="0.3">
      <c r="A161" s="152"/>
      <c r="B161" s="118"/>
      <c r="C161" s="151"/>
      <c r="D161" s="133"/>
      <c r="E161" s="119"/>
      <c r="F161" s="11"/>
      <c r="G161" s="12"/>
      <c r="H161" s="12"/>
      <c r="I161" s="12"/>
      <c r="J161" s="73"/>
      <c r="K161" s="43"/>
    </row>
    <row r="162" spans="1:11" x14ac:dyDescent="0.25">
      <c r="A162" s="147" t="s">
        <v>261</v>
      </c>
      <c r="B162" s="117" t="s">
        <v>426</v>
      </c>
      <c r="C162" s="111" t="s">
        <v>427</v>
      </c>
      <c r="D162" s="105" t="s">
        <v>4</v>
      </c>
      <c r="E162" s="107">
        <f>SUM(G163:G169)</f>
        <v>191.786</v>
      </c>
      <c r="F162" s="7" t="s">
        <v>0</v>
      </c>
      <c r="G162" s="8" t="s">
        <v>7</v>
      </c>
      <c r="H162" s="8" t="s">
        <v>5</v>
      </c>
      <c r="I162" s="8" t="s">
        <v>9</v>
      </c>
      <c r="J162" s="70"/>
      <c r="K162" s="42"/>
    </row>
    <row r="163" spans="1:11" x14ac:dyDescent="0.25">
      <c r="A163" s="152"/>
      <c r="B163" s="118"/>
      <c r="C163" s="151"/>
      <c r="D163" s="133"/>
      <c r="E163" s="119"/>
      <c r="F163" s="11" t="s">
        <v>579</v>
      </c>
      <c r="G163" s="12">
        <f t="shared" ref="G163:G169" si="6">H163*I163</f>
        <v>85.56</v>
      </c>
      <c r="H163" s="12">
        <v>14.26</v>
      </c>
      <c r="I163" s="12">
        <v>6</v>
      </c>
      <c r="J163" s="73"/>
      <c r="K163" s="43"/>
    </row>
    <row r="164" spans="1:11" x14ac:dyDescent="0.25">
      <c r="A164" s="152"/>
      <c r="B164" s="118"/>
      <c r="C164" s="151"/>
      <c r="D164" s="133"/>
      <c r="E164" s="119"/>
      <c r="F164" s="11" t="s">
        <v>580</v>
      </c>
      <c r="G164" s="12">
        <f t="shared" si="6"/>
        <v>54</v>
      </c>
      <c r="H164" s="12">
        <v>9</v>
      </c>
      <c r="I164" s="12">
        <v>6</v>
      </c>
      <c r="J164" s="73"/>
      <c r="K164" s="43"/>
    </row>
    <row r="165" spans="1:11" x14ac:dyDescent="0.25">
      <c r="A165" s="152"/>
      <c r="B165" s="118"/>
      <c r="C165" s="151"/>
      <c r="D165" s="133"/>
      <c r="E165" s="119"/>
      <c r="F165" s="11" t="s">
        <v>581</v>
      </c>
      <c r="G165" s="12">
        <f t="shared" si="6"/>
        <v>35.39</v>
      </c>
      <c r="H165" s="12">
        <v>35.39</v>
      </c>
      <c r="I165" s="12">
        <v>1</v>
      </c>
      <c r="J165" s="73"/>
      <c r="K165" s="43"/>
    </row>
    <row r="166" spans="1:11" x14ac:dyDescent="0.25">
      <c r="A166" s="152"/>
      <c r="B166" s="118"/>
      <c r="C166" s="151"/>
      <c r="D166" s="133"/>
      <c r="E166" s="119"/>
      <c r="F166" s="11" t="s">
        <v>640</v>
      </c>
      <c r="G166" s="12">
        <f t="shared" si="6"/>
        <v>6.5250000000000004</v>
      </c>
      <c r="H166" s="12">
        <v>13.05</v>
      </c>
      <c r="I166" s="12">
        <v>0.5</v>
      </c>
      <c r="J166" s="73"/>
      <c r="K166" s="43"/>
    </row>
    <row r="167" spans="1:11" x14ac:dyDescent="0.25">
      <c r="A167" s="152"/>
      <c r="B167" s="118"/>
      <c r="C167" s="151"/>
      <c r="D167" s="133"/>
      <c r="E167" s="119"/>
      <c r="F167" s="11" t="s">
        <v>802</v>
      </c>
      <c r="G167" s="12">
        <f t="shared" si="6"/>
        <v>3.2549999999999999</v>
      </c>
      <c r="H167" s="12">
        <v>10.85</v>
      </c>
      <c r="I167" s="12">
        <v>0.3</v>
      </c>
      <c r="J167" s="73"/>
      <c r="K167" s="43"/>
    </row>
    <row r="168" spans="1:11" x14ac:dyDescent="0.25">
      <c r="A168" s="152"/>
      <c r="B168" s="118"/>
      <c r="C168" s="151"/>
      <c r="D168" s="133"/>
      <c r="E168" s="119"/>
      <c r="F168" s="11" t="s">
        <v>802</v>
      </c>
      <c r="G168" s="12">
        <f t="shared" si="6"/>
        <v>4.032</v>
      </c>
      <c r="H168" s="12">
        <v>6.72</v>
      </c>
      <c r="I168" s="12">
        <v>0.6</v>
      </c>
      <c r="J168" s="73"/>
      <c r="K168" s="43"/>
    </row>
    <row r="169" spans="1:11" x14ac:dyDescent="0.25">
      <c r="A169" s="152"/>
      <c r="B169" s="118"/>
      <c r="C169" s="151"/>
      <c r="D169" s="133"/>
      <c r="E169" s="119"/>
      <c r="F169" s="11" t="s">
        <v>802</v>
      </c>
      <c r="G169" s="12">
        <f t="shared" si="6"/>
        <v>3.024</v>
      </c>
      <c r="H169" s="12">
        <v>3.36</v>
      </c>
      <c r="I169" s="12">
        <v>0.9</v>
      </c>
      <c r="J169" s="73"/>
      <c r="K169" s="43"/>
    </row>
    <row r="170" spans="1:11" ht="13" thickBot="1" x14ac:dyDescent="0.3">
      <c r="A170" s="154"/>
      <c r="B170" s="118"/>
      <c r="C170" s="120"/>
      <c r="D170" s="113"/>
      <c r="E170" s="116"/>
      <c r="F170" s="9"/>
      <c r="G170" s="12"/>
      <c r="H170" s="9"/>
      <c r="I170" s="9"/>
      <c r="J170" s="74"/>
      <c r="K170" s="44"/>
    </row>
    <row r="171" spans="1:11" x14ac:dyDescent="0.25">
      <c r="A171" s="147" t="s">
        <v>496</v>
      </c>
      <c r="B171" s="117" t="s">
        <v>575</v>
      </c>
      <c r="C171" s="111" t="s">
        <v>576</v>
      </c>
      <c r="D171" s="105" t="s">
        <v>4</v>
      </c>
      <c r="E171" s="107">
        <f>SUM(G172:G177)</f>
        <v>31.419999999999998</v>
      </c>
      <c r="F171" s="7" t="s">
        <v>0</v>
      </c>
      <c r="G171" s="8" t="s">
        <v>7</v>
      </c>
      <c r="H171" s="8" t="s">
        <v>5</v>
      </c>
      <c r="I171" s="8" t="s">
        <v>9</v>
      </c>
      <c r="J171" s="70"/>
      <c r="K171" s="42"/>
    </row>
    <row r="172" spans="1:11" x14ac:dyDescent="0.25">
      <c r="A172" s="152"/>
      <c r="B172" s="118"/>
      <c r="C172" s="151"/>
      <c r="D172" s="133"/>
      <c r="E172" s="119"/>
      <c r="F172" s="11" t="s">
        <v>803</v>
      </c>
      <c r="G172" s="12">
        <f>H172*I172</f>
        <v>7.839999999999999</v>
      </c>
      <c r="H172" s="12">
        <v>2.8</v>
      </c>
      <c r="I172" s="12">
        <v>2.8</v>
      </c>
      <c r="J172" s="73"/>
      <c r="K172" s="43"/>
    </row>
    <row r="173" spans="1:11" x14ac:dyDescent="0.25">
      <c r="A173" s="152"/>
      <c r="B173" s="118"/>
      <c r="C173" s="151"/>
      <c r="D173" s="133"/>
      <c r="E173" s="119"/>
      <c r="F173" s="11"/>
      <c r="G173" s="12">
        <f t="shared" ref="G173:G177" si="7">H173*I173</f>
        <v>4.6800000000000006</v>
      </c>
      <c r="H173" s="12">
        <v>2.6</v>
      </c>
      <c r="I173" s="12">
        <v>1.8</v>
      </c>
      <c r="J173" s="73"/>
      <c r="K173" s="43"/>
    </row>
    <row r="174" spans="1:11" x14ac:dyDescent="0.25">
      <c r="A174" s="152"/>
      <c r="B174" s="118"/>
      <c r="C174" s="151"/>
      <c r="D174" s="133"/>
      <c r="E174" s="119"/>
      <c r="F174" s="11"/>
      <c r="G174" s="12">
        <f t="shared" si="7"/>
        <v>4.5</v>
      </c>
      <c r="H174" s="12">
        <v>2.5</v>
      </c>
      <c r="I174" s="12">
        <v>1.8</v>
      </c>
      <c r="J174" s="73"/>
      <c r="K174" s="43"/>
    </row>
    <row r="175" spans="1:11" x14ac:dyDescent="0.25">
      <c r="A175" s="152"/>
      <c r="B175" s="118"/>
      <c r="C175" s="151"/>
      <c r="D175" s="133"/>
      <c r="E175" s="119"/>
      <c r="F175" s="11"/>
      <c r="G175" s="12">
        <f t="shared" si="7"/>
        <v>4.8600000000000003</v>
      </c>
      <c r="H175" s="12">
        <v>2.7</v>
      </c>
      <c r="I175" s="12">
        <v>1.8</v>
      </c>
      <c r="J175" s="73"/>
      <c r="K175" s="43"/>
    </row>
    <row r="176" spans="1:11" x14ac:dyDescent="0.25">
      <c r="A176" s="152"/>
      <c r="B176" s="118"/>
      <c r="C176" s="151"/>
      <c r="D176" s="133"/>
      <c r="E176" s="119"/>
      <c r="F176" s="11"/>
      <c r="G176" s="12">
        <f t="shared" si="7"/>
        <v>4.5</v>
      </c>
      <c r="H176" s="12">
        <v>2.5</v>
      </c>
      <c r="I176" s="12">
        <v>1.8</v>
      </c>
      <c r="J176" s="73"/>
      <c r="K176" s="43"/>
    </row>
    <row r="177" spans="1:11" x14ac:dyDescent="0.25">
      <c r="A177" s="152"/>
      <c r="B177" s="118"/>
      <c r="C177" s="151"/>
      <c r="D177" s="133"/>
      <c r="E177" s="119"/>
      <c r="F177" s="11"/>
      <c r="G177" s="12">
        <f t="shared" si="7"/>
        <v>5.04</v>
      </c>
      <c r="H177" s="12">
        <v>2.8</v>
      </c>
      <c r="I177" s="12">
        <v>1.8</v>
      </c>
      <c r="J177" s="73"/>
      <c r="K177" s="43"/>
    </row>
    <row r="178" spans="1:11" ht="13" thickBot="1" x14ac:dyDescent="0.3">
      <c r="A178" s="154"/>
      <c r="B178" s="118"/>
      <c r="C178" s="120"/>
      <c r="D178" s="113"/>
      <c r="E178" s="116"/>
      <c r="F178" s="9"/>
      <c r="G178" s="9"/>
      <c r="H178" s="9"/>
      <c r="I178" s="9"/>
      <c r="J178" s="74"/>
      <c r="K178" s="44"/>
    </row>
    <row r="179" spans="1:11" x14ac:dyDescent="0.25">
      <c r="A179" s="147" t="s">
        <v>497</v>
      </c>
      <c r="B179" s="117" t="s">
        <v>723</v>
      </c>
      <c r="C179" s="111" t="s">
        <v>724</v>
      </c>
      <c r="D179" s="105" t="s">
        <v>4</v>
      </c>
      <c r="E179" s="107">
        <f>SUM(G180:G185)</f>
        <v>38.736000000000004</v>
      </c>
      <c r="F179" s="7" t="s">
        <v>0</v>
      </c>
      <c r="G179" s="8" t="s">
        <v>7</v>
      </c>
      <c r="H179" s="8" t="s">
        <v>5</v>
      </c>
      <c r="I179" s="8" t="s">
        <v>9</v>
      </c>
      <c r="J179" s="70"/>
      <c r="K179" s="42"/>
    </row>
    <row r="180" spans="1:11" x14ac:dyDescent="0.25">
      <c r="A180" s="152"/>
      <c r="B180" s="118"/>
      <c r="C180" s="151"/>
      <c r="D180" s="133"/>
      <c r="E180" s="119"/>
      <c r="F180" s="11" t="s">
        <v>600</v>
      </c>
      <c r="G180" s="12">
        <f>H180*I180</f>
        <v>9.5579999999999998</v>
      </c>
      <c r="H180" s="12">
        <v>5.31</v>
      </c>
      <c r="I180" s="12">
        <v>1.8</v>
      </c>
      <c r="J180" s="73"/>
      <c r="K180" s="43"/>
    </row>
    <row r="181" spans="1:11" x14ac:dyDescent="0.25">
      <c r="A181" s="152"/>
      <c r="B181" s="118"/>
      <c r="C181" s="151"/>
      <c r="D181" s="133"/>
      <c r="E181" s="119"/>
      <c r="F181" s="11" t="s">
        <v>601</v>
      </c>
      <c r="G181" s="12">
        <f t="shared" ref="G181:G185" si="8">H181*I181</f>
        <v>8.73</v>
      </c>
      <c r="H181" s="12">
        <v>4.8499999999999996</v>
      </c>
      <c r="I181" s="12">
        <v>1.8</v>
      </c>
      <c r="J181" s="73"/>
      <c r="K181" s="43"/>
    </row>
    <row r="182" spans="1:11" x14ac:dyDescent="0.25">
      <c r="A182" s="152"/>
      <c r="B182" s="118"/>
      <c r="C182" s="151"/>
      <c r="D182" s="133"/>
      <c r="E182" s="119"/>
      <c r="F182" s="11" t="s">
        <v>601</v>
      </c>
      <c r="G182" s="12">
        <f t="shared" si="8"/>
        <v>1.08</v>
      </c>
      <c r="H182" s="12">
        <v>1.2</v>
      </c>
      <c r="I182" s="12">
        <v>0.9</v>
      </c>
      <c r="J182" s="73"/>
      <c r="K182" s="43"/>
    </row>
    <row r="183" spans="1:11" x14ac:dyDescent="0.25">
      <c r="A183" s="152"/>
      <c r="B183" s="118"/>
      <c r="C183" s="151"/>
      <c r="D183" s="133"/>
      <c r="E183" s="119"/>
      <c r="F183" s="11" t="s">
        <v>600</v>
      </c>
      <c r="G183" s="12">
        <f t="shared" si="8"/>
        <v>9.5579999999999998</v>
      </c>
      <c r="H183" s="12">
        <v>5.31</v>
      </c>
      <c r="I183" s="12">
        <v>1.8</v>
      </c>
      <c r="J183" s="73"/>
      <c r="K183" s="43"/>
    </row>
    <row r="184" spans="1:11" x14ac:dyDescent="0.25">
      <c r="A184" s="152"/>
      <c r="B184" s="118"/>
      <c r="C184" s="151"/>
      <c r="D184" s="133"/>
      <c r="E184" s="119"/>
      <c r="F184" s="9" t="s">
        <v>601</v>
      </c>
      <c r="G184" s="12">
        <f t="shared" si="8"/>
        <v>8.73</v>
      </c>
      <c r="H184" s="12">
        <v>4.8499999999999996</v>
      </c>
      <c r="I184" s="12">
        <v>1.8</v>
      </c>
      <c r="J184" s="73"/>
      <c r="K184" s="43"/>
    </row>
    <row r="185" spans="1:11" x14ac:dyDescent="0.25">
      <c r="A185" s="152"/>
      <c r="B185" s="118"/>
      <c r="C185" s="151"/>
      <c r="D185" s="133"/>
      <c r="E185" s="119"/>
      <c r="F185" s="9" t="s">
        <v>601</v>
      </c>
      <c r="G185" s="12">
        <f t="shared" si="8"/>
        <v>1.08</v>
      </c>
      <c r="H185" s="12">
        <v>1.2</v>
      </c>
      <c r="I185" s="12">
        <v>0.9</v>
      </c>
      <c r="J185" s="73"/>
      <c r="K185" s="43"/>
    </row>
    <row r="186" spans="1:11" ht="13" thickBot="1" x14ac:dyDescent="0.3">
      <c r="A186" s="154"/>
      <c r="B186" s="118"/>
      <c r="C186" s="120"/>
      <c r="D186" s="113"/>
      <c r="E186" s="116"/>
      <c r="F186" s="87"/>
      <c r="G186" s="9"/>
      <c r="H186" s="9"/>
      <c r="I186" s="9"/>
      <c r="J186" s="74"/>
      <c r="K186" s="44"/>
    </row>
    <row r="187" spans="1:11" ht="13.5" thickBot="1" x14ac:dyDescent="0.3">
      <c r="A187" s="61" t="s">
        <v>239</v>
      </c>
      <c r="B187" s="25"/>
      <c r="C187" s="24" t="s">
        <v>240</v>
      </c>
      <c r="D187" s="25"/>
      <c r="E187" s="26"/>
      <c r="F187" s="26"/>
      <c r="G187" s="26"/>
      <c r="H187" s="26"/>
      <c r="I187" s="27"/>
      <c r="J187" s="27"/>
      <c r="K187" s="55"/>
    </row>
    <row r="188" spans="1:11" x14ac:dyDescent="0.25">
      <c r="A188" s="155" t="s">
        <v>811</v>
      </c>
      <c r="B188" s="109" t="s">
        <v>415</v>
      </c>
      <c r="C188" s="111" t="s">
        <v>428</v>
      </c>
      <c r="D188" s="105" t="s">
        <v>4</v>
      </c>
      <c r="E188" s="107">
        <f>G197</f>
        <v>3180.0800000000004</v>
      </c>
      <c r="F188" s="7" t="s">
        <v>0</v>
      </c>
      <c r="G188" s="8" t="s">
        <v>7</v>
      </c>
      <c r="H188" s="8" t="s">
        <v>406</v>
      </c>
      <c r="I188" s="8" t="s">
        <v>416</v>
      </c>
      <c r="J188" s="70"/>
      <c r="K188" s="42"/>
    </row>
    <row r="189" spans="1:11" x14ac:dyDescent="0.25">
      <c r="A189" s="156"/>
      <c r="B189" s="102"/>
      <c r="C189" s="104"/>
      <c r="D189" s="118"/>
      <c r="E189" s="127"/>
      <c r="F189" s="59" t="s">
        <v>584</v>
      </c>
      <c r="G189" s="9">
        <f>H189*I189-J189</f>
        <v>1049.46</v>
      </c>
      <c r="H189" s="9">
        <f>G156</f>
        <v>524.73</v>
      </c>
      <c r="I189" s="9">
        <v>2</v>
      </c>
      <c r="J189" s="74"/>
      <c r="K189" s="47"/>
    </row>
    <row r="190" spans="1:11" x14ac:dyDescent="0.25">
      <c r="A190" s="156"/>
      <c r="B190" s="102"/>
      <c r="C190" s="104"/>
      <c r="D190" s="118"/>
      <c r="E190" s="127"/>
      <c r="F190" s="59" t="s">
        <v>587</v>
      </c>
      <c r="G190" s="9">
        <f>H190*I190-J190</f>
        <v>1111.3799999999999</v>
      </c>
      <c r="H190" s="9">
        <f>G157</f>
        <v>555.68999999999994</v>
      </c>
      <c r="I190" s="9">
        <v>2</v>
      </c>
      <c r="J190" s="74"/>
      <c r="K190" s="47"/>
    </row>
    <row r="191" spans="1:11" x14ac:dyDescent="0.25">
      <c r="A191" s="156"/>
      <c r="B191" s="102"/>
      <c r="C191" s="104"/>
      <c r="D191" s="118"/>
      <c r="E191" s="127"/>
      <c r="F191" s="59" t="s">
        <v>417</v>
      </c>
      <c r="G191" s="9">
        <f>H191*I191</f>
        <v>98</v>
      </c>
      <c r="H191" s="9">
        <f>G159</f>
        <v>49</v>
      </c>
      <c r="I191" s="9">
        <v>2</v>
      </c>
      <c r="J191" s="74"/>
      <c r="K191" s="47"/>
    </row>
    <row r="192" spans="1:11" x14ac:dyDescent="0.25">
      <c r="A192" s="156"/>
      <c r="B192" s="102"/>
      <c r="C192" s="104"/>
      <c r="D192" s="118"/>
      <c r="E192" s="127"/>
      <c r="F192" s="59" t="s">
        <v>431</v>
      </c>
      <c r="G192" s="9">
        <f>H192*I192</f>
        <v>241.66</v>
      </c>
      <c r="H192" s="9">
        <f>G160</f>
        <v>120.83</v>
      </c>
      <c r="I192" s="9">
        <v>2</v>
      </c>
      <c r="J192" s="74"/>
      <c r="K192" s="47"/>
    </row>
    <row r="193" spans="1:11" x14ac:dyDescent="0.25">
      <c r="A193" s="156"/>
      <c r="B193" s="102"/>
      <c r="C193" s="104"/>
      <c r="D193" s="118"/>
      <c r="E193" s="127"/>
      <c r="F193" s="89" t="s">
        <v>582</v>
      </c>
      <c r="G193" s="9">
        <f>H193*I193</f>
        <v>431.32</v>
      </c>
      <c r="H193" s="15">
        <f>G158</f>
        <v>215.66</v>
      </c>
      <c r="I193" s="15">
        <v>2</v>
      </c>
      <c r="J193" s="75"/>
      <c r="K193" s="56"/>
    </row>
    <row r="194" spans="1:11" x14ac:dyDescent="0.25">
      <c r="A194" s="156"/>
      <c r="B194" s="102"/>
      <c r="C194" s="104"/>
      <c r="D194" s="118"/>
      <c r="E194" s="127"/>
      <c r="F194" s="89" t="s">
        <v>585</v>
      </c>
      <c r="G194" s="9">
        <f>H194</f>
        <v>364.3</v>
      </c>
      <c r="H194" s="15">
        <v>364.3</v>
      </c>
      <c r="I194" s="15"/>
      <c r="J194" s="75"/>
      <c r="K194" s="56"/>
    </row>
    <row r="195" spans="1:11" x14ac:dyDescent="0.25">
      <c r="A195" s="156"/>
      <c r="B195" s="102"/>
      <c r="C195" s="104"/>
      <c r="D195" s="118"/>
      <c r="E195" s="127"/>
      <c r="F195" s="14" t="s">
        <v>586</v>
      </c>
      <c r="G195" s="9">
        <f>H195</f>
        <v>346.25</v>
      </c>
      <c r="H195" s="9">
        <v>346.25</v>
      </c>
      <c r="I195" s="9"/>
      <c r="J195" s="75"/>
      <c r="K195" s="56"/>
    </row>
    <row r="196" spans="1:11" x14ac:dyDescent="0.25">
      <c r="A196" s="156"/>
      <c r="B196" s="102"/>
      <c r="C196" s="104"/>
      <c r="D196" s="118"/>
      <c r="E196" s="127"/>
      <c r="F196" s="50" t="s">
        <v>627</v>
      </c>
      <c r="G196" s="15">
        <v>462.29</v>
      </c>
      <c r="H196" s="74"/>
      <c r="I196" s="9"/>
      <c r="J196" s="75"/>
      <c r="K196" s="56"/>
    </row>
    <row r="197" spans="1:11" ht="13" thickBot="1" x14ac:dyDescent="0.3">
      <c r="A197" s="157"/>
      <c r="B197" s="110"/>
      <c r="C197" s="112"/>
      <c r="D197" s="106"/>
      <c r="E197" s="108"/>
      <c r="F197" s="90" t="s">
        <v>628</v>
      </c>
      <c r="G197" s="91">
        <f>G189+G190+G191+G192+G193+G194+G195-G196</f>
        <v>3180.0800000000004</v>
      </c>
      <c r="I197" s="45"/>
      <c r="J197" s="71"/>
      <c r="K197" s="48"/>
    </row>
    <row r="198" spans="1:11" ht="12.75" customHeight="1" x14ac:dyDescent="0.25">
      <c r="A198" s="150" t="s">
        <v>812</v>
      </c>
      <c r="B198" s="117" t="s">
        <v>432</v>
      </c>
      <c r="C198" s="103" t="s">
        <v>433</v>
      </c>
      <c r="D198" s="117" t="s">
        <v>15</v>
      </c>
      <c r="E198" s="126">
        <f>SUM(G199:G212)</f>
        <v>462.28999999999991</v>
      </c>
      <c r="F198" s="7" t="s">
        <v>0</v>
      </c>
      <c r="G198" s="8" t="s">
        <v>7</v>
      </c>
      <c r="H198" s="8" t="s">
        <v>5</v>
      </c>
      <c r="I198" s="8" t="s">
        <v>9</v>
      </c>
      <c r="J198" s="70" t="s">
        <v>412</v>
      </c>
      <c r="K198" s="42"/>
    </row>
    <row r="199" spans="1:11" ht="12.75" customHeight="1" x14ac:dyDescent="0.25">
      <c r="A199" s="148"/>
      <c r="B199" s="118"/>
      <c r="C199" s="104"/>
      <c r="D199" s="118"/>
      <c r="E199" s="127"/>
      <c r="F199" s="11" t="s">
        <v>590</v>
      </c>
      <c r="G199" s="12">
        <f>(H199*I199)-J199</f>
        <v>29.76</v>
      </c>
      <c r="H199" s="12">
        <v>11.38</v>
      </c>
      <c r="I199" s="12">
        <v>3</v>
      </c>
      <c r="J199" s="73">
        <v>4.38</v>
      </c>
      <c r="K199" s="43"/>
    </row>
    <row r="200" spans="1:11" ht="12.75" customHeight="1" x14ac:dyDescent="0.25">
      <c r="A200" s="148"/>
      <c r="B200" s="118"/>
      <c r="C200" s="104"/>
      <c r="D200" s="118"/>
      <c r="E200" s="127"/>
      <c r="F200" s="11" t="s">
        <v>591</v>
      </c>
      <c r="G200" s="12">
        <f t="shared" ref="G200:G212" si="9">(H200*I200)-J200</f>
        <v>24.93</v>
      </c>
      <c r="H200" s="12">
        <v>9</v>
      </c>
      <c r="I200" s="12">
        <v>3</v>
      </c>
      <c r="J200" s="73">
        <v>2.0699999999999998</v>
      </c>
      <c r="K200" s="43"/>
    </row>
    <row r="201" spans="1:11" ht="12.75" customHeight="1" x14ac:dyDescent="0.25">
      <c r="A201" s="148"/>
      <c r="B201" s="118"/>
      <c r="C201" s="104"/>
      <c r="D201" s="118"/>
      <c r="E201" s="127"/>
      <c r="F201" s="11" t="s">
        <v>589</v>
      </c>
      <c r="G201" s="12">
        <f t="shared" si="9"/>
        <v>28.410000000000004</v>
      </c>
      <c r="H201" s="12">
        <v>10.3</v>
      </c>
      <c r="I201" s="12">
        <v>3</v>
      </c>
      <c r="J201" s="73">
        <v>2.4900000000000002</v>
      </c>
      <c r="K201" s="43"/>
    </row>
    <row r="202" spans="1:11" ht="12.75" customHeight="1" x14ac:dyDescent="0.25">
      <c r="A202" s="148"/>
      <c r="B202" s="118"/>
      <c r="C202" s="104"/>
      <c r="D202" s="118"/>
      <c r="E202" s="127"/>
      <c r="F202" s="11" t="s">
        <v>588</v>
      </c>
      <c r="G202" s="12">
        <f t="shared" si="9"/>
        <v>58.31</v>
      </c>
      <c r="H202" s="12">
        <v>22.38</v>
      </c>
      <c r="I202" s="12">
        <v>3</v>
      </c>
      <c r="J202" s="73">
        <v>8.83</v>
      </c>
      <c r="K202" s="43"/>
    </row>
    <row r="203" spans="1:11" ht="12.75" customHeight="1" x14ac:dyDescent="0.25">
      <c r="A203" s="148"/>
      <c r="B203" s="118"/>
      <c r="C203" s="104"/>
      <c r="D203" s="118"/>
      <c r="E203" s="127"/>
      <c r="F203" s="11" t="s">
        <v>597</v>
      </c>
      <c r="G203" s="12">
        <f t="shared" si="9"/>
        <v>15.569999999999999</v>
      </c>
      <c r="H203" s="12">
        <v>5.8</v>
      </c>
      <c r="I203" s="12">
        <v>3</v>
      </c>
      <c r="J203" s="73">
        <v>1.83</v>
      </c>
      <c r="K203" s="43"/>
    </row>
    <row r="204" spans="1:11" ht="12.75" customHeight="1" x14ac:dyDescent="0.25">
      <c r="A204" s="148"/>
      <c r="B204" s="118"/>
      <c r="C204" s="104"/>
      <c r="D204" s="118"/>
      <c r="E204" s="127"/>
      <c r="F204" s="11" t="s">
        <v>597</v>
      </c>
      <c r="G204" s="12">
        <f t="shared" si="9"/>
        <v>15.569999999999999</v>
      </c>
      <c r="H204" s="12">
        <v>5.8</v>
      </c>
      <c r="I204" s="12">
        <v>3</v>
      </c>
      <c r="J204" s="73">
        <v>1.83</v>
      </c>
      <c r="K204" s="43"/>
    </row>
    <row r="205" spans="1:11" ht="12.75" customHeight="1" x14ac:dyDescent="0.25">
      <c r="A205" s="148"/>
      <c r="B205" s="118"/>
      <c r="C205" s="104"/>
      <c r="D205" s="118"/>
      <c r="E205" s="127"/>
      <c r="F205" s="11" t="s">
        <v>275</v>
      </c>
      <c r="G205" s="12">
        <f t="shared" si="9"/>
        <v>28.019999999999996</v>
      </c>
      <c r="H205" s="12">
        <v>10.1</v>
      </c>
      <c r="I205" s="12">
        <v>3</v>
      </c>
      <c r="J205" s="73">
        <v>2.2799999999999998</v>
      </c>
      <c r="K205" s="43"/>
    </row>
    <row r="206" spans="1:11" ht="12.75" customHeight="1" x14ac:dyDescent="0.25">
      <c r="A206" s="148"/>
      <c r="B206" s="118"/>
      <c r="C206" s="104"/>
      <c r="D206" s="118"/>
      <c r="E206" s="127"/>
      <c r="F206" s="11" t="s">
        <v>600</v>
      </c>
      <c r="G206" s="12">
        <f t="shared" si="9"/>
        <v>46.2</v>
      </c>
      <c r="H206" s="12">
        <v>16.5</v>
      </c>
      <c r="I206" s="12">
        <v>3</v>
      </c>
      <c r="J206" s="73">
        <v>3.3</v>
      </c>
      <c r="K206" s="43"/>
    </row>
    <row r="207" spans="1:11" ht="12.75" customHeight="1" x14ac:dyDescent="0.25">
      <c r="A207" s="148"/>
      <c r="B207" s="118"/>
      <c r="C207" s="104"/>
      <c r="D207" s="118"/>
      <c r="E207" s="127"/>
      <c r="F207" s="11" t="s">
        <v>602</v>
      </c>
      <c r="G207" s="12">
        <f t="shared" si="9"/>
        <v>24.450000000000003</v>
      </c>
      <c r="H207" s="12">
        <v>8.9</v>
      </c>
      <c r="I207" s="12">
        <v>3</v>
      </c>
      <c r="J207" s="73">
        <v>2.25</v>
      </c>
      <c r="K207" s="43"/>
    </row>
    <row r="208" spans="1:11" ht="12.75" customHeight="1" x14ac:dyDescent="0.25">
      <c r="A208" s="148"/>
      <c r="B208" s="118"/>
      <c r="C208" s="104"/>
      <c r="D208" s="118"/>
      <c r="E208" s="127"/>
      <c r="F208" s="11" t="s">
        <v>601</v>
      </c>
      <c r="G208" s="12">
        <f t="shared" si="9"/>
        <v>46.2</v>
      </c>
      <c r="H208" s="12">
        <v>16.5</v>
      </c>
      <c r="I208" s="12">
        <v>3</v>
      </c>
      <c r="J208" s="73">
        <v>3.3</v>
      </c>
      <c r="K208" s="43"/>
    </row>
    <row r="209" spans="1:11" ht="12.75" customHeight="1" x14ac:dyDescent="0.25">
      <c r="A209" s="148"/>
      <c r="B209" s="118"/>
      <c r="C209" s="104"/>
      <c r="D209" s="118"/>
      <c r="E209" s="127"/>
      <c r="F209" s="11" t="s">
        <v>600</v>
      </c>
      <c r="G209" s="12">
        <f t="shared" si="9"/>
        <v>46.2</v>
      </c>
      <c r="H209" s="12">
        <v>16.5</v>
      </c>
      <c r="I209" s="12">
        <v>3</v>
      </c>
      <c r="J209" s="73">
        <v>3.3</v>
      </c>
      <c r="K209" s="43"/>
    </row>
    <row r="210" spans="1:11" ht="12.75" customHeight="1" x14ac:dyDescent="0.25">
      <c r="A210" s="148"/>
      <c r="B210" s="118"/>
      <c r="C210" s="104"/>
      <c r="D210" s="118"/>
      <c r="E210" s="127"/>
      <c r="F210" s="11" t="s">
        <v>602</v>
      </c>
      <c r="G210" s="12">
        <f t="shared" si="9"/>
        <v>24.450000000000003</v>
      </c>
      <c r="H210" s="12">
        <v>8.9</v>
      </c>
      <c r="I210" s="12">
        <v>3</v>
      </c>
      <c r="J210" s="73">
        <v>2.25</v>
      </c>
      <c r="K210" s="43"/>
    </row>
    <row r="211" spans="1:11" ht="12.75" customHeight="1" x14ac:dyDescent="0.25">
      <c r="A211" s="148"/>
      <c r="B211" s="118"/>
      <c r="C211" s="104"/>
      <c r="D211" s="118"/>
      <c r="E211" s="127"/>
      <c r="F211" s="11" t="s">
        <v>601</v>
      </c>
      <c r="G211" s="12">
        <f t="shared" si="9"/>
        <v>46.2</v>
      </c>
      <c r="H211" s="12">
        <v>16.5</v>
      </c>
      <c r="I211" s="12">
        <v>3</v>
      </c>
      <c r="J211" s="73">
        <v>3.3</v>
      </c>
      <c r="K211" s="43"/>
    </row>
    <row r="212" spans="1:11" ht="12.75" customHeight="1" x14ac:dyDescent="0.25">
      <c r="A212" s="148"/>
      <c r="B212" s="118"/>
      <c r="C212" s="104"/>
      <c r="D212" s="118"/>
      <c r="E212" s="127"/>
      <c r="F212" s="29" t="s">
        <v>275</v>
      </c>
      <c r="G212" s="12">
        <f t="shared" si="9"/>
        <v>28.019999999999996</v>
      </c>
      <c r="H212" s="12">
        <v>10.1</v>
      </c>
      <c r="I212" s="12">
        <v>3</v>
      </c>
      <c r="J212" s="73">
        <v>2.2799999999999998</v>
      </c>
      <c r="K212" s="43"/>
    </row>
    <row r="213" spans="1:11" ht="12.75" customHeight="1" thickBot="1" x14ac:dyDescent="0.3">
      <c r="A213" s="148"/>
      <c r="B213" s="118"/>
      <c r="C213" s="104"/>
      <c r="D213" s="118"/>
      <c r="E213" s="127"/>
      <c r="F213" s="29"/>
      <c r="G213" s="12"/>
      <c r="H213" s="12"/>
      <c r="I213" s="12"/>
      <c r="J213" s="73"/>
      <c r="K213" s="43"/>
    </row>
    <row r="214" spans="1:11" ht="12.75" customHeight="1" x14ac:dyDescent="0.25">
      <c r="A214" s="150" t="s">
        <v>498</v>
      </c>
      <c r="B214" s="117" t="s">
        <v>625</v>
      </c>
      <c r="C214" s="103" t="s">
        <v>626</v>
      </c>
      <c r="D214" s="117"/>
      <c r="E214" s="126">
        <f>SUM(G215:G229)</f>
        <v>415.63499999999999</v>
      </c>
      <c r="F214" s="7" t="s">
        <v>0</v>
      </c>
      <c r="G214" s="8" t="s">
        <v>7</v>
      </c>
      <c r="H214" s="8" t="s">
        <v>5</v>
      </c>
      <c r="I214" s="8" t="s">
        <v>9</v>
      </c>
      <c r="J214" s="70" t="s">
        <v>412</v>
      </c>
      <c r="K214" s="42"/>
    </row>
    <row r="215" spans="1:11" ht="12.75" customHeight="1" x14ac:dyDescent="0.25">
      <c r="A215" s="148"/>
      <c r="B215" s="118"/>
      <c r="C215" s="104"/>
      <c r="D215" s="118"/>
      <c r="E215" s="127"/>
      <c r="F215" s="11" t="s">
        <v>592</v>
      </c>
      <c r="G215" s="12">
        <f>H215*I215</f>
        <v>33.385000000000005</v>
      </c>
      <c r="H215" s="12">
        <v>30.35</v>
      </c>
      <c r="I215" s="12">
        <v>1.1000000000000001</v>
      </c>
      <c r="J215" s="73"/>
      <c r="K215" s="43"/>
    </row>
    <row r="216" spans="1:11" ht="12.75" customHeight="1" x14ac:dyDescent="0.25">
      <c r="A216" s="148"/>
      <c r="B216" s="118"/>
      <c r="C216" s="104"/>
      <c r="D216" s="118"/>
      <c r="E216" s="127"/>
      <c r="F216" s="11" t="s">
        <v>593</v>
      </c>
      <c r="G216" s="12">
        <f>H216*I216-J216</f>
        <v>11.011000000000001</v>
      </c>
      <c r="H216" s="12">
        <v>11.81</v>
      </c>
      <c r="I216" s="12">
        <v>1.1000000000000001</v>
      </c>
      <c r="J216" s="73">
        <v>1.98</v>
      </c>
      <c r="K216" s="43"/>
    </row>
    <row r="217" spans="1:11" ht="12.75" customHeight="1" x14ac:dyDescent="0.25">
      <c r="A217" s="148"/>
      <c r="B217" s="118"/>
      <c r="C217" s="104"/>
      <c r="D217" s="118"/>
      <c r="E217" s="127"/>
      <c r="F217" s="11" t="s">
        <v>624</v>
      </c>
      <c r="G217" s="12">
        <f>H217*I217</f>
        <v>5.6430000000000007</v>
      </c>
      <c r="H217" s="12">
        <v>5.13</v>
      </c>
      <c r="I217" s="12">
        <v>1.1000000000000001</v>
      </c>
      <c r="J217" s="73"/>
      <c r="K217" s="43"/>
    </row>
    <row r="218" spans="1:11" ht="12.75" customHeight="1" x14ac:dyDescent="0.25">
      <c r="A218" s="148"/>
      <c r="B218" s="118"/>
      <c r="C218" s="104"/>
      <c r="D218" s="118"/>
      <c r="E218" s="127"/>
      <c r="F218" s="11" t="s">
        <v>603</v>
      </c>
      <c r="G218" s="12">
        <f>H218*I218</f>
        <v>44.858000000000004</v>
      </c>
      <c r="H218" s="12">
        <v>40.78</v>
      </c>
      <c r="I218" s="12">
        <v>1.1000000000000001</v>
      </c>
      <c r="J218" s="73"/>
      <c r="K218" s="43"/>
    </row>
    <row r="219" spans="1:11" ht="12.75" customHeight="1" x14ac:dyDescent="0.25">
      <c r="A219" s="148"/>
      <c r="B219" s="118"/>
      <c r="C219" s="104"/>
      <c r="D219" s="118"/>
      <c r="E219" s="127"/>
      <c r="F219" s="11" t="s">
        <v>604</v>
      </c>
      <c r="G219" s="12">
        <f>H219*I219-J219</f>
        <v>23.760000000000005</v>
      </c>
      <c r="H219" s="12">
        <v>22.5</v>
      </c>
      <c r="I219" s="12">
        <v>1.1000000000000001</v>
      </c>
      <c r="J219" s="73">
        <v>0.99</v>
      </c>
      <c r="K219" s="43"/>
    </row>
    <row r="220" spans="1:11" ht="12.75" customHeight="1" x14ac:dyDescent="0.25">
      <c r="A220" s="148"/>
      <c r="B220" s="118"/>
      <c r="C220" s="104"/>
      <c r="D220" s="118"/>
      <c r="E220" s="127"/>
      <c r="F220" s="11" t="s">
        <v>605</v>
      </c>
      <c r="G220" s="12">
        <f t="shared" ref="G220:G229" si="10">H220*I220-J220</f>
        <v>23.760000000000005</v>
      </c>
      <c r="H220" s="12">
        <v>22.5</v>
      </c>
      <c r="I220" s="12">
        <v>1.1000000000000001</v>
      </c>
      <c r="J220" s="73">
        <v>0.99</v>
      </c>
      <c r="K220" s="43"/>
    </row>
    <row r="221" spans="1:11" ht="12.75" customHeight="1" x14ac:dyDescent="0.25">
      <c r="A221" s="148"/>
      <c r="B221" s="118"/>
      <c r="C221" s="104"/>
      <c r="D221" s="118"/>
      <c r="E221" s="127"/>
      <c r="F221" s="11" t="s">
        <v>606</v>
      </c>
      <c r="G221" s="12">
        <f t="shared" si="10"/>
        <v>25.080000000000002</v>
      </c>
      <c r="H221" s="12">
        <v>23.7</v>
      </c>
      <c r="I221" s="12">
        <v>1.1000000000000001</v>
      </c>
      <c r="J221" s="73">
        <v>0.99</v>
      </c>
      <c r="K221" s="43"/>
    </row>
    <row r="222" spans="1:11" ht="12.75" customHeight="1" x14ac:dyDescent="0.25">
      <c r="A222" s="148"/>
      <c r="B222" s="118"/>
      <c r="C222" s="104"/>
      <c r="D222" s="118"/>
      <c r="E222" s="127"/>
      <c r="F222" s="11" t="s">
        <v>603</v>
      </c>
      <c r="G222" s="12">
        <f t="shared" si="10"/>
        <v>63.635000000000012</v>
      </c>
      <c r="H222" s="12">
        <v>64.150000000000006</v>
      </c>
      <c r="I222" s="12">
        <v>1.1000000000000001</v>
      </c>
      <c r="J222" s="73">
        <v>6.93</v>
      </c>
      <c r="K222" s="43"/>
    </row>
    <row r="223" spans="1:11" ht="12.75" customHeight="1" x14ac:dyDescent="0.25">
      <c r="A223" s="148"/>
      <c r="B223" s="118"/>
      <c r="C223" s="104"/>
      <c r="D223" s="118"/>
      <c r="E223" s="127"/>
      <c r="F223" s="11" t="s">
        <v>607</v>
      </c>
      <c r="G223" s="12">
        <f t="shared" si="10"/>
        <v>25.080000000000002</v>
      </c>
      <c r="H223" s="12">
        <v>23.7</v>
      </c>
      <c r="I223" s="12">
        <v>1.1000000000000001</v>
      </c>
      <c r="J223" s="73">
        <v>0.99</v>
      </c>
      <c r="K223" s="43"/>
    </row>
    <row r="224" spans="1:11" ht="12.75" customHeight="1" x14ac:dyDescent="0.25">
      <c r="A224" s="148"/>
      <c r="B224" s="118"/>
      <c r="C224" s="104"/>
      <c r="D224" s="118"/>
      <c r="E224" s="127"/>
      <c r="F224" s="11" t="s">
        <v>608</v>
      </c>
      <c r="G224" s="12">
        <f t="shared" si="10"/>
        <v>23.760000000000005</v>
      </c>
      <c r="H224" s="12">
        <v>22.5</v>
      </c>
      <c r="I224" s="12">
        <v>1.1000000000000001</v>
      </c>
      <c r="J224" s="73">
        <v>0.99</v>
      </c>
      <c r="K224" s="43"/>
    </row>
    <row r="225" spans="1:11" ht="12.75" customHeight="1" x14ac:dyDescent="0.25">
      <c r="A225" s="148"/>
      <c r="B225" s="118"/>
      <c r="C225" s="104"/>
      <c r="D225" s="118"/>
      <c r="E225" s="127"/>
      <c r="F225" s="11" t="s">
        <v>609</v>
      </c>
      <c r="G225" s="12">
        <f t="shared" si="10"/>
        <v>23.760000000000005</v>
      </c>
      <c r="H225" s="12">
        <v>22.5</v>
      </c>
      <c r="I225" s="12">
        <v>1.1000000000000001</v>
      </c>
      <c r="J225" s="73">
        <v>0.99</v>
      </c>
      <c r="K225" s="43"/>
    </row>
    <row r="226" spans="1:11" ht="12.75" customHeight="1" x14ac:dyDescent="0.25">
      <c r="A226" s="148"/>
      <c r="B226" s="118"/>
      <c r="C226" s="104"/>
      <c r="D226" s="118"/>
      <c r="E226" s="127"/>
      <c r="F226" s="11" t="s">
        <v>610</v>
      </c>
      <c r="G226" s="12">
        <f t="shared" si="10"/>
        <v>27.170000000000005</v>
      </c>
      <c r="H226" s="12">
        <v>25.6</v>
      </c>
      <c r="I226" s="12">
        <v>1.1000000000000001</v>
      </c>
      <c r="J226" s="73">
        <v>0.99</v>
      </c>
      <c r="K226" s="43"/>
    </row>
    <row r="227" spans="1:11" ht="12.75" customHeight="1" x14ac:dyDescent="0.25">
      <c r="A227" s="148"/>
      <c r="B227" s="118"/>
      <c r="C227" s="104"/>
      <c r="D227" s="118"/>
      <c r="E227" s="127"/>
      <c r="F227" s="11" t="s">
        <v>611</v>
      </c>
      <c r="G227" s="12">
        <f t="shared" si="10"/>
        <v>26.686000000000003</v>
      </c>
      <c r="H227" s="12">
        <v>25.16</v>
      </c>
      <c r="I227" s="12">
        <v>1.1000000000000001</v>
      </c>
      <c r="J227" s="73">
        <v>0.99</v>
      </c>
      <c r="K227" s="43"/>
    </row>
    <row r="228" spans="1:11" ht="12.75" customHeight="1" x14ac:dyDescent="0.25">
      <c r="A228" s="148"/>
      <c r="B228" s="118"/>
      <c r="C228" s="104"/>
      <c r="D228" s="118"/>
      <c r="E228" s="127"/>
      <c r="F228" s="11" t="s">
        <v>612</v>
      </c>
      <c r="G228" s="12">
        <f t="shared" si="10"/>
        <v>26.686000000000003</v>
      </c>
      <c r="H228" s="12">
        <v>25.16</v>
      </c>
      <c r="I228" s="12">
        <v>1.1000000000000001</v>
      </c>
      <c r="J228" s="73">
        <v>0.99</v>
      </c>
      <c r="K228" s="43"/>
    </row>
    <row r="229" spans="1:11" ht="12.75" customHeight="1" x14ac:dyDescent="0.25">
      <c r="A229" s="148"/>
      <c r="B229" s="118"/>
      <c r="C229" s="104"/>
      <c r="D229" s="118"/>
      <c r="E229" s="127"/>
      <c r="F229" s="29" t="s">
        <v>613</v>
      </c>
      <c r="G229" s="12">
        <f t="shared" si="10"/>
        <v>31.361000000000008</v>
      </c>
      <c r="H229" s="12">
        <v>29.41</v>
      </c>
      <c r="I229" s="12">
        <v>1.1000000000000001</v>
      </c>
      <c r="J229" s="73">
        <v>0.99</v>
      </c>
      <c r="K229" s="43"/>
    </row>
    <row r="230" spans="1:11" ht="12.75" customHeight="1" x14ac:dyDescent="0.25">
      <c r="A230" s="148"/>
      <c r="B230" s="118"/>
      <c r="C230" s="104"/>
      <c r="D230" s="118"/>
      <c r="E230" s="127"/>
      <c r="F230" s="29"/>
      <c r="G230" s="12"/>
      <c r="H230" s="12"/>
      <c r="I230" s="12"/>
      <c r="J230" s="73"/>
      <c r="K230" s="43"/>
    </row>
    <row r="231" spans="1:11" ht="12.75" customHeight="1" thickBot="1" x14ac:dyDescent="0.3">
      <c r="A231" s="148"/>
      <c r="B231" s="118"/>
      <c r="C231" s="104"/>
      <c r="D231" s="118"/>
      <c r="E231" s="127"/>
      <c r="F231" s="14"/>
      <c r="G231" s="12"/>
      <c r="H231" s="9"/>
      <c r="I231" s="9"/>
      <c r="J231" s="74"/>
      <c r="K231" s="47"/>
    </row>
    <row r="232" spans="1:11" x14ac:dyDescent="0.25">
      <c r="A232" s="150" t="s">
        <v>499</v>
      </c>
      <c r="B232" s="117" t="s">
        <v>328</v>
      </c>
      <c r="C232" s="103" t="s">
        <v>327</v>
      </c>
      <c r="D232" s="117" t="s">
        <v>4</v>
      </c>
      <c r="E232" s="126">
        <f>SUM(G233:G264)</f>
        <v>670.55000000000007</v>
      </c>
      <c r="F232" s="7" t="s">
        <v>0</v>
      </c>
      <c r="G232" s="8" t="s">
        <v>7</v>
      </c>
      <c r="H232" s="8" t="s">
        <v>231</v>
      </c>
      <c r="I232" s="8"/>
      <c r="J232" s="70"/>
      <c r="K232" s="42"/>
    </row>
    <row r="233" spans="1:11" x14ac:dyDescent="0.25">
      <c r="A233" s="148"/>
      <c r="B233" s="118"/>
      <c r="C233" s="104"/>
      <c r="D233" s="118"/>
      <c r="E233" s="127"/>
      <c r="F233" s="11" t="s">
        <v>588</v>
      </c>
      <c r="G233" s="12">
        <f>H233</f>
        <v>31.2</v>
      </c>
      <c r="H233" s="12">
        <v>31.2</v>
      </c>
      <c r="I233" s="12"/>
      <c r="J233" s="73"/>
      <c r="K233" s="43"/>
    </row>
    <row r="234" spans="1:11" x14ac:dyDescent="0.25">
      <c r="A234" s="148"/>
      <c r="B234" s="118"/>
      <c r="C234" s="104"/>
      <c r="D234" s="118"/>
      <c r="E234" s="127"/>
      <c r="F234" s="11" t="s">
        <v>589</v>
      </c>
      <c r="G234" s="12">
        <f t="shared" ref="G234:G264" si="11">H234</f>
        <v>6.3</v>
      </c>
      <c r="H234" s="12">
        <v>6.3</v>
      </c>
      <c r="I234" s="12"/>
      <c r="J234" s="73"/>
      <c r="K234" s="43"/>
    </row>
    <row r="235" spans="1:11" x14ac:dyDescent="0.25">
      <c r="A235" s="148"/>
      <c r="B235" s="118"/>
      <c r="C235" s="104"/>
      <c r="D235" s="118"/>
      <c r="E235" s="127"/>
      <c r="F235" s="11" t="s">
        <v>591</v>
      </c>
      <c r="G235" s="12">
        <f t="shared" si="11"/>
        <v>4.25</v>
      </c>
      <c r="H235" s="12">
        <v>4.25</v>
      </c>
      <c r="I235" s="12"/>
      <c r="J235" s="73"/>
      <c r="K235" s="43"/>
    </row>
    <row r="236" spans="1:11" x14ac:dyDescent="0.25">
      <c r="A236" s="148"/>
      <c r="B236" s="118"/>
      <c r="C236" s="104"/>
      <c r="D236" s="118"/>
      <c r="E236" s="127"/>
      <c r="F236" s="11" t="s">
        <v>590</v>
      </c>
      <c r="G236" s="12">
        <f t="shared" si="11"/>
        <v>7.95</v>
      </c>
      <c r="H236" s="12">
        <v>7.95</v>
      </c>
      <c r="I236" s="12"/>
      <c r="J236" s="73"/>
      <c r="K236" s="43"/>
    </row>
    <row r="237" spans="1:11" x14ac:dyDescent="0.25">
      <c r="A237" s="148"/>
      <c r="B237" s="118"/>
      <c r="C237" s="104"/>
      <c r="D237" s="118"/>
      <c r="E237" s="127"/>
      <c r="F237" s="11" t="s">
        <v>592</v>
      </c>
      <c r="G237" s="12">
        <f t="shared" si="11"/>
        <v>68.7</v>
      </c>
      <c r="H237" s="12">
        <v>68.7</v>
      </c>
      <c r="I237" s="12"/>
      <c r="J237" s="73"/>
      <c r="K237" s="43"/>
    </row>
    <row r="238" spans="1:11" x14ac:dyDescent="0.25">
      <c r="A238" s="148"/>
      <c r="B238" s="118"/>
      <c r="C238" s="104"/>
      <c r="D238" s="118"/>
      <c r="E238" s="127"/>
      <c r="F238" s="11" t="s">
        <v>593</v>
      </c>
      <c r="G238" s="12">
        <f t="shared" si="11"/>
        <v>21</v>
      </c>
      <c r="H238" s="12">
        <v>21</v>
      </c>
      <c r="I238" s="12"/>
      <c r="J238" s="73"/>
      <c r="K238" s="43"/>
    </row>
    <row r="239" spans="1:11" x14ac:dyDescent="0.25">
      <c r="A239" s="148"/>
      <c r="B239" s="118"/>
      <c r="C239" s="104"/>
      <c r="D239" s="118"/>
      <c r="E239" s="127"/>
      <c r="F239" s="11" t="s">
        <v>594</v>
      </c>
      <c r="G239" s="12">
        <f t="shared" si="11"/>
        <v>10.25</v>
      </c>
      <c r="H239" s="12">
        <v>10.25</v>
      </c>
      <c r="I239" s="12"/>
      <c r="J239" s="73"/>
      <c r="K239" s="43"/>
    </row>
    <row r="240" spans="1:11" x14ac:dyDescent="0.25">
      <c r="A240" s="148"/>
      <c r="B240" s="118"/>
      <c r="C240" s="104"/>
      <c r="D240" s="118"/>
      <c r="E240" s="127"/>
      <c r="F240" s="11" t="s">
        <v>595</v>
      </c>
      <c r="G240" s="12">
        <f t="shared" si="11"/>
        <v>10.85</v>
      </c>
      <c r="H240" s="12">
        <v>10.85</v>
      </c>
      <c r="I240" s="12"/>
      <c r="J240" s="73"/>
      <c r="K240" s="43"/>
    </row>
    <row r="241" spans="1:11" x14ac:dyDescent="0.25">
      <c r="A241" s="148"/>
      <c r="B241" s="118"/>
      <c r="C241" s="104"/>
      <c r="D241" s="118"/>
      <c r="E241" s="127"/>
      <c r="F241" s="11" t="s">
        <v>597</v>
      </c>
      <c r="G241" s="12">
        <f t="shared" si="11"/>
        <v>2.1</v>
      </c>
      <c r="H241" s="12">
        <v>2.1</v>
      </c>
      <c r="I241" s="12"/>
      <c r="J241" s="73"/>
      <c r="K241" s="43"/>
    </row>
    <row r="242" spans="1:11" x14ac:dyDescent="0.25">
      <c r="A242" s="148"/>
      <c r="B242" s="118"/>
      <c r="C242" s="104"/>
      <c r="D242" s="118"/>
      <c r="E242" s="127"/>
      <c r="F242" s="11" t="s">
        <v>596</v>
      </c>
      <c r="G242" s="12">
        <f t="shared" si="11"/>
        <v>13.65</v>
      </c>
      <c r="H242" s="12">
        <v>13.65</v>
      </c>
      <c r="I242" s="12"/>
      <c r="J242" s="73"/>
      <c r="K242" s="43"/>
    </row>
    <row r="243" spans="1:11" x14ac:dyDescent="0.25">
      <c r="A243" s="148"/>
      <c r="B243" s="118"/>
      <c r="C243" s="104"/>
      <c r="D243" s="118"/>
      <c r="E243" s="127"/>
      <c r="F243" s="11" t="s">
        <v>597</v>
      </c>
      <c r="G243" s="12">
        <f t="shared" si="11"/>
        <v>2.1</v>
      </c>
      <c r="H243" s="12">
        <v>2.1</v>
      </c>
      <c r="I243" s="12"/>
      <c r="J243" s="73"/>
      <c r="K243" s="43"/>
    </row>
    <row r="244" spans="1:11" x14ac:dyDescent="0.25">
      <c r="A244" s="148"/>
      <c r="B244" s="118"/>
      <c r="C244" s="104"/>
      <c r="D244" s="118"/>
      <c r="E244" s="127"/>
      <c r="F244" s="11" t="s">
        <v>598</v>
      </c>
      <c r="G244" s="12">
        <f t="shared" si="11"/>
        <v>8.1</v>
      </c>
      <c r="H244" s="12">
        <v>8.1</v>
      </c>
      <c r="I244" s="12"/>
      <c r="J244" s="73"/>
      <c r="K244" s="43"/>
    </row>
    <row r="245" spans="1:11" x14ac:dyDescent="0.25">
      <c r="A245" s="148"/>
      <c r="B245" s="118"/>
      <c r="C245" s="104"/>
      <c r="D245" s="118"/>
      <c r="E245" s="127"/>
      <c r="F245" s="11" t="s">
        <v>599</v>
      </c>
      <c r="G245" s="12">
        <f t="shared" si="11"/>
        <v>12.8</v>
      </c>
      <c r="H245" s="12">
        <v>12.8</v>
      </c>
      <c r="I245" s="12"/>
      <c r="J245" s="73"/>
      <c r="K245" s="43"/>
    </row>
    <row r="246" spans="1:11" x14ac:dyDescent="0.25">
      <c r="A246" s="148"/>
      <c r="B246" s="118"/>
      <c r="C246" s="104"/>
      <c r="D246" s="118"/>
      <c r="E246" s="127"/>
      <c r="F246" s="11" t="s">
        <v>275</v>
      </c>
      <c r="G246" s="12">
        <f t="shared" si="11"/>
        <v>5.3</v>
      </c>
      <c r="H246" s="12">
        <v>5.3</v>
      </c>
      <c r="I246" s="12"/>
      <c r="J246" s="73"/>
      <c r="K246" s="43"/>
    </row>
    <row r="247" spans="1:11" x14ac:dyDescent="0.25">
      <c r="A247" s="148"/>
      <c r="B247" s="118"/>
      <c r="C247" s="104"/>
      <c r="D247" s="118"/>
      <c r="E247" s="127"/>
      <c r="F247" s="11" t="s">
        <v>600</v>
      </c>
      <c r="G247" s="12">
        <f t="shared" si="11"/>
        <v>14.35</v>
      </c>
      <c r="H247" s="12">
        <v>14.35</v>
      </c>
      <c r="I247" s="12"/>
      <c r="J247" s="73"/>
      <c r="K247" s="43"/>
    </row>
    <row r="248" spans="1:11" x14ac:dyDescent="0.25">
      <c r="A248" s="148"/>
      <c r="B248" s="118"/>
      <c r="C248" s="104"/>
      <c r="D248" s="118"/>
      <c r="E248" s="127"/>
      <c r="F248" s="11" t="s">
        <v>601</v>
      </c>
      <c r="G248" s="12">
        <f t="shared" si="11"/>
        <v>14.35</v>
      </c>
      <c r="H248" s="12">
        <v>14.35</v>
      </c>
      <c r="I248" s="12"/>
      <c r="J248" s="73"/>
      <c r="K248" s="43"/>
    </row>
    <row r="249" spans="1:11" x14ac:dyDescent="0.25">
      <c r="A249" s="148"/>
      <c r="B249" s="118"/>
      <c r="C249" s="104"/>
      <c r="D249" s="118"/>
      <c r="E249" s="127"/>
      <c r="F249" s="11" t="s">
        <v>602</v>
      </c>
      <c r="G249" s="12">
        <f t="shared" si="11"/>
        <v>4.55</v>
      </c>
      <c r="H249" s="12">
        <v>4.55</v>
      </c>
      <c r="I249" s="12"/>
      <c r="J249" s="73"/>
      <c r="K249" s="43"/>
    </row>
    <row r="250" spans="1:11" x14ac:dyDescent="0.25">
      <c r="A250" s="148"/>
      <c r="B250" s="118"/>
      <c r="C250" s="104"/>
      <c r="D250" s="118"/>
      <c r="E250" s="127"/>
      <c r="F250" s="11" t="s">
        <v>603</v>
      </c>
      <c r="G250" s="12">
        <f t="shared" si="11"/>
        <v>30.2</v>
      </c>
      <c r="H250" s="12">
        <v>30.2</v>
      </c>
      <c r="I250" s="12"/>
      <c r="J250" s="73"/>
      <c r="K250" s="43"/>
    </row>
    <row r="251" spans="1:11" x14ac:dyDescent="0.25">
      <c r="A251" s="148"/>
      <c r="B251" s="118"/>
      <c r="C251" s="104"/>
      <c r="D251" s="118"/>
      <c r="E251" s="127"/>
      <c r="F251" s="11" t="s">
        <v>604</v>
      </c>
      <c r="G251" s="12">
        <f t="shared" si="11"/>
        <v>31.6</v>
      </c>
      <c r="H251" s="12">
        <v>31.6</v>
      </c>
      <c r="I251" s="12"/>
      <c r="J251" s="73"/>
      <c r="K251" s="43"/>
    </row>
    <row r="252" spans="1:11" x14ac:dyDescent="0.25">
      <c r="A252" s="148"/>
      <c r="B252" s="118"/>
      <c r="C252" s="104"/>
      <c r="D252" s="118"/>
      <c r="E252" s="127"/>
      <c r="F252" s="11" t="s">
        <v>605</v>
      </c>
      <c r="G252" s="12">
        <f t="shared" si="11"/>
        <v>31.6</v>
      </c>
      <c r="H252" s="12">
        <v>31.6</v>
      </c>
      <c r="I252" s="12"/>
      <c r="J252" s="73"/>
      <c r="K252" s="43"/>
    </row>
    <row r="253" spans="1:11" x14ac:dyDescent="0.25">
      <c r="A253" s="148"/>
      <c r="B253" s="118"/>
      <c r="C253" s="104"/>
      <c r="D253" s="118"/>
      <c r="E253" s="127"/>
      <c r="F253" s="11" t="s">
        <v>606</v>
      </c>
      <c r="G253" s="12">
        <f t="shared" si="11"/>
        <v>33.1</v>
      </c>
      <c r="H253" s="12">
        <v>33.1</v>
      </c>
      <c r="I253" s="12"/>
      <c r="J253" s="73"/>
      <c r="K253" s="43"/>
    </row>
    <row r="254" spans="1:11" x14ac:dyDescent="0.25">
      <c r="A254" s="148"/>
      <c r="B254" s="118"/>
      <c r="C254" s="104"/>
      <c r="D254" s="118"/>
      <c r="E254" s="127"/>
      <c r="F254" s="11" t="s">
        <v>607</v>
      </c>
      <c r="G254" s="12">
        <f t="shared" si="11"/>
        <v>33.1</v>
      </c>
      <c r="H254" s="12">
        <v>33.1</v>
      </c>
      <c r="I254" s="12"/>
      <c r="J254" s="73"/>
      <c r="K254" s="43"/>
    </row>
    <row r="255" spans="1:11" x14ac:dyDescent="0.25">
      <c r="A255" s="148"/>
      <c r="B255" s="118"/>
      <c r="C255" s="104"/>
      <c r="D255" s="118"/>
      <c r="E255" s="127"/>
      <c r="F255" s="11" t="s">
        <v>608</v>
      </c>
      <c r="G255" s="12">
        <f t="shared" si="11"/>
        <v>31.6</v>
      </c>
      <c r="H255" s="12">
        <v>31.6</v>
      </c>
      <c r="I255" s="12"/>
      <c r="J255" s="73"/>
      <c r="K255" s="43"/>
    </row>
    <row r="256" spans="1:11" x14ac:dyDescent="0.25">
      <c r="A256" s="148"/>
      <c r="B256" s="118"/>
      <c r="C256" s="104"/>
      <c r="D256" s="118"/>
      <c r="E256" s="127"/>
      <c r="F256" s="11" t="s">
        <v>609</v>
      </c>
      <c r="G256" s="12">
        <f t="shared" si="11"/>
        <v>31.6</v>
      </c>
      <c r="H256" s="12">
        <v>31.6</v>
      </c>
      <c r="I256" s="12"/>
      <c r="J256" s="73"/>
      <c r="K256" s="43"/>
    </row>
    <row r="257" spans="1:11" x14ac:dyDescent="0.25">
      <c r="A257" s="148"/>
      <c r="B257" s="118"/>
      <c r="C257" s="104"/>
      <c r="D257" s="118"/>
      <c r="E257" s="127"/>
      <c r="F257" s="11" t="s">
        <v>601</v>
      </c>
      <c r="G257" s="12">
        <f t="shared" si="11"/>
        <v>14.35</v>
      </c>
      <c r="H257" s="12">
        <v>14.35</v>
      </c>
      <c r="I257" s="12"/>
      <c r="J257" s="73"/>
      <c r="K257" s="43"/>
    </row>
    <row r="258" spans="1:11" x14ac:dyDescent="0.25">
      <c r="A258" s="148"/>
      <c r="B258" s="118"/>
      <c r="C258" s="104"/>
      <c r="D258" s="118"/>
      <c r="E258" s="127"/>
      <c r="F258" s="11" t="s">
        <v>602</v>
      </c>
      <c r="G258" s="12">
        <f t="shared" si="11"/>
        <v>4.55</v>
      </c>
      <c r="H258" s="12">
        <v>4.55</v>
      </c>
      <c r="I258" s="12"/>
      <c r="J258" s="73"/>
      <c r="K258" s="43"/>
    </row>
    <row r="259" spans="1:11" x14ac:dyDescent="0.25">
      <c r="A259" s="148"/>
      <c r="B259" s="118"/>
      <c r="C259" s="104"/>
      <c r="D259" s="118"/>
      <c r="E259" s="127"/>
      <c r="F259" s="11" t="s">
        <v>600</v>
      </c>
      <c r="G259" s="12">
        <f t="shared" si="11"/>
        <v>14.35</v>
      </c>
      <c r="H259" s="12">
        <v>14.35</v>
      </c>
      <c r="I259" s="12"/>
      <c r="J259" s="73"/>
      <c r="K259" s="43"/>
    </row>
    <row r="260" spans="1:11" x14ac:dyDescent="0.25">
      <c r="A260" s="148"/>
      <c r="B260" s="118"/>
      <c r="C260" s="104"/>
      <c r="D260" s="118"/>
      <c r="E260" s="127"/>
      <c r="F260" s="11" t="s">
        <v>275</v>
      </c>
      <c r="G260" s="12">
        <f t="shared" si="11"/>
        <v>5.3</v>
      </c>
      <c r="H260" s="12">
        <v>5.3</v>
      </c>
      <c r="I260" s="12"/>
      <c r="J260" s="73"/>
      <c r="K260" s="43"/>
    </row>
    <row r="261" spans="1:11" x14ac:dyDescent="0.25">
      <c r="A261" s="148"/>
      <c r="B261" s="118"/>
      <c r="C261" s="104"/>
      <c r="D261" s="118"/>
      <c r="E261" s="127"/>
      <c r="F261" s="11" t="s">
        <v>610</v>
      </c>
      <c r="G261" s="12">
        <f t="shared" si="11"/>
        <v>41.05</v>
      </c>
      <c r="H261" s="12">
        <v>41.05</v>
      </c>
      <c r="I261" s="12"/>
      <c r="J261" s="73"/>
      <c r="K261" s="43"/>
    </row>
    <row r="262" spans="1:11" x14ac:dyDescent="0.25">
      <c r="A262" s="148"/>
      <c r="B262" s="118"/>
      <c r="C262" s="104"/>
      <c r="D262" s="118"/>
      <c r="E262" s="127"/>
      <c r="F262" s="11" t="s">
        <v>611</v>
      </c>
      <c r="G262" s="12">
        <f t="shared" si="11"/>
        <v>39.4</v>
      </c>
      <c r="H262" s="12">
        <v>39.4</v>
      </c>
      <c r="I262" s="12"/>
      <c r="J262" s="73"/>
      <c r="K262" s="43"/>
    </row>
    <row r="263" spans="1:11" x14ac:dyDescent="0.25">
      <c r="A263" s="148"/>
      <c r="B263" s="118"/>
      <c r="C263" s="104"/>
      <c r="D263" s="118"/>
      <c r="E263" s="127"/>
      <c r="F263" s="11" t="s">
        <v>612</v>
      </c>
      <c r="G263" s="12">
        <v>39.4</v>
      </c>
      <c r="H263" s="12">
        <v>39.200000000000003</v>
      </c>
      <c r="I263" s="12"/>
      <c r="J263" s="73"/>
      <c r="K263" s="43"/>
    </row>
    <row r="264" spans="1:11" x14ac:dyDescent="0.25">
      <c r="A264" s="148"/>
      <c r="B264" s="118"/>
      <c r="C264" s="104"/>
      <c r="D264" s="118"/>
      <c r="E264" s="127"/>
      <c r="F264" s="29" t="s">
        <v>613</v>
      </c>
      <c r="G264" s="12">
        <f t="shared" si="11"/>
        <v>51.55</v>
      </c>
      <c r="H264" s="12">
        <v>51.55</v>
      </c>
      <c r="I264" s="12"/>
      <c r="J264" s="73"/>
      <c r="K264" s="43"/>
    </row>
    <row r="265" spans="1:11" ht="13" thickBot="1" x14ac:dyDescent="0.3">
      <c r="A265" s="148"/>
      <c r="B265" s="118"/>
      <c r="C265" s="104"/>
      <c r="D265" s="118"/>
      <c r="E265" s="127"/>
      <c r="F265" s="14"/>
      <c r="G265" s="9"/>
      <c r="H265" s="9"/>
      <c r="I265" s="9"/>
      <c r="J265" s="74"/>
      <c r="K265" s="47"/>
    </row>
    <row r="266" spans="1:11" x14ac:dyDescent="0.25">
      <c r="A266" s="150" t="s">
        <v>269</v>
      </c>
      <c r="B266" s="117" t="s">
        <v>734</v>
      </c>
      <c r="C266" s="103" t="s">
        <v>735</v>
      </c>
      <c r="D266" s="117" t="s">
        <v>4</v>
      </c>
      <c r="E266" s="126">
        <f>SUM(G267:G270)</f>
        <v>13.283999999999999</v>
      </c>
      <c r="F266" s="7" t="s">
        <v>0</v>
      </c>
      <c r="G266" s="8" t="s">
        <v>7</v>
      </c>
      <c r="H266" s="8" t="s">
        <v>6</v>
      </c>
      <c r="I266" s="8" t="s">
        <v>9</v>
      </c>
      <c r="J266" s="70"/>
      <c r="K266" s="42"/>
    </row>
    <row r="267" spans="1:11" x14ac:dyDescent="0.25">
      <c r="A267" s="148"/>
      <c r="B267" s="118"/>
      <c r="C267" s="104"/>
      <c r="D267" s="118"/>
      <c r="E267" s="127"/>
      <c r="F267" s="11" t="s">
        <v>736</v>
      </c>
      <c r="G267" s="12">
        <f>H267*I267</f>
        <v>3.48</v>
      </c>
      <c r="H267" s="12">
        <v>2.9</v>
      </c>
      <c r="I267" s="12">
        <v>1.2</v>
      </c>
      <c r="J267" s="73"/>
      <c r="K267" s="43"/>
    </row>
    <row r="268" spans="1:11" x14ac:dyDescent="0.25">
      <c r="A268" s="148"/>
      <c r="B268" s="118"/>
      <c r="C268" s="104"/>
      <c r="D268" s="118"/>
      <c r="E268" s="127"/>
      <c r="F268" s="11"/>
      <c r="G268" s="12">
        <f t="shared" ref="G268:G270" si="12">H268*I268</f>
        <v>3.1559999999999997</v>
      </c>
      <c r="H268" s="12">
        <v>2.63</v>
      </c>
      <c r="I268" s="12">
        <v>1.2</v>
      </c>
      <c r="J268" s="73"/>
      <c r="K268" s="43"/>
    </row>
    <row r="269" spans="1:11" x14ac:dyDescent="0.25">
      <c r="A269" s="148"/>
      <c r="B269" s="118"/>
      <c r="C269" s="104"/>
      <c r="D269" s="118"/>
      <c r="E269" s="127"/>
      <c r="F269" s="11"/>
      <c r="G269" s="12">
        <f t="shared" si="12"/>
        <v>3.2880000000000003</v>
      </c>
      <c r="H269" s="12">
        <v>2.74</v>
      </c>
      <c r="I269" s="12">
        <v>1.2</v>
      </c>
      <c r="J269" s="73"/>
      <c r="K269" s="43"/>
    </row>
    <row r="270" spans="1:11" x14ac:dyDescent="0.25">
      <c r="A270" s="148"/>
      <c r="B270" s="118"/>
      <c r="C270" s="104"/>
      <c r="D270" s="118"/>
      <c r="E270" s="127"/>
      <c r="F270" s="11"/>
      <c r="G270" s="12">
        <f t="shared" si="12"/>
        <v>3.36</v>
      </c>
      <c r="H270" s="12">
        <v>2.8</v>
      </c>
      <c r="I270" s="12">
        <v>1.2</v>
      </c>
      <c r="J270" s="73"/>
      <c r="K270" s="43"/>
    </row>
    <row r="271" spans="1:11" ht="13" thickBot="1" x14ac:dyDescent="0.3">
      <c r="A271" s="148"/>
      <c r="B271" s="118"/>
      <c r="C271" s="104"/>
      <c r="D271" s="118"/>
      <c r="E271" s="127"/>
      <c r="F271" s="14"/>
      <c r="G271" s="9"/>
      <c r="H271" s="9"/>
      <c r="I271" s="9"/>
      <c r="J271" s="74"/>
      <c r="K271" s="47"/>
    </row>
    <row r="272" spans="1:11" x14ac:dyDescent="0.25">
      <c r="A272" s="150" t="s">
        <v>500</v>
      </c>
      <c r="B272" s="117" t="s">
        <v>482</v>
      </c>
      <c r="C272" s="103" t="s">
        <v>483</v>
      </c>
      <c r="D272" s="117" t="s">
        <v>4</v>
      </c>
      <c r="E272" s="126">
        <f>SUM(G273:G295)</f>
        <v>376.30000000000007</v>
      </c>
      <c r="F272" s="7" t="s">
        <v>0</v>
      </c>
      <c r="G272" s="8" t="s">
        <v>7</v>
      </c>
      <c r="H272" s="8" t="s">
        <v>231</v>
      </c>
      <c r="I272" s="8"/>
      <c r="J272" s="70"/>
      <c r="K272" s="42"/>
    </row>
    <row r="273" spans="1:11" x14ac:dyDescent="0.25">
      <c r="A273" s="148"/>
      <c r="B273" s="118"/>
      <c r="C273" s="104"/>
      <c r="D273" s="118"/>
      <c r="E273" s="127"/>
      <c r="F273" s="11" t="s">
        <v>588</v>
      </c>
      <c r="G273" s="12">
        <f>H273</f>
        <v>31.2</v>
      </c>
      <c r="H273" s="12">
        <v>31.2</v>
      </c>
      <c r="I273" s="12"/>
      <c r="J273" s="73"/>
      <c r="K273" s="43"/>
    </row>
    <row r="274" spans="1:11" x14ac:dyDescent="0.25">
      <c r="A274" s="148"/>
      <c r="B274" s="118"/>
      <c r="C274" s="104"/>
      <c r="D274" s="118"/>
      <c r="E274" s="127"/>
      <c r="F274" s="11" t="s">
        <v>589</v>
      </c>
      <c r="G274" s="12">
        <f t="shared" ref="G274:G295" si="13">H274</f>
        <v>6.3</v>
      </c>
      <c r="H274" s="12">
        <v>6.3</v>
      </c>
      <c r="I274" s="12"/>
      <c r="J274" s="73"/>
      <c r="K274" s="43"/>
    </row>
    <row r="275" spans="1:11" x14ac:dyDescent="0.25">
      <c r="A275" s="148"/>
      <c r="B275" s="118"/>
      <c r="C275" s="104"/>
      <c r="D275" s="118"/>
      <c r="E275" s="127"/>
      <c r="F275" s="11" t="s">
        <v>591</v>
      </c>
      <c r="G275" s="12">
        <f t="shared" si="13"/>
        <v>4.25</v>
      </c>
      <c r="H275" s="12">
        <v>4.25</v>
      </c>
      <c r="I275" s="12"/>
      <c r="J275" s="73"/>
      <c r="K275" s="43"/>
    </row>
    <row r="276" spans="1:11" x14ac:dyDescent="0.25">
      <c r="A276" s="148"/>
      <c r="B276" s="118"/>
      <c r="C276" s="104"/>
      <c r="D276" s="118"/>
      <c r="E276" s="127"/>
      <c r="F276" s="11" t="s">
        <v>590</v>
      </c>
      <c r="G276" s="12">
        <f t="shared" si="13"/>
        <v>7.95</v>
      </c>
      <c r="H276" s="12">
        <v>7.95</v>
      </c>
      <c r="I276" s="12"/>
      <c r="J276" s="73"/>
      <c r="K276" s="43"/>
    </row>
    <row r="277" spans="1:11" x14ac:dyDescent="0.25">
      <c r="A277" s="148"/>
      <c r="B277" s="118"/>
      <c r="C277" s="104"/>
      <c r="D277" s="118"/>
      <c r="E277" s="127"/>
      <c r="F277" s="11" t="s">
        <v>592</v>
      </c>
      <c r="G277" s="12">
        <f t="shared" si="13"/>
        <v>68.7</v>
      </c>
      <c r="H277" s="12">
        <v>68.7</v>
      </c>
      <c r="I277" s="12"/>
      <c r="J277" s="73"/>
      <c r="K277" s="43"/>
    </row>
    <row r="278" spans="1:11" x14ac:dyDescent="0.25">
      <c r="A278" s="148"/>
      <c r="B278" s="118"/>
      <c r="C278" s="104"/>
      <c r="D278" s="118"/>
      <c r="E278" s="127"/>
      <c r="F278" s="11" t="s">
        <v>593</v>
      </c>
      <c r="G278" s="12">
        <f t="shared" si="13"/>
        <v>21</v>
      </c>
      <c r="H278" s="12">
        <v>21</v>
      </c>
      <c r="I278" s="12"/>
      <c r="J278" s="73"/>
      <c r="K278" s="43"/>
    </row>
    <row r="279" spans="1:11" x14ac:dyDescent="0.25">
      <c r="A279" s="148"/>
      <c r="B279" s="118"/>
      <c r="C279" s="104"/>
      <c r="D279" s="118"/>
      <c r="E279" s="127"/>
      <c r="F279" s="11" t="s">
        <v>594</v>
      </c>
      <c r="G279" s="12">
        <f t="shared" si="13"/>
        <v>10.25</v>
      </c>
      <c r="H279" s="12">
        <v>10.25</v>
      </c>
      <c r="I279" s="12"/>
      <c r="J279" s="73"/>
      <c r="K279" s="43"/>
    </row>
    <row r="280" spans="1:11" x14ac:dyDescent="0.25">
      <c r="A280" s="148"/>
      <c r="B280" s="118"/>
      <c r="C280" s="104"/>
      <c r="D280" s="118"/>
      <c r="E280" s="127"/>
      <c r="F280" s="11" t="s">
        <v>595</v>
      </c>
      <c r="G280" s="12">
        <f t="shared" si="13"/>
        <v>10.85</v>
      </c>
      <c r="H280" s="12">
        <v>10.85</v>
      </c>
      <c r="I280" s="12"/>
      <c r="J280" s="73"/>
      <c r="K280" s="43"/>
    </row>
    <row r="281" spans="1:11" x14ac:dyDescent="0.25">
      <c r="A281" s="148"/>
      <c r="B281" s="118"/>
      <c r="C281" s="104"/>
      <c r="D281" s="118"/>
      <c r="E281" s="127"/>
      <c r="F281" s="11" t="s">
        <v>597</v>
      </c>
      <c r="G281" s="12">
        <f t="shared" si="13"/>
        <v>2.1</v>
      </c>
      <c r="H281" s="12">
        <v>2.1</v>
      </c>
      <c r="I281" s="12"/>
      <c r="J281" s="73"/>
      <c r="K281" s="43"/>
    </row>
    <row r="282" spans="1:11" x14ac:dyDescent="0.25">
      <c r="A282" s="148"/>
      <c r="B282" s="118"/>
      <c r="C282" s="104"/>
      <c r="D282" s="118"/>
      <c r="E282" s="127"/>
      <c r="F282" s="11" t="s">
        <v>596</v>
      </c>
      <c r="G282" s="12">
        <f t="shared" si="13"/>
        <v>13.65</v>
      </c>
      <c r="H282" s="12">
        <v>13.65</v>
      </c>
      <c r="I282" s="12"/>
      <c r="J282" s="73"/>
      <c r="K282" s="43"/>
    </row>
    <row r="283" spans="1:11" x14ac:dyDescent="0.25">
      <c r="A283" s="148"/>
      <c r="B283" s="118"/>
      <c r="C283" s="104"/>
      <c r="D283" s="118"/>
      <c r="E283" s="127"/>
      <c r="F283" s="11" t="s">
        <v>597</v>
      </c>
      <c r="G283" s="12">
        <f t="shared" si="13"/>
        <v>2.1</v>
      </c>
      <c r="H283" s="12">
        <v>2.1</v>
      </c>
      <c r="I283" s="12"/>
      <c r="J283" s="73"/>
      <c r="K283" s="43"/>
    </row>
    <row r="284" spans="1:11" x14ac:dyDescent="0.25">
      <c r="A284" s="148"/>
      <c r="B284" s="118"/>
      <c r="C284" s="104"/>
      <c r="D284" s="118"/>
      <c r="E284" s="127"/>
      <c r="F284" s="11" t="s">
        <v>598</v>
      </c>
      <c r="G284" s="12">
        <f t="shared" si="13"/>
        <v>8.1</v>
      </c>
      <c r="H284" s="12">
        <v>8.1</v>
      </c>
      <c r="I284" s="12"/>
      <c r="J284" s="73"/>
      <c r="K284" s="43"/>
    </row>
    <row r="285" spans="1:11" x14ac:dyDescent="0.25">
      <c r="A285" s="148"/>
      <c r="B285" s="118"/>
      <c r="C285" s="104"/>
      <c r="D285" s="118"/>
      <c r="E285" s="127"/>
      <c r="F285" s="11" t="s">
        <v>599</v>
      </c>
      <c r="G285" s="12">
        <f t="shared" si="13"/>
        <v>12.8</v>
      </c>
      <c r="H285" s="12">
        <v>12.8</v>
      </c>
      <c r="I285" s="12"/>
      <c r="J285" s="73"/>
      <c r="K285" s="43"/>
    </row>
    <row r="286" spans="1:11" x14ac:dyDescent="0.25">
      <c r="A286" s="148"/>
      <c r="B286" s="118"/>
      <c r="C286" s="104"/>
      <c r="D286" s="118"/>
      <c r="E286" s="127"/>
      <c r="F286" s="11" t="s">
        <v>275</v>
      </c>
      <c r="G286" s="12">
        <f t="shared" si="13"/>
        <v>5.3</v>
      </c>
      <c r="H286" s="12">
        <v>5.3</v>
      </c>
      <c r="I286" s="12"/>
      <c r="J286" s="73"/>
      <c r="K286" s="43"/>
    </row>
    <row r="287" spans="1:11" x14ac:dyDescent="0.25">
      <c r="A287" s="148"/>
      <c r="B287" s="118"/>
      <c r="C287" s="104"/>
      <c r="D287" s="118"/>
      <c r="E287" s="127"/>
      <c r="F287" s="11" t="s">
        <v>600</v>
      </c>
      <c r="G287" s="12">
        <f t="shared" si="13"/>
        <v>14.35</v>
      </c>
      <c r="H287" s="12">
        <v>14.35</v>
      </c>
      <c r="I287" s="12"/>
      <c r="J287" s="73"/>
      <c r="K287" s="43"/>
    </row>
    <row r="288" spans="1:11" x14ac:dyDescent="0.25">
      <c r="A288" s="148"/>
      <c r="B288" s="118"/>
      <c r="C288" s="104"/>
      <c r="D288" s="118"/>
      <c r="E288" s="127"/>
      <c r="F288" s="11" t="s">
        <v>601</v>
      </c>
      <c r="G288" s="12">
        <f t="shared" si="13"/>
        <v>14.35</v>
      </c>
      <c r="H288" s="12">
        <v>14.35</v>
      </c>
      <c r="I288" s="12"/>
      <c r="J288" s="73"/>
      <c r="K288" s="43"/>
    </row>
    <row r="289" spans="1:11" x14ac:dyDescent="0.25">
      <c r="A289" s="148"/>
      <c r="B289" s="118"/>
      <c r="C289" s="104"/>
      <c r="D289" s="118"/>
      <c r="E289" s="127"/>
      <c r="F289" s="11" t="s">
        <v>602</v>
      </c>
      <c r="G289" s="12">
        <f t="shared" si="13"/>
        <v>4.55</v>
      </c>
      <c r="H289" s="12">
        <v>4.55</v>
      </c>
      <c r="I289" s="12"/>
      <c r="J289" s="73"/>
      <c r="K289" s="43"/>
    </row>
    <row r="290" spans="1:11" x14ac:dyDescent="0.25">
      <c r="A290" s="148"/>
      <c r="B290" s="118"/>
      <c r="C290" s="104"/>
      <c r="D290" s="118"/>
      <c r="E290" s="127"/>
      <c r="F290" s="11" t="s">
        <v>603</v>
      </c>
      <c r="G290" s="12">
        <f t="shared" si="13"/>
        <v>30.2</v>
      </c>
      <c r="H290" s="12">
        <v>30.2</v>
      </c>
      <c r="I290" s="12"/>
      <c r="J290" s="73"/>
      <c r="K290" s="43"/>
    </row>
    <row r="291" spans="1:11" x14ac:dyDescent="0.25">
      <c r="A291" s="148"/>
      <c r="B291" s="118"/>
      <c r="C291" s="104"/>
      <c r="D291" s="118"/>
      <c r="E291" s="127"/>
      <c r="F291" s="11" t="s">
        <v>604</v>
      </c>
      <c r="G291" s="12">
        <f t="shared" si="13"/>
        <v>31.6</v>
      </c>
      <c r="H291" s="12">
        <v>31.6</v>
      </c>
      <c r="I291" s="12"/>
      <c r="J291" s="73"/>
      <c r="K291" s="43"/>
    </row>
    <row r="292" spans="1:11" x14ac:dyDescent="0.25">
      <c r="A292" s="148"/>
      <c r="B292" s="118"/>
      <c r="C292" s="104"/>
      <c r="D292" s="118"/>
      <c r="E292" s="127"/>
      <c r="F292" s="11" t="s">
        <v>605</v>
      </c>
      <c r="G292" s="12">
        <f t="shared" si="13"/>
        <v>31.6</v>
      </c>
      <c r="H292" s="12">
        <v>31.6</v>
      </c>
      <c r="I292" s="12"/>
      <c r="J292" s="73"/>
      <c r="K292" s="43"/>
    </row>
    <row r="293" spans="1:11" x14ac:dyDescent="0.25">
      <c r="A293" s="148"/>
      <c r="B293" s="118"/>
      <c r="C293" s="104"/>
      <c r="D293" s="118"/>
      <c r="E293" s="127"/>
      <c r="F293" s="11" t="s">
        <v>606</v>
      </c>
      <c r="G293" s="12">
        <f t="shared" si="13"/>
        <v>33.1</v>
      </c>
      <c r="H293" s="12">
        <v>33.1</v>
      </c>
      <c r="I293" s="12"/>
      <c r="J293" s="73"/>
      <c r="K293" s="43"/>
    </row>
    <row r="294" spans="1:11" x14ac:dyDescent="0.25">
      <c r="A294" s="148"/>
      <c r="B294" s="118"/>
      <c r="C294" s="104"/>
      <c r="D294" s="118"/>
      <c r="E294" s="127"/>
      <c r="F294" s="11" t="s">
        <v>614</v>
      </c>
      <c r="G294" s="12">
        <f t="shared" si="13"/>
        <v>3</v>
      </c>
      <c r="H294" s="12">
        <v>3</v>
      </c>
      <c r="I294" s="12"/>
      <c r="J294" s="73"/>
      <c r="K294" s="43"/>
    </row>
    <row r="295" spans="1:11" x14ac:dyDescent="0.25">
      <c r="A295" s="148"/>
      <c r="B295" s="118"/>
      <c r="C295" s="104"/>
      <c r="D295" s="118"/>
      <c r="E295" s="127"/>
      <c r="F295" s="11" t="s">
        <v>579</v>
      </c>
      <c r="G295" s="12">
        <f t="shared" si="13"/>
        <v>9</v>
      </c>
      <c r="H295" s="12">
        <v>9</v>
      </c>
      <c r="I295" s="12"/>
      <c r="J295" s="73"/>
      <c r="K295" s="43"/>
    </row>
    <row r="296" spans="1:11" ht="13" thickBot="1" x14ac:dyDescent="0.3">
      <c r="A296" s="148"/>
      <c r="B296" s="118"/>
      <c r="C296" s="104"/>
      <c r="D296" s="118"/>
      <c r="E296" s="127"/>
      <c r="F296" s="14"/>
      <c r="G296" s="9"/>
      <c r="H296" s="9"/>
      <c r="I296" s="9"/>
      <c r="J296" s="74"/>
      <c r="K296" s="47"/>
    </row>
    <row r="297" spans="1:11" x14ac:dyDescent="0.25">
      <c r="A297" s="150" t="s">
        <v>813</v>
      </c>
      <c r="B297" s="117" t="s">
        <v>478</v>
      </c>
      <c r="C297" s="103" t="s">
        <v>479</v>
      </c>
      <c r="D297" s="117" t="s">
        <v>4</v>
      </c>
      <c r="E297" s="126">
        <f>SUM(G298:G329)</f>
        <v>670.55000000000007</v>
      </c>
      <c r="F297" s="7" t="s">
        <v>0</v>
      </c>
      <c r="G297" s="8" t="s">
        <v>7</v>
      </c>
      <c r="H297" s="8" t="s">
        <v>231</v>
      </c>
      <c r="I297" s="8"/>
      <c r="J297" s="70"/>
      <c r="K297" s="42"/>
    </row>
    <row r="298" spans="1:11" x14ac:dyDescent="0.25">
      <c r="A298" s="148"/>
      <c r="B298" s="118"/>
      <c r="C298" s="104"/>
      <c r="D298" s="118"/>
      <c r="E298" s="127"/>
      <c r="F298" s="11" t="s">
        <v>588</v>
      </c>
      <c r="G298" s="12">
        <f>H298</f>
        <v>31.2</v>
      </c>
      <c r="H298" s="12">
        <v>31.2</v>
      </c>
      <c r="I298" s="12"/>
      <c r="J298" s="73"/>
      <c r="K298" s="43"/>
    </row>
    <row r="299" spans="1:11" x14ac:dyDescent="0.25">
      <c r="A299" s="148"/>
      <c r="B299" s="118"/>
      <c r="C299" s="104"/>
      <c r="D299" s="118"/>
      <c r="E299" s="127"/>
      <c r="F299" s="11" t="s">
        <v>589</v>
      </c>
      <c r="G299" s="12">
        <f t="shared" ref="G299:G329" si="14">H299</f>
        <v>6.3</v>
      </c>
      <c r="H299" s="12">
        <v>6.3</v>
      </c>
      <c r="I299" s="12"/>
      <c r="J299" s="73"/>
      <c r="K299" s="43"/>
    </row>
    <row r="300" spans="1:11" x14ac:dyDescent="0.25">
      <c r="A300" s="148"/>
      <c r="B300" s="118"/>
      <c r="C300" s="104"/>
      <c r="D300" s="118"/>
      <c r="E300" s="127"/>
      <c r="F300" s="11" t="s">
        <v>591</v>
      </c>
      <c r="G300" s="12">
        <f t="shared" si="14"/>
        <v>4.25</v>
      </c>
      <c r="H300" s="12">
        <v>4.25</v>
      </c>
      <c r="I300" s="12"/>
      <c r="J300" s="73"/>
      <c r="K300" s="43"/>
    </row>
    <row r="301" spans="1:11" x14ac:dyDescent="0.25">
      <c r="A301" s="148"/>
      <c r="B301" s="118"/>
      <c r="C301" s="104"/>
      <c r="D301" s="118"/>
      <c r="E301" s="127"/>
      <c r="F301" s="11" t="s">
        <v>590</v>
      </c>
      <c r="G301" s="12">
        <f t="shared" si="14"/>
        <v>7.95</v>
      </c>
      <c r="H301" s="12">
        <v>7.95</v>
      </c>
      <c r="I301" s="12"/>
      <c r="J301" s="73"/>
      <c r="K301" s="43"/>
    </row>
    <row r="302" spans="1:11" x14ac:dyDescent="0.25">
      <c r="A302" s="148"/>
      <c r="B302" s="118"/>
      <c r="C302" s="104"/>
      <c r="D302" s="118"/>
      <c r="E302" s="127"/>
      <c r="F302" s="11" t="s">
        <v>592</v>
      </c>
      <c r="G302" s="12">
        <f t="shared" si="14"/>
        <v>68.7</v>
      </c>
      <c r="H302" s="12">
        <v>68.7</v>
      </c>
      <c r="I302" s="12"/>
      <c r="J302" s="73"/>
      <c r="K302" s="43"/>
    </row>
    <row r="303" spans="1:11" x14ac:dyDescent="0.25">
      <c r="A303" s="148"/>
      <c r="B303" s="118"/>
      <c r="C303" s="104"/>
      <c r="D303" s="118"/>
      <c r="E303" s="127"/>
      <c r="F303" s="11" t="s">
        <v>593</v>
      </c>
      <c r="G303" s="12">
        <f t="shared" si="14"/>
        <v>21</v>
      </c>
      <c r="H303" s="12">
        <v>21</v>
      </c>
      <c r="I303" s="12"/>
      <c r="J303" s="73"/>
      <c r="K303" s="43"/>
    </row>
    <row r="304" spans="1:11" x14ac:dyDescent="0.25">
      <c r="A304" s="148"/>
      <c r="B304" s="118"/>
      <c r="C304" s="104"/>
      <c r="D304" s="118"/>
      <c r="E304" s="127"/>
      <c r="F304" s="11" t="s">
        <v>594</v>
      </c>
      <c r="G304" s="12">
        <f t="shared" si="14"/>
        <v>10.25</v>
      </c>
      <c r="H304" s="12">
        <v>10.25</v>
      </c>
      <c r="I304" s="12"/>
      <c r="J304" s="73"/>
      <c r="K304" s="43"/>
    </row>
    <row r="305" spans="1:11" x14ac:dyDescent="0.25">
      <c r="A305" s="148"/>
      <c r="B305" s="118"/>
      <c r="C305" s="104"/>
      <c r="D305" s="118"/>
      <c r="E305" s="127"/>
      <c r="F305" s="11" t="s">
        <v>595</v>
      </c>
      <c r="G305" s="12">
        <f t="shared" si="14"/>
        <v>10.85</v>
      </c>
      <c r="H305" s="12">
        <v>10.85</v>
      </c>
      <c r="I305" s="12"/>
      <c r="J305" s="73"/>
      <c r="K305" s="43"/>
    </row>
    <row r="306" spans="1:11" x14ac:dyDescent="0.25">
      <c r="A306" s="148"/>
      <c r="B306" s="118"/>
      <c r="C306" s="104"/>
      <c r="D306" s="118"/>
      <c r="E306" s="127"/>
      <c r="F306" s="11" t="s">
        <v>597</v>
      </c>
      <c r="G306" s="12">
        <f t="shared" si="14"/>
        <v>2.1</v>
      </c>
      <c r="H306" s="12">
        <v>2.1</v>
      </c>
      <c r="I306" s="12"/>
      <c r="J306" s="73"/>
      <c r="K306" s="43"/>
    </row>
    <row r="307" spans="1:11" x14ac:dyDescent="0.25">
      <c r="A307" s="148"/>
      <c r="B307" s="118"/>
      <c r="C307" s="104"/>
      <c r="D307" s="118"/>
      <c r="E307" s="127"/>
      <c r="F307" s="11" t="s">
        <v>596</v>
      </c>
      <c r="G307" s="12">
        <f t="shared" si="14"/>
        <v>13.65</v>
      </c>
      <c r="H307" s="12">
        <v>13.65</v>
      </c>
      <c r="I307" s="12"/>
      <c r="J307" s="73"/>
      <c r="K307" s="43"/>
    </row>
    <row r="308" spans="1:11" x14ac:dyDescent="0.25">
      <c r="A308" s="148"/>
      <c r="B308" s="118"/>
      <c r="C308" s="104"/>
      <c r="D308" s="118"/>
      <c r="E308" s="127"/>
      <c r="F308" s="11" t="s">
        <v>597</v>
      </c>
      <c r="G308" s="12">
        <f t="shared" si="14"/>
        <v>2.1</v>
      </c>
      <c r="H308" s="12">
        <v>2.1</v>
      </c>
      <c r="I308" s="12"/>
      <c r="J308" s="73"/>
      <c r="K308" s="43"/>
    </row>
    <row r="309" spans="1:11" x14ac:dyDescent="0.25">
      <c r="A309" s="148"/>
      <c r="B309" s="118"/>
      <c r="C309" s="104"/>
      <c r="D309" s="118"/>
      <c r="E309" s="127"/>
      <c r="F309" s="11" t="s">
        <v>598</v>
      </c>
      <c r="G309" s="12">
        <f t="shared" si="14"/>
        <v>8.1</v>
      </c>
      <c r="H309" s="12">
        <v>8.1</v>
      </c>
      <c r="I309" s="12"/>
      <c r="J309" s="73"/>
      <c r="K309" s="43"/>
    </row>
    <row r="310" spans="1:11" x14ac:dyDescent="0.25">
      <c r="A310" s="148"/>
      <c r="B310" s="118"/>
      <c r="C310" s="104"/>
      <c r="D310" s="118"/>
      <c r="E310" s="127"/>
      <c r="F310" s="11" t="s">
        <v>599</v>
      </c>
      <c r="G310" s="12">
        <f t="shared" si="14"/>
        <v>12.8</v>
      </c>
      <c r="H310" s="12">
        <v>12.8</v>
      </c>
      <c r="I310" s="12"/>
      <c r="J310" s="73"/>
      <c r="K310" s="43"/>
    </row>
    <row r="311" spans="1:11" x14ac:dyDescent="0.25">
      <c r="A311" s="148"/>
      <c r="B311" s="118"/>
      <c r="C311" s="104"/>
      <c r="D311" s="118"/>
      <c r="E311" s="127"/>
      <c r="F311" s="11" t="s">
        <v>275</v>
      </c>
      <c r="G311" s="12">
        <f t="shared" si="14"/>
        <v>5.3</v>
      </c>
      <c r="H311" s="12">
        <v>5.3</v>
      </c>
      <c r="I311" s="12"/>
      <c r="J311" s="73"/>
      <c r="K311" s="43"/>
    </row>
    <row r="312" spans="1:11" x14ac:dyDescent="0.25">
      <c r="A312" s="148"/>
      <c r="B312" s="118"/>
      <c r="C312" s="104"/>
      <c r="D312" s="118"/>
      <c r="E312" s="127"/>
      <c r="F312" s="11" t="s">
        <v>600</v>
      </c>
      <c r="G312" s="12">
        <f t="shared" si="14"/>
        <v>14.35</v>
      </c>
      <c r="H312" s="12">
        <v>14.35</v>
      </c>
      <c r="I312" s="12"/>
      <c r="J312" s="73"/>
      <c r="K312" s="43"/>
    </row>
    <row r="313" spans="1:11" x14ac:dyDescent="0.25">
      <c r="A313" s="148"/>
      <c r="B313" s="118"/>
      <c r="C313" s="104"/>
      <c r="D313" s="118"/>
      <c r="E313" s="127"/>
      <c r="F313" s="11" t="s">
        <v>601</v>
      </c>
      <c r="G313" s="12">
        <f t="shared" si="14"/>
        <v>14.35</v>
      </c>
      <c r="H313" s="12">
        <v>14.35</v>
      </c>
      <c r="I313" s="12"/>
      <c r="J313" s="73"/>
      <c r="K313" s="43"/>
    </row>
    <row r="314" spans="1:11" x14ac:dyDescent="0.25">
      <c r="A314" s="148"/>
      <c r="B314" s="118"/>
      <c r="C314" s="104"/>
      <c r="D314" s="118"/>
      <c r="E314" s="127"/>
      <c r="F314" s="11" t="s">
        <v>602</v>
      </c>
      <c r="G314" s="12">
        <f t="shared" si="14"/>
        <v>4.55</v>
      </c>
      <c r="H314" s="12">
        <v>4.55</v>
      </c>
      <c r="I314" s="12"/>
      <c r="J314" s="73"/>
      <c r="K314" s="43"/>
    </row>
    <row r="315" spans="1:11" x14ac:dyDescent="0.25">
      <c r="A315" s="148"/>
      <c r="B315" s="118"/>
      <c r="C315" s="104"/>
      <c r="D315" s="118"/>
      <c r="E315" s="127"/>
      <c r="F315" s="11" t="s">
        <v>603</v>
      </c>
      <c r="G315" s="12">
        <f t="shared" si="14"/>
        <v>30.2</v>
      </c>
      <c r="H315" s="12">
        <v>30.2</v>
      </c>
      <c r="I315" s="12"/>
      <c r="J315" s="73"/>
      <c r="K315" s="43"/>
    </row>
    <row r="316" spans="1:11" x14ac:dyDescent="0.25">
      <c r="A316" s="148"/>
      <c r="B316" s="118"/>
      <c r="C316" s="104"/>
      <c r="D316" s="118"/>
      <c r="E316" s="127"/>
      <c r="F316" s="11" t="s">
        <v>604</v>
      </c>
      <c r="G316" s="12">
        <f t="shared" si="14"/>
        <v>31.6</v>
      </c>
      <c r="H316" s="12">
        <v>31.6</v>
      </c>
      <c r="I316" s="12"/>
      <c r="J316" s="73"/>
      <c r="K316" s="43"/>
    </row>
    <row r="317" spans="1:11" x14ac:dyDescent="0.25">
      <c r="A317" s="148"/>
      <c r="B317" s="118"/>
      <c r="C317" s="104"/>
      <c r="D317" s="118"/>
      <c r="E317" s="127"/>
      <c r="F317" s="11" t="s">
        <v>605</v>
      </c>
      <c r="G317" s="12">
        <f t="shared" si="14"/>
        <v>31.6</v>
      </c>
      <c r="H317" s="12">
        <v>31.6</v>
      </c>
      <c r="I317" s="12"/>
      <c r="J317" s="73"/>
      <c r="K317" s="43"/>
    </row>
    <row r="318" spans="1:11" x14ac:dyDescent="0.25">
      <c r="A318" s="148"/>
      <c r="B318" s="118"/>
      <c r="C318" s="104"/>
      <c r="D318" s="118"/>
      <c r="E318" s="127"/>
      <c r="F318" s="11" t="s">
        <v>606</v>
      </c>
      <c r="G318" s="12">
        <f t="shared" si="14"/>
        <v>33.1</v>
      </c>
      <c r="H318" s="12">
        <v>33.1</v>
      </c>
      <c r="I318" s="12"/>
      <c r="J318" s="73"/>
      <c r="K318" s="43"/>
    </row>
    <row r="319" spans="1:11" x14ac:dyDescent="0.25">
      <c r="A319" s="148"/>
      <c r="B319" s="118"/>
      <c r="C319" s="104"/>
      <c r="D319" s="118"/>
      <c r="E319" s="127"/>
      <c r="F319" s="11" t="s">
        <v>607</v>
      </c>
      <c r="G319" s="12">
        <f t="shared" si="14"/>
        <v>33.1</v>
      </c>
      <c r="H319" s="12">
        <v>33.1</v>
      </c>
      <c r="I319" s="12"/>
      <c r="J319" s="73"/>
      <c r="K319" s="43"/>
    </row>
    <row r="320" spans="1:11" x14ac:dyDescent="0.25">
      <c r="A320" s="148"/>
      <c r="B320" s="118"/>
      <c r="C320" s="104"/>
      <c r="D320" s="118"/>
      <c r="E320" s="127"/>
      <c r="F320" s="11" t="s">
        <v>608</v>
      </c>
      <c r="G320" s="12">
        <f t="shared" si="14"/>
        <v>31.6</v>
      </c>
      <c r="H320" s="12">
        <v>31.6</v>
      </c>
      <c r="I320" s="12"/>
      <c r="J320" s="73"/>
      <c r="K320" s="43"/>
    </row>
    <row r="321" spans="1:11" x14ac:dyDescent="0.25">
      <c r="A321" s="148"/>
      <c r="B321" s="118"/>
      <c r="C321" s="104"/>
      <c r="D321" s="118"/>
      <c r="E321" s="127"/>
      <c r="F321" s="11" t="s">
        <v>609</v>
      </c>
      <c r="G321" s="12">
        <f t="shared" si="14"/>
        <v>31.6</v>
      </c>
      <c r="H321" s="12">
        <v>31.6</v>
      </c>
      <c r="I321" s="12"/>
      <c r="J321" s="73"/>
      <c r="K321" s="43"/>
    </row>
    <row r="322" spans="1:11" x14ac:dyDescent="0.25">
      <c r="A322" s="148"/>
      <c r="B322" s="118"/>
      <c r="C322" s="104"/>
      <c r="D322" s="118"/>
      <c r="E322" s="127"/>
      <c r="F322" s="11" t="s">
        <v>601</v>
      </c>
      <c r="G322" s="12">
        <f t="shared" si="14"/>
        <v>14.35</v>
      </c>
      <c r="H322" s="12">
        <v>14.35</v>
      </c>
      <c r="I322" s="12"/>
      <c r="J322" s="73"/>
      <c r="K322" s="43"/>
    </row>
    <row r="323" spans="1:11" x14ac:dyDescent="0.25">
      <c r="A323" s="148"/>
      <c r="B323" s="118"/>
      <c r="C323" s="104"/>
      <c r="D323" s="118"/>
      <c r="E323" s="127"/>
      <c r="F323" s="11" t="s">
        <v>602</v>
      </c>
      <c r="G323" s="12">
        <f t="shared" si="14"/>
        <v>4.55</v>
      </c>
      <c r="H323" s="12">
        <v>4.55</v>
      </c>
      <c r="I323" s="12"/>
      <c r="J323" s="73"/>
      <c r="K323" s="43"/>
    </row>
    <row r="324" spans="1:11" x14ac:dyDescent="0.25">
      <c r="A324" s="148"/>
      <c r="B324" s="118"/>
      <c r="C324" s="104"/>
      <c r="D324" s="118"/>
      <c r="E324" s="127"/>
      <c r="F324" s="11" t="s">
        <v>600</v>
      </c>
      <c r="G324" s="12">
        <f t="shared" si="14"/>
        <v>14.35</v>
      </c>
      <c r="H324" s="12">
        <v>14.35</v>
      </c>
      <c r="I324" s="12"/>
      <c r="J324" s="73"/>
      <c r="K324" s="43"/>
    </row>
    <row r="325" spans="1:11" x14ac:dyDescent="0.25">
      <c r="A325" s="148"/>
      <c r="B325" s="118"/>
      <c r="C325" s="104"/>
      <c r="D325" s="118"/>
      <c r="E325" s="127"/>
      <c r="F325" s="11" t="s">
        <v>275</v>
      </c>
      <c r="G325" s="12">
        <f t="shared" si="14"/>
        <v>5.3</v>
      </c>
      <c r="H325" s="12">
        <v>5.3</v>
      </c>
      <c r="I325" s="12"/>
      <c r="J325" s="73"/>
      <c r="K325" s="43"/>
    </row>
    <row r="326" spans="1:11" x14ac:dyDescent="0.25">
      <c r="A326" s="148"/>
      <c r="B326" s="118"/>
      <c r="C326" s="104"/>
      <c r="D326" s="118"/>
      <c r="E326" s="127"/>
      <c r="F326" s="11" t="s">
        <v>610</v>
      </c>
      <c r="G326" s="12">
        <f t="shared" si="14"/>
        <v>41.05</v>
      </c>
      <c r="H326" s="12">
        <v>41.05</v>
      </c>
      <c r="I326" s="12"/>
      <c r="J326" s="73"/>
      <c r="K326" s="43"/>
    </row>
    <row r="327" spans="1:11" x14ac:dyDescent="0.25">
      <c r="A327" s="148"/>
      <c r="B327" s="118"/>
      <c r="C327" s="104"/>
      <c r="D327" s="118"/>
      <c r="E327" s="127"/>
      <c r="F327" s="11" t="s">
        <v>611</v>
      </c>
      <c r="G327" s="12">
        <f t="shared" si="14"/>
        <v>39.4</v>
      </c>
      <c r="H327" s="12">
        <v>39.4</v>
      </c>
      <c r="I327" s="12"/>
      <c r="J327" s="73"/>
      <c r="K327" s="43"/>
    </row>
    <row r="328" spans="1:11" x14ac:dyDescent="0.25">
      <c r="A328" s="148"/>
      <c r="B328" s="118"/>
      <c r="C328" s="104"/>
      <c r="D328" s="118"/>
      <c r="E328" s="127"/>
      <c r="F328" s="11" t="s">
        <v>612</v>
      </c>
      <c r="G328" s="12">
        <v>39.4</v>
      </c>
      <c r="H328" s="12">
        <v>39.200000000000003</v>
      </c>
      <c r="I328" s="12"/>
      <c r="J328" s="73"/>
      <c r="K328" s="43"/>
    </row>
    <row r="329" spans="1:11" x14ac:dyDescent="0.25">
      <c r="A329" s="148"/>
      <c r="B329" s="118"/>
      <c r="C329" s="104"/>
      <c r="D329" s="118"/>
      <c r="E329" s="127"/>
      <c r="F329" s="29" t="s">
        <v>613</v>
      </c>
      <c r="G329" s="12">
        <f t="shared" si="14"/>
        <v>51.55</v>
      </c>
      <c r="H329" s="12">
        <v>51.55</v>
      </c>
      <c r="I329" s="12"/>
      <c r="J329" s="73"/>
      <c r="K329" s="43"/>
    </row>
    <row r="330" spans="1:11" ht="13" thickBot="1" x14ac:dyDescent="0.3">
      <c r="A330" s="148"/>
      <c r="B330" s="118"/>
      <c r="C330" s="104"/>
      <c r="D330" s="118"/>
      <c r="E330" s="127"/>
      <c r="F330" s="14"/>
      <c r="G330" s="9"/>
      <c r="H330" s="9"/>
      <c r="I330" s="9"/>
      <c r="J330" s="74"/>
      <c r="K330" s="47"/>
    </row>
    <row r="331" spans="1:11" x14ac:dyDescent="0.25">
      <c r="A331" s="150" t="s">
        <v>814</v>
      </c>
      <c r="B331" s="117" t="s">
        <v>615</v>
      </c>
      <c r="C331" s="103" t="s">
        <v>616</v>
      </c>
      <c r="D331" s="117" t="s">
        <v>4</v>
      </c>
      <c r="E331" s="126">
        <f>SUM(G332:G345)</f>
        <v>130.99999999999997</v>
      </c>
      <c r="F331" s="7" t="s">
        <v>0</v>
      </c>
      <c r="G331" s="8" t="s">
        <v>7</v>
      </c>
      <c r="H331" s="8" t="s">
        <v>231</v>
      </c>
      <c r="I331" s="8"/>
      <c r="J331" s="70"/>
      <c r="K331" s="42"/>
    </row>
    <row r="332" spans="1:11" x14ac:dyDescent="0.25">
      <c r="A332" s="148"/>
      <c r="B332" s="118"/>
      <c r="C332" s="104"/>
      <c r="D332" s="118"/>
      <c r="E332" s="127"/>
      <c r="F332" s="11" t="s">
        <v>588</v>
      </c>
      <c r="G332" s="12">
        <f>H332</f>
        <v>31.2</v>
      </c>
      <c r="H332" s="12">
        <v>31.2</v>
      </c>
      <c r="I332" s="12"/>
      <c r="J332" s="73"/>
      <c r="K332" s="43"/>
    </row>
    <row r="333" spans="1:11" x14ac:dyDescent="0.25">
      <c r="A333" s="148"/>
      <c r="B333" s="118"/>
      <c r="C333" s="104"/>
      <c r="D333" s="118"/>
      <c r="E333" s="127"/>
      <c r="F333" s="11" t="s">
        <v>589</v>
      </c>
      <c r="G333" s="12">
        <f t="shared" ref="G333:G337" si="15">H333</f>
        <v>6.3</v>
      </c>
      <c r="H333" s="12">
        <v>6.3</v>
      </c>
      <c r="I333" s="12"/>
      <c r="J333" s="73"/>
      <c r="K333" s="43"/>
    </row>
    <row r="334" spans="1:11" x14ac:dyDescent="0.25">
      <c r="A334" s="148"/>
      <c r="B334" s="118"/>
      <c r="C334" s="104"/>
      <c r="D334" s="118"/>
      <c r="E334" s="127"/>
      <c r="F334" s="11" t="s">
        <v>591</v>
      </c>
      <c r="G334" s="12">
        <f t="shared" si="15"/>
        <v>4.25</v>
      </c>
      <c r="H334" s="12">
        <v>4.25</v>
      </c>
      <c r="I334" s="12"/>
      <c r="J334" s="73"/>
      <c r="K334" s="43"/>
    </row>
    <row r="335" spans="1:11" x14ac:dyDescent="0.25">
      <c r="A335" s="148"/>
      <c r="B335" s="118"/>
      <c r="C335" s="104"/>
      <c r="D335" s="118"/>
      <c r="E335" s="127"/>
      <c r="F335" s="11" t="s">
        <v>590</v>
      </c>
      <c r="G335" s="12">
        <f t="shared" si="15"/>
        <v>7.95</v>
      </c>
      <c r="H335" s="12">
        <v>7.95</v>
      </c>
      <c r="I335" s="12"/>
      <c r="J335" s="73"/>
      <c r="K335" s="43"/>
    </row>
    <row r="336" spans="1:11" x14ac:dyDescent="0.25">
      <c r="A336" s="148"/>
      <c r="B336" s="118"/>
      <c r="C336" s="104"/>
      <c r="D336" s="118"/>
      <c r="E336" s="127"/>
      <c r="F336" s="11" t="s">
        <v>597</v>
      </c>
      <c r="G336" s="12">
        <f t="shared" si="15"/>
        <v>2.1</v>
      </c>
      <c r="H336" s="12">
        <v>2.1</v>
      </c>
      <c r="I336" s="12"/>
      <c r="J336" s="73"/>
      <c r="K336" s="43"/>
    </row>
    <row r="337" spans="1:11" x14ac:dyDescent="0.25">
      <c r="A337" s="148"/>
      <c r="B337" s="118"/>
      <c r="C337" s="104"/>
      <c r="D337" s="118"/>
      <c r="E337" s="127"/>
      <c r="F337" s="11" t="s">
        <v>597</v>
      </c>
      <c r="G337" s="12">
        <f t="shared" si="15"/>
        <v>2.1</v>
      </c>
      <c r="H337" s="12">
        <v>2.1</v>
      </c>
      <c r="I337" s="12"/>
      <c r="J337" s="73"/>
      <c r="K337" s="43"/>
    </row>
    <row r="338" spans="1:11" x14ac:dyDescent="0.25">
      <c r="A338" s="148"/>
      <c r="B338" s="118"/>
      <c r="C338" s="104"/>
      <c r="D338" s="118"/>
      <c r="E338" s="127"/>
      <c r="F338" s="11" t="s">
        <v>275</v>
      </c>
      <c r="G338" s="12">
        <f t="shared" ref="G338:G345" si="16">H338</f>
        <v>5.3</v>
      </c>
      <c r="H338" s="12">
        <v>5.3</v>
      </c>
      <c r="I338" s="12"/>
      <c r="J338" s="73"/>
      <c r="K338" s="43"/>
    </row>
    <row r="339" spans="1:11" x14ac:dyDescent="0.25">
      <c r="A339" s="148"/>
      <c r="B339" s="118"/>
      <c r="C339" s="104"/>
      <c r="D339" s="118"/>
      <c r="E339" s="127"/>
      <c r="F339" s="11" t="s">
        <v>600</v>
      </c>
      <c r="G339" s="12">
        <f t="shared" si="16"/>
        <v>14.35</v>
      </c>
      <c r="H339" s="12">
        <v>14.35</v>
      </c>
      <c r="I339" s="12"/>
      <c r="J339" s="73"/>
      <c r="K339" s="43"/>
    </row>
    <row r="340" spans="1:11" x14ac:dyDescent="0.25">
      <c r="A340" s="148"/>
      <c r="B340" s="118"/>
      <c r="C340" s="104"/>
      <c r="D340" s="118"/>
      <c r="E340" s="127"/>
      <c r="F340" s="11" t="s">
        <v>601</v>
      </c>
      <c r="G340" s="12">
        <f t="shared" si="16"/>
        <v>14.35</v>
      </c>
      <c r="H340" s="12">
        <v>14.35</v>
      </c>
      <c r="I340" s="12"/>
      <c r="J340" s="73"/>
      <c r="K340" s="43"/>
    </row>
    <row r="341" spans="1:11" x14ac:dyDescent="0.25">
      <c r="A341" s="148"/>
      <c r="B341" s="118"/>
      <c r="C341" s="104"/>
      <c r="D341" s="118"/>
      <c r="E341" s="127"/>
      <c r="F341" s="11" t="s">
        <v>602</v>
      </c>
      <c r="G341" s="12">
        <f t="shared" si="16"/>
        <v>4.55</v>
      </c>
      <c r="H341" s="12">
        <v>4.55</v>
      </c>
      <c r="I341" s="12"/>
      <c r="J341" s="73"/>
      <c r="K341" s="43"/>
    </row>
    <row r="342" spans="1:11" x14ac:dyDescent="0.25">
      <c r="A342" s="148"/>
      <c r="B342" s="118"/>
      <c r="C342" s="104"/>
      <c r="D342" s="118"/>
      <c r="E342" s="127"/>
      <c r="F342" s="11" t="s">
        <v>275</v>
      </c>
      <c r="G342" s="12">
        <f t="shared" si="16"/>
        <v>5.3</v>
      </c>
      <c r="H342" s="12">
        <v>5.3</v>
      </c>
      <c r="I342" s="12"/>
      <c r="J342" s="73"/>
      <c r="K342" s="43"/>
    </row>
    <row r="343" spans="1:11" x14ac:dyDescent="0.25">
      <c r="A343" s="148"/>
      <c r="B343" s="118"/>
      <c r="C343" s="104"/>
      <c r="D343" s="118"/>
      <c r="E343" s="127"/>
      <c r="F343" s="11" t="s">
        <v>600</v>
      </c>
      <c r="G343" s="12">
        <f t="shared" si="16"/>
        <v>14.35</v>
      </c>
      <c r="H343" s="12">
        <v>14.35</v>
      </c>
      <c r="I343" s="12"/>
      <c r="J343" s="73"/>
      <c r="K343" s="43"/>
    </row>
    <row r="344" spans="1:11" x14ac:dyDescent="0.25">
      <c r="A344" s="148"/>
      <c r="B344" s="118"/>
      <c r="C344" s="104"/>
      <c r="D344" s="118"/>
      <c r="E344" s="127"/>
      <c r="F344" s="11" t="s">
        <v>601</v>
      </c>
      <c r="G344" s="12">
        <f t="shared" si="16"/>
        <v>14.35</v>
      </c>
      <c r="H344" s="12">
        <v>14.35</v>
      </c>
      <c r="I344" s="12"/>
      <c r="J344" s="73"/>
      <c r="K344" s="43"/>
    </row>
    <row r="345" spans="1:11" x14ac:dyDescent="0.25">
      <c r="A345" s="148"/>
      <c r="B345" s="118"/>
      <c r="C345" s="104"/>
      <c r="D345" s="118"/>
      <c r="E345" s="127"/>
      <c r="F345" s="11" t="s">
        <v>602</v>
      </c>
      <c r="G345" s="12">
        <f t="shared" si="16"/>
        <v>4.55</v>
      </c>
      <c r="H345" s="12">
        <v>4.55</v>
      </c>
      <c r="I345" s="12"/>
      <c r="J345" s="73"/>
      <c r="K345" s="43"/>
    </row>
    <row r="346" spans="1:11" ht="13" thickBot="1" x14ac:dyDescent="0.3">
      <c r="A346" s="148"/>
      <c r="B346" s="118"/>
      <c r="C346" s="104"/>
      <c r="D346" s="118"/>
      <c r="E346" s="127"/>
      <c r="F346" s="11"/>
      <c r="G346" s="12"/>
      <c r="H346" s="12"/>
      <c r="I346" s="12"/>
      <c r="J346" s="73"/>
      <c r="K346" s="43"/>
    </row>
    <row r="347" spans="1:11" x14ac:dyDescent="0.25">
      <c r="A347" s="147" t="s">
        <v>815</v>
      </c>
      <c r="B347" s="117" t="s">
        <v>638</v>
      </c>
      <c r="C347" s="103" t="s">
        <v>639</v>
      </c>
      <c r="D347" s="105" t="s">
        <v>4</v>
      </c>
      <c r="E347" s="107">
        <f>G348</f>
        <v>275.95</v>
      </c>
      <c r="F347" s="7" t="s">
        <v>0</v>
      </c>
      <c r="G347" s="8" t="s">
        <v>7</v>
      </c>
      <c r="H347" s="8" t="s">
        <v>231</v>
      </c>
      <c r="I347" s="8"/>
      <c r="J347" s="70"/>
      <c r="K347" s="42"/>
    </row>
    <row r="348" spans="1:11" x14ac:dyDescent="0.25">
      <c r="A348" s="152"/>
      <c r="B348" s="118"/>
      <c r="C348" s="104"/>
      <c r="D348" s="133"/>
      <c r="E348" s="119"/>
      <c r="F348" s="11" t="s">
        <v>641</v>
      </c>
      <c r="G348" s="12">
        <f>H348</f>
        <v>275.95</v>
      </c>
      <c r="H348" s="12">
        <v>275.95</v>
      </c>
      <c r="I348" s="12"/>
      <c r="J348" s="73"/>
      <c r="K348" s="43"/>
    </row>
    <row r="349" spans="1:11" x14ac:dyDescent="0.25">
      <c r="A349" s="152"/>
      <c r="B349" s="118"/>
      <c r="C349" s="104"/>
      <c r="D349" s="133"/>
      <c r="E349" s="119"/>
      <c r="F349" s="11"/>
      <c r="G349" s="12"/>
      <c r="H349" s="12"/>
      <c r="I349" s="12"/>
      <c r="J349" s="73"/>
      <c r="K349" s="43"/>
    </row>
    <row r="350" spans="1:11" x14ac:dyDescent="0.25">
      <c r="A350" s="152"/>
      <c r="B350" s="118"/>
      <c r="C350" s="104"/>
      <c r="D350" s="133"/>
      <c r="E350" s="119"/>
      <c r="F350" s="11"/>
      <c r="G350" s="12"/>
      <c r="H350" s="12"/>
      <c r="I350" s="12"/>
      <c r="J350" s="73"/>
      <c r="K350" s="43"/>
    </row>
    <row r="351" spans="1:11" x14ac:dyDescent="0.25">
      <c r="A351" s="152"/>
      <c r="B351" s="118"/>
      <c r="C351" s="104"/>
      <c r="D351" s="133"/>
      <c r="E351" s="119"/>
      <c r="F351" s="11"/>
      <c r="G351" s="12"/>
      <c r="H351" s="12"/>
      <c r="I351" s="12"/>
      <c r="J351" s="73"/>
      <c r="K351" s="43"/>
    </row>
    <row r="352" spans="1:11" x14ac:dyDescent="0.25">
      <c r="A352" s="152"/>
      <c r="B352" s="118"/>
      <c r="C352" s="104"/>
      <c r="D352" s="133"/>
      <c r="E352" s="119"/>
      <c r="F352" s="29"/>
      <c r="G352" s="12"/>
      <c r="H352" s="12"/>
      <c r="I352" s="12"/>
      <c r="J352" s="73"/>
      <c r="K352" s="43"/>
    </row>
    <row r="353" spans="1:11" ht="13" thickBot="1" x14ac:dyDescent="0.3">
      <c r="A353" s="152"/>
      <c r="B353" s="118"/>
      <c r="C353" s="104"/>
      <c r="D353" s="133"/>
      <c r="E353" s="119"/>
      <c r="F353" s="29"/>
      <c r="G353" s="12"/>
      <c r="H353" s="12"/>
      <c r="I353" s="12"/>
      <c r="J353" s="73"/>
      <c r="K353" s="43"/>
    </row>
    <row r="354" spans="1:11" x14ac:dyDescent="0.25">
      <c r="A354" s="147" t="s">
        <v>816</v>
      </c>
      <c r="B354" s="117" t="s">
        <v>617</v>
      </c>
      <c r="C354" s="103" t="s">
        <v>618</v>
      </c>
      <c r="D354" s="105" t="s">
        <v>4</v>
      </c>
      <c r="E354" s="107">
        <f>SUM(G355:G375)</f>
        <v>585.04999999999995</v>
      </c>
      <c r="F354" s="7" t="s">
        <v>0</v>
      </c>
      <c r="G354" s="8" t="s">
        <v>7</v>
      </c>
      <c r="H354" s="8" t="s">
        <v>231</v>
      </c>
      <c r="I354" s="8"/>
      <c r="J354" s="70"/>
      <c r="K354" s="42"/>
    </row>
    <row r="355" spans="1:11" x14ac:dyDescent="0.25">
      <c r="A355" s="152"/>
      <c r="B355" s="118"/>
      <c r="C355" s="104"/>
      <c r="D355" s="133"/>
      <c r="E355" s="119"/>
      <c r="F355" s="11" t="s">
        <v>592</v>
      </c>
      <c r="G355" s="12">
        <f>H355</f>
        <v>68.7</v>
      </c>
      <c r="H355" s="12">
        <v>68.7</v>
      </c>
      <c r="I355" s="12"/>
      <c r="J355" s="73"/>
      <c r="K355" s="43"/>
    </row>
    <row r="356" spans="1:11" x14ac:dyDescent="0.25">
      <c r="A356" s="152"/>
      <c r="B356" s="118"/>
      <c r="C356" s="104"/>
      <c r="D356" s="133"/>
      <c r="E356" s="119"/>
      <c r="F356" s="11" t="s">
        <v>593</v>
      </c>
      <c r="G356" s="12">
        <f t="shared" ref="G356:G373" si="17">H356</f>
        <v>21</v>
      </c>
      <c r="H356" s="12">
        <v>21</v>
      </c>
      <c r="I356" s="12"/>
      <c r="J356" s="73"/>
      <c r="K356" s="43"/>
    </row>
    <row r="357" spans="1:11" x14ac:dyDescent="0.25">
      <c r="A357" s="152"/>
      <c r="B357" s="118"/>
      <c r="C357" s="104"/>
      <c r="D357" s="133"/>
      <c r="E357" s="119"/>
      <c r="F357" s="11" t="s">
        <v>594</v>
      </c>
      <c r="G357" s="12">
        <f t="shared" si="17"/>
        <v>10.25</v>
      </c>
      <c r="H357" s="12">
        <v>10.25</v>
      </c>
      <c r="I357" s="12"/>
      <c r="J357" s="73"/>
      <c r="K357" s="43"/>
    </row>
    <row r="358" spans="1:11" x14ac:dyDescent="0.25">
      <c r="A358" s="152"/>
      <c r="B358" s="118"/>
      <c r="C358" s="104"/>
      <c r="D358" s="133"/>
      <c r="E358" s="119"/>
      <c r="F358" s="11" t="s">
        <v>595</v>
      </c>
      <c r="G358" s="12">
        <f t="shared" si="17"/>
        <v>10.85</v>
      </c>
      <c r="H358" s="12">
        <v>10.85</v>
      </c>
      <c r="I358" s="12"/>
      <c r="J358" s="73"/>
      <c r="K358" s="43"/>
    </row>
    <row r="359" spans="1:11" x14ac:dyDescent="0.25">
      <c r="A359" s="152"/>
      <c r="B359" s="118"/>
      <c r="C359" s="104"/>
      <c r="D359" s="133"/>
      <c r="E359" s="119"/>
      <c r="F359" s="29" t="s">
        <v>623</v>
      </c>
      <c r="G359" s="12">
        <f t="shared" si="17"/>
        <v>13.65</v>
      </c>
      <c r="H359" s="12">
        <v>13.65</v>
      </c>
      <c r="I359" s="12"/>
      <c r="J359" s="73"/>
      <c r="K359" s="43"/>
    </row>
    <row r="360" spans="1:11" x14ac:dyDescent="0.25">
      <c r="A360" s="152"/>
      <c r="B360" s="118"/>
      <c r="C360" s="104"/>
      <c r="D360" s="133"/>
      <c r="E360" s="119"/>
      <c r="F360" s="29" t="s">
        <v>624</v>
      </c>
      <c r="G360" s="12">
        <f t="shared" si="17"/>
        <v>12.8</v>
      </c>
      <c r="H360" s="12">
        <v>12.8</v>
      </c>
      <c r="I360" s="12"/>
      <c r="J360" s="73"/>
      <c r="K360" s="43"/>
    </row>
    <row r="361" spans="1:11" x14ac:dyDescent="0.25">
      <c r="A361" s="152"/>
      <c r="B361" s="118"/>
      <c r="C361" s="104"/>
      <c r="D361" s="133"/>
      <c r="E361" s="119"/>
      <c r="F361" s="29" t="s">
        <v>598</v>
      </c>
      <c r="G361" s="12">
        <f t="shared" si="17"/>
        <v>8.1</v>
      </c>
      <c r="H361" s="12">
        <v>8.1</v>
      </c>
      <c r="I361" s="12"/>
      <c r="J361" s="73"/>
      <c r="K361" s="43"/>
    </row>
    <row r="362" spans="1:11" x14ac:dyDescent="0.25">
      <c r="A362" s="152"/>
      <c r="B362" s="118"/>
      <c r="C362" s="104"/>
      <c r="D362" s="133"/>
      <c r="E362" s="119"/>
      <c r="F362" s="29" t="s">
        <v>603</v>
      </c>
      <c r="G362" s="12">
        <f t="shared" si="17"/>
        <v>30.2</v>
      </c>
      <c r="H362" s="12">
        <v>30.2</v>
      </c>
      <c r="I362" s="12"/>
      <c r="J362" s="73"/>
      <c r="K362" s="43"/>
    </row>
    <row r="363" spans="1:11" x14ac:dyDescent="0.25">
      <c r="A363" s="152"/>
      <c r="B363" s="118"/>
      <c r="C363" s="104"/>
      <c r="D363" s="133"/>
      <c r="E363" s="119"/>
      <c r="F363" s="29" t="s">
        <v>604</v>
      </c>
      <c r="G363" s="12">
        <f t="shared" si="17"/>
        <v>31.6</v>
      </c>
      <c r="H363" s="12">
        <v>31.6</v>
      </c>
      <c r="I363" s="12"/>
      <c r="J363" s="73"/>
      <c r="K363" s="43"/>
    </row>
    <row r="364" spans="1:11" x14ac:dyDescent="0.25">
      <c r="A364" s="152"/>
      <c r="B364" s="118"/>
      <c r="C364" s="104"/>
      <c r="D364" s="133"/>
      <c r="E364" s="119"/>
      <c r="F364" s="29" t="s">
        <v>605</v>
      </c>
      <c r="G364" s="12">
        <f t="shared" si="17"/>
        <v>31.6</v>
      </c>
      <c r="H364" s="12">
        <v>31.6</v>
      </c>
      <c r="I364" s="12"/>
      <c r="J364" s="73"/>
      <c r="K364" s="43"/>
    </row>
    <row r="365" spans="1:11" x14ac:dyDescent="0.25">
      <c r="A365" s="152"/>
      <c r="B365" s="118"/>
      <c r="C365" s="104"/>
      <c r="D365" s="133"/>
      <c r="E365" s="119"/>
      <c r="F365" s="29" t="s">
        <v>606</v>
      </c>
      <c r="G365" s="12">
        <f t="shared" si="17"/>
        <v>33.1</v>
      </c>
      <c r="H365" s="12">
        <v>33.1</v>
      </c>
      <c r="I365" s="12"/>
      <c r="J365" s="73"/>
      <c r="K365" s="43"/>
    </row>
    <row r="366" spans="1:11" x14ac:dyDescent="0.25">
      <c r="A366" s="152"/>
      <c r="B366" s="118"/>
      <c r="C366" s="104"/>
      <c r="D366" s="133"/>
      <c r="E366" s="119"/>
      <c r="F366" s="29" t="s">
        <v>607</v>
      </c>
      <c r="G366" s="12">
        <f t="shared" si="17"/>
        <v>33.1</v>
      </c>
      <c r="H366" s="12">
        <v>33.1</v>
      </c>
      <c r="I366" s="12"/>
      <c r="J366" s="73"/>
      <c r="K366" s="43"/>
    </row>
    <row r="367" spans="1:11" x14ac:dyDescent="0.25">
      <c r="A367" s="152"/>
      <c r="B367" s="118"/>
      <c r="C367" s="104"/>
      <c r="D367" s="133"/>
      <c r="E367" s="119"/>
      <c r="F367" s="29" t="s">
        <v>608</v>
      </c>
      <c r="G367" s="12">
        <f t="shared" si="17"/>
        <v>31.6</v>
      </c>
      <c r="H367" s="12">
        <v>31.6</v>
      </c>
      <c r="I367" s="12"/>
      <c r="J367" s="73"/>
      <c r="K367" s="43"/>
    </row>
    <row r="368" spans="1:11" x14ac:dyDescent="0.25">
      <c r="A368" s="152"/>
      <c r="B368" s="118"/>
      <c r="C368" s="104"/>
      <c r="D368" s="133"/>
      <c r="E368" s="119"/>
      <c r="F368" s="29" t="s">
        <v>609</v>
      </c>
      <c r="G368" s="12">
        <f t="shared" si="17"/>
        <v>31.6</v>
      </c>
      <c r="H368" s="12">
        <v>31.6</v>
      </c>
      <c r="I368" s="12"/>
      <c r="J368" s="73"/>
      <c r="K368" s="43"/>
    </row>
    <row r="369" spans="1:11" x14ac:dyDescent="0.25">
      <c r="A369" s="152"/>
      <c r="B369" s="118"/>
      <c r="C369" s="104"/>
      <c r="D369" s="133"/>
      <c r="E369" s="119"/>
      <c r="F369" s="29" t="s">
        <v>603</v>
      </c>
      <c r="G369" s="12">
        <f t="shared" si="17"/>
        <v>45.5</v>
      </c>
      <c r="H369" s="12">
        <v>45.5</v>
      </c>
      <c r="I369" s="12"/>
      <c r="J369" s="73"/>
      <c r="K369" s="43"/>
    </row>
    <row r="370" spans="1:11" x14ac:dyDescent="0.25">
      <c r="A370" s="152"/>
      <c r="B370" s="118"/>
      <c r="C370" s="104"/>
      <c r="D370" s="133"/>
      <c r="E370" s="119"/>
      <c r="F370" s="29" t="s">
        <v>610</v>
      </c>
      <c r="G370" s="12">
        <f t="shared" si="17"/>
        <v>41.05</v>
      </c>
      <c r="H370" s="12">
        <v>41.05</v>
      </c>
      <c r="I370" s="12"/>
      <c r="J370" s="73"/>
      <c r="K370" s="43"/>
    </row>
    <row r="371" spans="1:11" x14ac:dyDescent="0.25">
      <c r="A371" s="152"/>
      <c r="B371" s="118"/>
      <c r="C371" s="104"/>
      <c r="D371" s="133"/>
      <c r="E371" s="119"/>
      <c r="F371" s="29" t="s">
        <v>611</v>
      </c>
      <c r="G371" s="12">
        <f t="shared" si="17"/>
        <v>39.4</v>
      </c>
      <c r="H371" s="12">
        <v>39.4</v>
      </c>
      <c r="I371" s="12"/>
      <c r="J371" s="73"/>
      <c r="K371" s="43"/>
    </row>
    <row r="372" spans="1:11" x14ac:dyDescent="0.25">
      <c r="A372" s="152"/>
      <c r="B372" s="118"/>
      <c r="C372" s="104"/>
      <c r="D372" s="133"/>
      <c r="E372" s="119"/>
      <c r="F372" s="29" t="s">
        <v>612</v>
      </c>
      <c r="G372" s="12">
        <v>39.4</v>
      </c>
      <c r="H372" s="12">
        <v>39.200000000000003</v>
      </c>
      <c r="I372" s="12"/>
      <c r="J372" s="73"/>
      <c r="K372" s="43"/>
    </row>
    <row r="373" spans="1:11" x14ac:dyDescent="0.25">
      <c r="A373" s="152"/>
      <c r="B373" s="118"/>
      <c r="C373" s="104"/>
      <c r="D373" s="133"/>
      <c r="E373" s="119"/>
      <c r="F373" s="29" t="s">
        <v>613</v>
      </c>
      <c r="G373" s="12">
        <f t="shared" si="17"/>
        <v>51.55</v>
      </c>
      <c r="H373" s="12">
        <v>51.55</v>
      </c>
      <c r="I373" s="12"/>
      <c r="J373" s="73"/>
      <c r="K373" s="43"/>
    </row>
    <row r="374" spans="1:11" x14ac:dyDescent="0.25">
      <c r="A374" s="152"/>
      <c r="B374" s="118"/>
      <c r="C374" s="104"/>
      <c r="D374" s="133"/>
      <c r="E374" s="119"/>
      <c r="F374" s="29"/>
      <c r="G374" s="12"/>
      <c r="H374" s="12"/>
      <c r="I374" s="12"/>
      <c r="J374" s="73"/>
      <c r="K374" s="43"/>
    </row>
    <row r="375" spans="1:11" ht="13" thickBot="1" x14ac:dyDescent="0.3">
      <c r="A375" s="152"/>
      <c r="B375" s="118"/>
      <c r="C375" s="104"/>
      <c r="D375" s="133"/>
      <c r="E375" s="119"/>
      <c r="F375" s="29"/>
      <c r="G375" s="12"/>
      <c r="H375" s="12"/>
      <c r="I375" s="12"/>
      <c r="J375" s="73"/>
      <c r="K375" s="43"/>
    </row>
    <row r="376" spans="1:11" x14ac:dyDescent="0.25">
      <c r="A376" s="147" t="s">
        <v>817</v>
      </c>
      <c r="B376" s="117" t="s">
        <v>636</v>
      </c>
      <c r="C376" s="103" t="s">
        <v>637</v>
      </c>
      <c r="D376" s="105" t="s">
        <v>15</v>
      </c>
      <c r="E376" s="107">
        <f>SUM(G377:G395)</f>
        <v>418.97999999999996</v>
      </c>
      <c r="F376" s="7" t="s">
        <v>0</v>
      </c>
      <c r="G376" s="8" t="s">
        <v>7</v>
      </c>
      <c r="H376" s="8" t="s">
        <v>5</v>
      </c>
      <c r="I376" s="8"/>
      <c r="J376" s="70"/>
      <c r="K376" s="42"/>
    </row>
    <row r="377" spans="1:11" x14ac:dyDescent="0.25">
      <c r="A377" s="152"/>
      <c r="B377" s="118"/>
      <c r="C377" s="104"/>
      <c r="D377" s="133"/>
      <c r="E377" s="119"/>
      <c r="F377" s="11" t="s">
        <v>592</v>
      </c>
      <c r="G377" s="12">
        <f>H377</f>
        <v>21.6</v>
      </c>
      <c r="H377" s="12">
        <v>21.6</v>
      </c>
      <c r="I377" s="12"/>
      <c r="J377" s="73"/>
      <c r="K377" s="43"/>
    </row>
    <row r="378" spans="1:11" x14ac:dyDescent="0.25">
      <c r="A378" s="152"/>
      <c r="B378" s="118"/>
      <c r="C378" s="104"/>
      <c r="D378" s="133"/>
      <c r="E378" s="119"/>
      <c r="F378" s="11" t="s">
        <v>593</v>
      </c>
      <c r="G378" s="12">
        <f t="shared" ref="G378:G395" si="18">H378</f>
        <v>9.5500000000000007</v>
      </c>
      <c r="H378" s="12">
        <v>9.5500000000000007</v>
      </c>
      <c r="I378" s="12"/>
      <c r="J378" s="73"/>
      <c r="K378" s="43"/>
    </row>
    <row r="379" spans="1:11" x14ac:dyDescent="0.25">
      <c r="A379" s="152"/>
      <c r="B379" s="118"/>
      <c r="C379" s="104"/>
      <c r="D379" s="133"/>
      <c r="E379" s="119"/>
      <c r="F379" s="11" t="s">
        <v>594</v>
      </c>
      <c r="G379" s="12">
        <f t="shared" si="18"/>
        <v>12.1</v>
      </c>
      <c r="H379" s="12">
        <v>12.1</v>
      </c>
      <c r="I379" s="12"/>
      <c r="J379" s="11"/>
      <c r="K379" s="43"/>
    </row>
    <row r="380" spans="1:11" x14ac:dyDescent="0.25">
      <c r="A380" s="152"/>
      <c r="B380" s="118"/>
      <c r="C380" s="104"/>
      <c r="D380" s="133"/>
      <c r="E380" s="119"/>
      <c r="F380" s="11" t="s">
        <v>595</v>
      </c>
      <c r="G380" s="12">
        <f t="shared" si="18"/>
        <v>12.4</v>
      </c>
      <c r="H380" s="12">
        <v>12.4</v>
      </c>
      <c r="I380" s="12"/>
      <c r="J380" s="11"/>
      <c r="K380" s="43"/>
    </row>
    <row r="381" spans="1:11" x14ac:dyDescent="0.25">
      <c r="A381" s="152"/>
      <c r="B381" s="118"/>
      <c r="C381" s="104"/>
      <c r="D381" s="133"/>
      <c r="E381" s="119"/>
      <c r="F381" s="29" t="s">
        <v>623</v>
      </c>
      <c r="G381" s="12">
        <f t="shared" si="18"/>
        <v>13.3</v>
      </c>
      <c r="H381" s="12">
        <v>13.3</v>
      </c>
      <c r="I381" s="12"/>
      <c r="J381" s="73"/>
      <c r="K381" s="43"/>
    </row>
    <row r="382" spans="1:11" x14ac:dyDescent="0.25">
      <c r="A382" s="152"/>
      <c r="B382" s="118"/>
      <c r="C382" s="104"/>
      <c r="D382" s="133"/>
      <c r="E382" s="119"/>
      <c r="F382" s="29" t="s">
        <v>624</v>
      </c>
      <c r="G382" s="12">
        <f t="shared" si="18"/>
        <v>3.83</v>
      </c>
      <c r="H382" s="12">
        <v>3.83</v>
      </c>
      <c r="I382" s="12"/>
      <c r="J382" s="73"/>
      <c r="K382" s="43"/>
    </row>
    <row r="383" spans="1:11" x14ac:dyDescent="0.25">
      <c r="A383" s="152"/>
      <c r="B383" s="118"/>
      <c r="C383" s="104"/>
      <c r="D383" s="133"/>
      <c r="E383" s="119"/>
      <c r="F383" s="29" t="s">
        <v>598</v>
      </c>
      <c r="G383" s="12">
        <f t="shared" si="18"/>
        <v>7.53</v>
      </c>
      <c r="H383" s="12">
        <v>7.53</v>
      </c>
      <c r="I383" s="12"/>
      <c r="J383" s="73"/>
      <c r="K383" s="43"/>
    </row>
    <row r="384" spans="1:11" x14ac:dyDescent="0.25">
      <c r="A384" s="152"/>
      <c r="B384" s="118"/>
      <c r="C384" s="104"/>
      <c r="D384" s="133"/>
      <c r="E384" s="119"/>
      <c r="F384" s="29" t="s">
        <v>603</v>
      </c>
      <c r="G384" s="12">
        <f t="shared" si="18"/>
        <v>40.78</v>
      </c>
      <c r="H384" s="12">
        <v>40.78</v>
      </c>
      <c r="I384" s="12"/>
      <c r="J384" s="73"/>
      <c r="K384" s="43"/>
    </row>
    <row r="385" spans="1:12" x14ac:dyDescent="0.25">
      <c r="A385" s="152"/>
      <c r="B385" s="118"/>
      <c r="C385" s="104"/>
      <c r="D385" s="133"/>
      <c r="E385" s="119"/>
      <c r="F385" s="29" t="s">
        <v>604</v>
      </c>
      <c r="G385" s="12">
        <f t="shared" si="18"/>
        <v>21.6</v>
      </c>
      <c r="H385" s="12">
        <v>21.6</v>
      </c>
      <c r="I385" s="12"/>
      <c r="J385" s="73"/>
      <c r="K385" s="43"/>
    </row>
    <row r="386" spans="1:12" x14ac:dyDescent="0.25">
      <c r="A386" s="152"/>
      <c r="B386" s="118"/>
      <c r="C386" s="104"/>
      <c r="D386" s="133"/>
      <c r="E386" s="119"/>
      <c r="F386" s="29" t="s">
        <v>605</v>
      </c>
      <c r="G386" s="12">
        <f t="shared" si="18"/>
        <v>21.6</v>
      </c>
      <c r="H386" s="12">
        <v>21.6</v>
      </c>
      <c r="I386" s="12"/>
      <c r="J386" s="73"/>
      <c r="K386" s="43"/>
    </row>
    <row r="387" spans="1:12" x14ac:dyDescent="0.25">
      <c r="A387" s="152"/>
      <c r="B387" s="118"/>
      <c r="C387" s="104"/>
      <c r="D387" s="133"/>
      <c r="E387" s="119"/>
      <c r="F387" s="29" t="s">
        <v>606</v>
      </c>
      <c r="G387" s="12">
        <f t="shared" si="18"/>
        <v>22.8</v>
      </c>
      <c r="H387" s="12">
        <v>22.8</v>
      </c>
      <c r="I387" s="12"/>
      <c r="J387" s="73"/>
      <c r="K387" s="43"/>
    </row>
    <row r="388" spans="1:12" x14ac:dyDescent="0.25">
      <c r="A388" s="152"/>
      <c r="B388" s="118"/>
      <c r="C388" s="104"/>
      <c r="D388" s="133"/>
      <c r="E388" s="119"/>
      <c r="F388" s="29" t="s">
        <v>607</v>
      </c>
      <c r="G388" s="12">
        <f t="shared" si="18"/>
        <v>22.8</v>
      </c>
      <c r="H388" s="12">
        <v>22.8</v>
      </c>
      <c r="I388" s="12"/>
      <c r="J388" s="73"/>
      <c r="K388" s="43"/>
    </row>
    <row r="389" spans="1:12" x14ac:dyDescent="0.25">
      <c r="A389" s="152"/>
      <c r="B389" s="118"/>
      <c r="C389" s="104"/>
      <c r="D389" s="133"/>
      <c r="E389" s="119"/>
      <c r="F389" s="29" t="s">
        <v>608</v>
      </c>
      <c r="G389" s="12">
        <f t="shared" si="18"/>
        <v>21.6</v>
      </c>
      <c r="H389" s="12">
        <v>21.6</v>
      </c>
      <c r="I389" s="12"/>
      <c r="J389" s="73"/>
      <c r="K389" s="43"/>
    </row>
    <row r="390" spans="1:12" x14ac:dyDescent="0.25">
      <c r="A390" s="152"/>
      <c r="B390" s="118"/>
      <c r="C390" s="104"/>
      <c r="D390" s="133"/>
      <c r="E390" s="119"/>
      <c r="F390" s="29" t="s">
        <v>609</v>
      </c>
      <c r="G390" s="12">
        <f t="shared" si="18"/>
        <v>21.6</v>
      </c>
      <c r="H390" s="12">
        <v>21.6</v>
      </c>
      <c r="I390" s="12"/>
      <c r="J390" s="73"/>
      <c r="K390" s="43"/>
    </row>
    <row r="391" spans="1:12" x14ac:dyDescent="0.25">
      <c r="A391" s="152"/>
      <c r="B391" s="118"/>
      <c r="C391" s="104"/>
      <c r="D391" s="133"/>
      <c r="E391" s="119"/>
      <c r="F391" s="29" t="s">
        <v>603</v>
      </c>
      <c r="G391" s="12">
        <f t="shared" si="18"/>
        <v>64.150000000000006</v>
      </c>
      <c r="H391" s="12">
        <v>64.150000000000006</v>
      </c>
      <c r="I391" s="12"/>
      <c r="J391" s="73"/>
      <c r="K391" s="43"/>
    </row>
    <row r="392" spans="1:12" x14ac:dyDescent="0.25">
      <c r="A392" s="152"/>
      <c r="B392" s="118"/>
      <c r="C392" s="104"/>
      <c r="D392" s="133"/>
      <c r="E392" s="119"/>
      <c r="F392" s="29" t="s">
        <v>610</v>
      </c>
      <c r="G392" s="12">
        <f t="shared" si="18"/>
        <v>24.7</v>
      </c>
      <c r="H392" s="12">
        <v>24.7</v>
      </c>
      <c r="I392" s="12"/>
      <c r="J392" s="73"/>
      <c r="K392" s="43"/>
    </row>
    <row r="393" spans="1:12" x14ac:dyDescent="0.25">
      <c r="A393" s="152"/>
      <c r="B393" s="118"/>
      <c r="C393" s="104"/>
      <c r="D393" s="133"/>
      <c r="E393" s="119"/>
      <c r="F393" s="29" t="s">
        <v>611</v>
      </c>
      <c r="G393" s="12">
        <f t="shared" si="18"/>
        <v>24.26</v>
      </c>
      <c r="H393" s="12">
        <v>24.26</v>
      </c>
      <c r="I393" s="12"/>
      <c r="J393" s="73"/>
      <c r="K393" s="43"/>
    </row>
    <row r="394" spans="1:12" x14ac:dyDescent="0.25">
      <c r="A394" s="152"/>
      <c r="B394" s="118"/>
      <c r="C394" s="104"/>
      <c r="D394" s="133"/>
      <c r="E394" s="119"/>
      <c r="F394" s="29" t="s">
        <v>612</v>
      </c>
      <c r="G394" s="12">
        <f t="shared" si="18"/>
        <v>24.26</v>
      </c>
      <c r="H394" s="12">
        <v>24.26</v>
      </c>
      <c r="I394" s="12"/>
      <c r="J394" s="73"/>
      <c r="K394" s="43"/>
    </row>
    <row r="395" spans="1:12" x14ac:dyDescent="0.25">
      <c r="A395" s="152"/>
      <c r="B395" s="118"/>
      <c r="C395" s="104"/>
      <c r="D395" s="133"/>
      <c r="E395" s="119"/>
      <c r="F395" s="29" t="s">
        <v>613</v>
      </c>
      <c r="G395" s="12">
        <f t="shared" si="18"/>
        <v>28.52</v>
      </c>
      <c r="H395" s="12">
        <v>28.52</v>
      </c>
      <c r="I395" s="12"/>
      <c r="J395" s="73"/>
      <c r="K395" s="43"/>
    </row>
    <row r="396" spans="1:12" x14ac:dyDescent="0.25">
      <c r="A396" s="152"/>
      <c r="B396" s="118"/>
      <c r="C396" s="104"/>
      <c r="D396" s="133"/>
      <c r="E396" s="119"/>
      <c r="F396" s="81"/>
      <c r="G396" s="12"/>
      <c r="H396" s="12"/>
      <c r="I396" s="12"/>
      <c r="J396" s="73"/>
      <c r="K396" s="43"/>
    </row>
    <row r="397" spans="1:12" ht="13" thickBot="1" x14ac:dyDescent="0.3">
      <c r="A397" s="152"/>
      <c r="B397" s="118"/>
      <c r="C397" s="104"/>
      <c r="D397" s="133"/>
      <c r="E397" s="119"/>
      <c r="F397" s="11"/>
      <c r="G397" s="12"/>
      <c r="H397" s="12"/>
      <c r="I397" s="12"/>
      <c r="J397" s="73"/>
      <c r="K397" s="43"/>
    </row>
    <row r="398" spans="1:12" x14ac:dyDescent="0.25">
      <c r="A398" s="147" t="s">
        <v>272</v>
      </c>
      <c r="B398" s="117" t="s">
        <v>619</v>
      </c>
      <c r="C398" s="103" t="s">
        <v>620</v>
      </c>
      <c r="D398" s="105" t="s">
        <v>15</v>
      </c>
      <c r="E398" s="107">
        <f>SUM(G399:G417)</f>
        <v>1464.2449999999999</v>
      </c>
      <c r="F398" s="7" t="s">
        <v>0</v>
      </c>
      <c r="G398" s="8" t="s">
        <v>7</v>
      </c>
      <c r="H398" s="8" t="s">
        <v>231</v>
      </c>
      <c r="I398" s="8" t="s">
        <v>5</v>
      </c>
      <c r="J398" s="70"/>
      <c r="K398" s="42"/>
    </row>
    <row r="399" spans="1:12" x14ac:dyDescent="0.25">
      <c r="A399" s="152"/>
      <c r="B399" s="118"/>
      <c r="C399" s="104"/>
      <c r="D399" s="133"/>
      <c r="E399" s="119"/>
      <c r="F399" s="84" t="s">
        <v>592</v>
      </c>
      <c r="G399" s="12">
        <f>H399*I399</f>
        <v>171.75</v>
      </c>
      <c r="H399" s="12">
        <v>68.7</v>
      </c>
      <c r="I399" s="12">
        <v>2.5</v>
      </c>
      <c r="J399" s="73"/>
      <c r="K399" s="43"/>
      <c r="L399" t="s">
        <v>621</v>
      </c>
    </row>
    <row r="400" spans="1:12" x14ac:dyDescent="0.25">
      <c r="A400" s="152"/>
      <c r="B400" s="118"/>
      <c r="C400" s="104"/>
      <c r="D400" s="133"/>
      <c r="E400" s="119"/>
      <c r="F400" s="84" t="s">
        <v>593</v>
      </c>
      <c r="G400" s="12">
        <f t="shared" ref="G400:G417" si="19">H400*I400</f>
        <v>52.5</v>
      </c>
      <c r="H400" s="12">
        <v>21</v>
      </c>
      <c r="I400" s="12">
        <v>2.5</v>
      </c>
      <c r="J400" s="73"/>
      <c r="K400" s="43"/>
      <c r="L400" t="s">
        <v>622</v>
      </c>
    </row>
    <row r="401" spans="1:11" x14ac:dyDescent="0.25">
      <c r="A401" s="152"/>
      <c r="B401" s="118"/>
      <c r="C401" s="104"/>
      <c r="D401" s="133"/>
      <c r="E401" s="119"/>
      <c r="F401" s="11" t="s">
        <v>594</v>
      </c>
      <c r="G401" s="12">
        <f t="shared" si="19"/>
        <v>25.625</v>
      </c>
      <c r="H401" s="12">
        <v>10.25</v>
      </c>
      <c r="I401" s="12">
        <v>2.5</v>
      </c>
      <c r="J401" s="11"/>
      <c r="K401" s="43"/>
    </row>
    <row r="402" spans="1:11" x14ac:dyDescent="0.25">
      <c r="A402" s="152"/>
      <c r="B402" s="118"/>
      <c r="C402" s="104"/>
      <c r="D402" s="133"/>
      <c r="E402" s="119"/>
      <c r="F402" s="11" t="s">
        <v>595</v>
      </c>
      <c r="G402" s="12">
        <f t="shared" si="19"/>
        <v>27.125</v>
      </c>
      <c r="H402" s="12">
        <v>10.85</v>
      </c>
      <c r="I402" s="12">
        <v>2.5</v>
      </c>
      <c r="J402" s="11"/>
      <c r="K402" s="43"/>
    </row>
    <row r="403" spans="1:11" x14ac:dyDescent="0.25">
      <c r="A403" s="152"/>
      <c r="B403" s="118"/>
      <c r="C403" s="104"/>
      <c r="D403" s="133"/>
      <c r="E403" s="119"/>
      <c r="F403" s="29" t="s">
        <v>623</v>
      </c>
      <c r="G403" s="12">
        <f t="shared" si="19"/>
        <v>34.125</v>
      </c>
      <c r="H403" s="12">
        <v>13.65</v>
      </c>
      <c r="I403" s="12">
        <v>2.5</v>
      </c>
      <c r="J403" s="73"/>
      <c r="K403" s="43"/>
    </row>
    <row r="404" spans="1:11" x14ac:dyDescent="0.25">
      <c r="A404" s="152"/>
      <c r="B404" s="118"/>
      <c r="C404" s="104"/>
      <c r="D404" s="133"/>
      <c r="E404" s="119"/>
      <c r="F404" s="29" t="s">
        <v>624</v>
      </c>
      <c r="G404" s="12">
        <f t="shared" si="19"/>
        <v>32</v>
      </c>
      <c r="H404" s="12">
        <v>12.8</v>
      </c>
      <c r="I404" s="12">
        <v>2.5</v>
      </c>
      <c r="J404" s="73"/>
      <c r="K404" s="43"/>
    </row>
    <row r="405" spans="1:11" x14ac:dyDescent="0.25">
      <c r="A405" s="152"/>
      <c r="B405" s="118"/>
      <c r="C405" s="104"/>
      <c r="D405" s="133"/>
      <c r="E405" s="119"/>
      <c r="F405" s="29" t="s">
        <v>598</v>
      </c>
      <c r="G405" s="12">
        <f t="shared" si="19"/>
        <v>21.87</v>
      </c>
      <c r="H405" s="12">
        <v>8.1</v>
      </c>
      <c r="I405" s="12">
        <v>2.7</v>
      </c>
      <c r="J405" s="73"/>
      <c r="K405" s="43"/>
    </row>
    <row r="406" spans="1:11" x14ac:dyDescent="0.25">
      <c r="A406" s="152"/>
      <c r="B406" s="118"/>
      <c r="C406" s="104"/>
      <c r="D406" s="133"/>
      <c r="E406" s="119"/>
      <c r="F406" s="29" t="s">
        <v>603</v>
      </c>
      <c r="G406" s="12">
        <f t="shared" si="19"/>
        <v>75.5</v>
      </c>
      <c r="H406" s="12">
        <v>30.2</v>
      </c>
      <c r="I406" s="12">
        <v>2.5</v>
      </c>
      <c r="J406" s="73"/>
      <c r="K406" s="43"/>
    </row>
    <row r="407" spans="1:11" x14ac:dyDescent="0.25">
      <c r="A407" s="152"/>
      <c r="B407" s="118"/>
      <c r="C407" s="104"/>
      <c r="D407" s="133"/>
      <c r="E407" s="119"/>
      <c r="F407" s="29" t="s">
        <v>604</v>
      </c>
      <c r="G407" s="12">
        <f t="shared" si="19"/>
        <v>79</v>
      </c>
      <c r="H407" s="12">
        <v>31.6</v>
      </c>
      <c r="I407" s="12">
        <v>2.5</v>
      </c>
      <c r="J407" s="73"/>
      <c r="K407" s="43"/>
    </row>
    <row r="408" spans="1:11" x14ac:dyDescent="0.25">
      <c r="A408" s="152"/>
      <c r="B408" s="118"/>
      <c r="C408" s="104"/>
      <c r="D408" s="133"/>
      <c r="E408" s="119"/>
      <c r="F408" s="29" t="s">
        <v>605</v>
      </c>
      <c r="G408" s="12">
        <f t="shared" si="19"/>
        <v>79</v>
      </c>
      <c r="H408" s="12">
        <v>31.6</v>
      </c>
      <c r="I408" s="12">
        <v>2.5</v>
      </c>
      <c r="J408" s="73"/>
      <c r="K408" s="43"/>
    </row>
    <row r="409" spans="1:11" x14ac:dyDescent="0.25">
      <c r="A409" s="152"/>
      <c r="B409" s="118"/>
      <c r="C409" s="104"/>
      <c r="D409" s="133"/>
      <c r="E409" s="119"/>
      <c r="F409" s="29" t="s">
        <v>606</v>
      </c>
      <c r="G409" s="12">
        <f t="shared" si="19"/>
        <v>82.75</v>
      </c>
      <c r="H409" s="12">
        <v>33.1</v>
      </c>
      <c r="I409" s="12">
        <v>2.5</v>
      </c>
      <c r="J409" s="73"/>
      <c r="K409" s="43"/>
    </row>
    <row r="410" spans="1:11" x14ac:dyDescent="0.25">
      <c r="A410" s="152"/>
      <c r="B410" s="118"/>
      <c r="C410" s="104"/>
      <c r="D410" s="133"/>
      <c r="E410" s="119"/>
      <c r="F410" s="29" t="s">
        <v>607</v>
      </c>
      <c r="G410" s="12">
        <f t="shared" si="19"/>
        <v>82.75</v>
      </c>
      <c r="H410" s="12">
        <v>33.1</v>
      </c>
      <c r="I410" s="12">
        <v>2.5</v>
      </c>
      <c r="J410" s="73"/>
      <c r="K410" s="43"/>
    </row>
    <row r="411" spans="1:11" x14ac:dyDescent="0.25">
      <c r="A411" s="152"/>
      <c r="B411" s="118"/>
      <c r="C411" s="104"/>
      <c r="D411" s="133"/>
      <c r="E411" s="119"/>
      <c r="F411" s="29" t="s">
        <v>608</v>
      </c>
      <c r="G411" s="12">
        <f t="shared" si="19"/>
        <v>79</v>
      </c>
      <c r="H411" s="12">
        <v>31.6</v>
      </c>
      <c r="I411" s="12">
        <v>2.5</v>
      </c>
      <c r="J411" s="73"/>
      <c r="K411" s="43"/>
    </row>
    <row r="412" spans="1:11" x14ac:dyDescent="0.25">
      <c r="A412" s="152"/>
      <c r="B412" s="118"/>
      <c r="C412" s="104"/>
      <c r="D412" s="133"/>
      <c r="E412" s="119"/>
      <c r="F412" s="29" t="s">
        <v>609</v>
      </c>
      <c r="G412" s="12">
        <f t="shared" si="19"/>
        <v>79</v>
      </c>
      <c r="H412" s="12">
        <v>31.6</v>
      </c>
      <c r="I412" s="12">
        <v>2.5</v>
      </c>
      <c r="J412" s="73"/>
      <c r="K412" s="43"/>
    </row>
    <row r="413" spans="1:11" x14ac:dyDescent="0.25">
      <c r="A413" s="152"/>
      <c r="B413" s="118"/>
      <c r="C413" s="104"/>
      <c r="D413" s="133"/>
      <c r="E413" s="119"/>
      <c r="F413" s="29" t="s">
        <v>603</v>
      </c>
      <c r="G413" s="12">
        <f t="shared" si="19"/>
        <v>113.75</v>
      </c>
      <c r="H413" s="12">
        <v>45.5</v>
      </c>
      <c r="I413" s="12">
        <v>2.5</v>
      </c>
      <c r="J413" s="73"/>
      <c r="K413" s="43"/>
    </row>
    <row r="414" spans="1:11" x14ac:dyDescent="0.25">
      <c r="A414" s="152"/>
      <c r="B414" s="118"/>
      <c r="C414" s="104"/>
      <c r="D414" s="133"/>
      <c r="E414" s="119"/>
      <c r="F414" s="29" t="s">
        <v>610</v>
      </c>
      <c r="G414" s="12">
        <f t="shared" si="19"/>
        <v>102.625</v>
      </c>
      <c r="H414" s="12">
        <v>41.05</v>
      </c>
      <c r="I414" s="12">
        <v>2.5</v>
      </c>
      <c r="J414" s="73"/>
      <c r="K414" s="43"/>
    </row>
    <row r="415" spans="1:11" x14ac:dyDescent="0.25">
      <c r="A415" s="152"/>
      <c r="B415" s="118"/>
      <c r="C415" s="104"/>
      <c r="D415" s="133"/>
      <c r="E415" s="119"/>
      <c r="F415" s="29" t="s">
        <v>611</v>
      </c>
      <c r="G415" s="12">
        <f t="shared" si="19"/>
        <v>98.5</v>
      </c>
      <c r="H415" s="12">
        <v>39.4</v>
      </c>
      <c r="I415" s="12">
        <v>2.5</v>
      </c>
      <c r="J415" s="73"/>
      <c r="K415" s="43"/>
    </row>
    <row r="416" spans="1:11" x14ac:dyDescent="0.25">
      <c r="A416" s="152"/>
      <c r="B416" s="118"/>
      <c r="C416" s="104"/>
      <c r="D416" s="133"/>
      <c r="E416" s="119"/>
      <c r="F416" s="29" t="s">
        <v>612</v>
      </c>
      <c r="G416" s="12">
        <f t="shared" si="19"/>
        <v>98.5</v>
      </c>
      <c r="H416" s="12">
        <v>39.4</v>
      </c>
      <c r="I416" s="12">
        <v>2.5</v>
      </c>
      <c r="J416" s="73"/>
      <c r="K416" s="43"/>
    </row>
    <row r="417" spans="1:11" x14ac:dyDescent="0.25">
      <c r="A417" s="152"/>
      <c r="B417" s="118"/>
      <c r="C417" s="104"/>
      <c r="D417" s="133"/>
      <c r="E417" s="119"/>
      <c r="F417" s="29" t="s">
        <v>613</v>
      </c>
      <c r="G417" s="12">
        <f t="shared" si="19"/>
        <v>128.875</v>
      </c>
      <c r="H417" s="12">
        <v>51.55</v>
      </c>
      <c r="I417" s="12">
        <v>2.5</v>
      </c>
      <c r="J417" s="73"/>
      <c r="K417" s="43"/>
    </row>
    <row r="418" spans="1:11" x14ac:dyDescent="0.25">
      <c r="A418" s="152"/>
      <c r="B418" s="118"/>
      <c r="C418" s="104"/>
      <c r="D418" s="133"/>
      <c r="E418" s="119"/>
      <c r="F418" s="81"/>
      <c r="G418" s="12"/>
      <c r="H418" s="12"/>
      <c r="I418" s="12"/>
      <c r="J418" s="73"/>
      <c r="K418" s="43"/>
    </row>
    <row r="419" spans="1:11" ht="13" thickBot="1" x14ac:dyDescent="0.3">
      <c r="A419" s="152"/>
      <c r="B419" s="118"/>
      <c r="C419" s="104"/>
      <c r="D419" s="133"/>
      <c r="E419" s="119"/>
      <c r="F419" s="11"/>
      <c r="G419" s="12"/>
      <c r="H419" s="12"/>
      <c r="I419" s="12"/>
      <c r="J419" s="73"/>
      <c r="K419" s="43"/>
    </row>
    <row r="420" spans="1:11" x14ac:dyDescent="0.25">
      <c r="A420" s="147" t="s">
        <v>273</v>
      </c>
      <c r="B420" s="117" t="s">
        <v>418</v>
      </c>
      <c r="C420" s="103" t="s">
        <v>419</v>
      </c>
      <c r="D420" s="105" t="s">
        <v>15</v>
      </c>
      <c r="E420" s="107">
        <f>SUM(G421:G427)</f>
        <v>195.8</v>
      </c>
      <c r="F420" s="7" t="s">
        <v>0</v>
      </c>
      <c r="G420" s="8" t="s">
        <v>7</v>
      </c>
      <c r="H420" s="8" t="s">
        <v>241</v>
      </c>
      <c r="I420" s="8" t="s">
        <v>5</v>
      </c>
      <c r="J420" s="70"/>
      <c r="K420" s="42"/>
    </row>
    <row r="421" spans="1:11" x14ac:dyDescent="0.25">
      <c r="A421" s="152"/>
      <c r="B421" s="118"/>
      <c r="C421" s="104"/>
      <c r="D421" s="133"/>
      <c r="E421" s="119"/>
      <c r="F421" s="11" t="s">
        <v>569</v>
      </c>
      <c r="G421" s="12">
        <f>H421*I421</f>
        <v>120</v>
      </c>
      <c r="H421" s="12">
        <v>20</v>
      </c>
      <c r="I421" s="12">
        <v>6</v>
      </c>
      <c r="J421" s="73"/>
      <c r="K421" s="43"/>
    </row>
    <row r="422" spans="1:11" x14ac:dyDescent="0.25">
      <c r="A422" s="152"/>
      <c r="B422" s="118"/>
      <c r="C422" s="104"/>
      <c r="D422" s="133"/>
      <c r="E422" s="119"/>
      <c r="F422" s="11" t="s">
        <v>570</v>
      </c>
      <c r="G422" s="12">
        <f t="shared" ref="G422:G427" si="20">H422*I422</f>
        <v>10</v>
      </c>
      <c r="H422" s="12">
        <v>2</v>
      </c>
      <c r="I422" s="12">
        <v>5</v>
      </c>
      <c r="J422" s="73"/>
      <c r="K422" s="43"/>
    </row>
    <row r="423" spans="1:11" x14ac:dyDescent="0.25">
      <c r="A423" s="152"/>
      <c r="B423" s="118"/>
      <c r="C423" s="104"/>
      <c r="D423" s="133"/>
      <c r="E423" s="119"/>
      <c r="F423" s="11" t="s">
        <v>571</v>
      </c>
      <c r="G423" s="12">
        <f t="shared" si="20"/>
        <v>6.4</v>
      </c>
      <c r="H423" s="12">
        <v>1</v>
      </c>
      <c r="I423" s="12">
        <v>6.4</v>
      </c>
      <c r="J423" s="73"/>
      <c r="K423" s="43"/>
    </row>
    <row r="424" spans="1:11" x14ac:dyDescent="0.25">
      <c r="A424" s="152"/>
      <c r="B424" s="118"/>
      <c r="C424" s="104"/>
      <c r="D424" s="133"/>
      <c r="E424" s="119"/>
      <c r="F424" s="11" t="s">
        <v>632</v>
      </c>
      <c r="G424" s="12">
        <f t="shared" si="20"/>
        <v>31.200000000000003</v>
      </c>
      <c r="H424" s="12">
        <v>6</v>
      </c>
      <c r="I424" s="12">
        <v>5.2</v>
      </c>
      <c r="J424" s="73"/>
      <c r="K424" s="43"/>
    </row>
    <row r="425" spans="1:11" x14ac:dyDescent="0.25">
      <c r="A425" s="152"/>
      <c r="B425" s="118"/>
      <c r="C425" s="104"/>
      <c r="D425" s="133"/>
      <c r="E425" s="119"/>
      <c r="F425" s="11" t="s">
        <v>633</v>
      </c>
      <c r="G425" s="12">
        <f t="shared" si="20"/>
        <v>19.200000000000003</v>
      </c>
      <c r="H425" s="12">
        <v>6</v>
      </c>
      <c r="I425" s="12">
        <v>3.2</v>
      </c>
      <c r="J425" s="73"/>
      <c r="K425" s="43"/>
    </row>
    <row r="426" spans="1:11" x14ac:dyDescent="0.25">
      <c r="A426" s="152"/>
      <c r="B426" s="118"/>
      <c r="C426" s="104"/>
      <c r="D426" s="133"/>
      <c r="E426" s="119"/>
      <c r="F426" s="11" t="s">
        <v>634</v>
      </c>
      <c r="G426" s="12">
        <f t="shared" si="20"/>
        <v>4.8</v>
      </c>
      <c r="H426" s="12">
        <v>2</v>
      </c>
      <c r="I426" s="12">
        <v>2.4</v>
      </c>
      <c r="J426" s="73"/>
      <c r="K426" s="43"/>
    </row>
    <row r="427" spans="1:11" x14ac:dyDescent="0.25">
      <c r="A427" s="152"/>
      <c r="B427" s="118"/>
      <c r="C427" s="104"/>
      <c r="D427" s="133"/>
      <c r="E427" s="119"/>
      <c r="F427" s="11" t="s">
        <v>635</v>
      </c>
      <c r="G427" s="12">
        <f t="shared" si="20"/>
        <v>4.2</v>
      </c>
      <c r="H427" s="12">
        <v>1</v>
      </c>
      <c r="I427" s="12">
        <v>4.2</v>
      </c>
      <c r="J427" s="73"/>
      <c r="K427" s="43"/>
    </row>
    <row r="428" spans="1:11" ht="13" thickBot="1" x14ac:dyDescent="0.3">
      <c r="A428" s="152"/>
      <c r="B428" s="118"/>
      <c r="C428" s="104"/>
      <c r="D428" s="133"/>
      <c r="E428" s="119"/>
      <c r="F428" s="11"/>
      <c r="G428" s="12"/>
      <c r="H428" s="12"/>
      <c r="I428" s="12"/>
      <c r="J428" s="73"/>
      <c r="K428" s="43"/>
    </row>
    <row r="429" spans="1:11" x14ac:dyDescent="0.25">
      <c r="A429" s="147" t="s">
        <v>818</v>
      </c>
      <c r="B429" s="117" t="s">
        <v>204</v>
      </c>
      <c r="C429" s="103" t="s">
        <v>420</v>
      </c>
      <c r="D429" s="105" t="s">
        <v>15</v>
      </c>
      <c r="E429" s="107">
        <f>SUM(G430:G433)</f>
        <v>18.3</v>
      </c>
      <c r="F429" s="7" t="s">
        <v>0</v>
      </c>
      <c r="G429" s="8" t="s">
        <v>7</v>
      </c>
      <c r="H429" s="8" t="s">
        <v>241</v>
      </c>
      <c r="I429" s="8" t="s">
        <v>5</v>
      </c>
      <c r="J429" s="70"/>
      <c r="K429" s="42"/>
    </row>
    <row r="430" spans="1:11" x14ac:dyDescent="0.25">
      <c r="A430" s="152"/>
      <c r="B430" s="118"/>
      <c r="C430" s="104"/>
      <c r="D430" s="133"/>
      <c r="E430" s="119"/>
      <c r="F430" s="11" t="s">
        <v>629</v>
      </c>
      <c r="G430" s="12">
        <f>H430*I430</f>
        <v>14.4</v>
      </c>
      <c r="H430" s="12">
        <v>16</v>
      </c>
      <c r="I430" s="12">
        <v>0.9</v>
      </c>
      <c r="J430" s="73"/>
      <c r="K430" s="43"/>
    </row>
    <row r="431" spans="1:11" x14ac:dyDescent="0.25">
      <c r="A431" s="152"/>
      <c r="B431" s="118"/>
      <c r="C431" s="104"/>
      <c r="D431" s="133"/>
      <c r="E431" s="119"/>
      <c r="F431" s="11" t="s">
        <v>630</v>
      </c>
      <c r="G431" s="12">
        <f>H431*I431</f>
        <v>2.0999999999999996</v>
      </c>
      <c r="H431" s="12">
        <v>3</v>
      </c>
      <c r="I431" s="12">
        <v>0.7</v>
      </c>
      <c r="J431" s="73"/>
      <c r="K431" s="43"/>
    </row>
    <row r="432" spans="1:11" x14ac:dyDescent="0.25">
      <c r="A432" s="152"/>
      <c r="B432" s="118"/>
      <c r="C432" s="104"/>
      <c r="D432" s="133"/>
      <c r="E432" s="119"/>
      <c r="F432" s="11" t="s">
        <v>631</v>
      </c>
      <c r="G432" s="12">
        <f t="shared" ref="G432" si="21">H432*I432</f>
        <v>1.8</v>
      </c>
      <c r="H432" s="12">
        <v>2</v>
      </c>
      <c r="I432" s="12">
        <v>0.9</v>
      </c>
      <c r="J432" s="73"/>
      <c r="K432" s="43"/>
    </row>
    <row r="433" spans="1:12" ht="13" thickBot="1" x14ac:dyDescent="0.3">
      <c r="A433" s="152"/>
      <c r="B433" s="118"/>
      <c r="C433" s="132"/>
      <c r="D433" s="133"/>
      <c r="E433" s="119"/>
      <c r="F433" s="11"/>
      <c r="G433" s="12"/>
      <c r="H433" s="12"/>
      <c r="I433" s="12"/>
      <c r="J433" s="73"/>
      <c r="K433" s="43"/>
    </row>
    <row r="434" spans="1:12" ht="13.5" thickBot="1" x14ac:dyDescent="0.3">
      <c r="A434" s="61" t="s">
        <v>249</v>
      </c>
      <c r="B434" s="25"/>
      <c r="C434" s="24" t="s">
        <v>250</v>
      </c>
      <c r="D434" s="25"/>
      <c r="E434" s="26"/>
      <c r="F434" s="26"/>
      <c r="G434" s="26"/>
      <c r="H434" s="26"/>
      <c r="I434" s="27"/>
      <c r="J434" s="27"/>
      <c r="K434" s="55"/>
    </row>
    <row r="435" spans="1:12" x14ac:dyDescent="0.25">
      <c r="A435" s="150" t="s">
        <v>276</v>
      </c>
      <c r="B435" s="117" t="s">
        <v>649</v>
      </c>
      <c r="C435" s="103" t="s">
        <v>650</v>
      </c>
      <c r="D435" s="117" t="s">
        <v>4</v>
      </c>
      <c r="E435" s="126">
        <f>G436</f>
        <v>2.2000000000000002</v>
      </c>
      <c r="F435" s="7" t="s">
        <v>0</v>
      </c>
      <c r="G435" s="8" t="s">
        <v>7</v>
      </c>
      <c r="H435" s="8" t="s">
        <v>5</v>
      </c>
      <c r="I435" s="8" t="s">
        <v>9</v>
      </c>
      <c r="J435" s="70"/>
      <c r="K435" s="42"/>
    </row>
    <row r="436" spans="1:12" x14ac:dyDescent="0.25">
      <c r="A436" s="148"/>
      <c r="B436" s="118"/>
      <c r="C436" s="104"/>
      <c r="D436" s="118"/>
      <c r="E436" s="127"/>
      <c r="F436" s="11" t="s">
        <v>588</v>
      </c>
      <c r="G436" s="12">
        <f>H436*I436</f>
        <v>2.2000000000000002</v>
      </c>
      <c r="H436" s="12">
        <v>2.2000000000000002</v>
      </c>
      <c r="I436" s="12">
        <v>1</v>
      </c>
      <c r="J436" s="73"/>
      <c r="K436" s="43"/>
    </row>
    <row r="437" spans="1:12" x14ac:dyDescent="0.25">
      <c r="A437" s="148"/>
      <c r="B437" s="118"/>
      <c r="C437" s="104"/>
      <c r="D437" s="118"/>
      <c r="E437" s="127"/>
      <c r="F437" s="11"/>
      <c r="G437" s="12"/>
      <c r="H437" s="12"/>
      <c r="I437" s="12"/>
      <c r="J437" s="73"/>
      <c r="K437" s="43"/>
    </row>
    <row r="438" spans="1:12" ht="13" thickBot="1" x14ac:dyDescent="0.3">
      <c r="A438" s="148"/>
      <c r="B438" s="118"/>
      <c r="C438" s="104"/>
      <c r="D438" s="118"/>
      <c r="E438" s="127"/>
      <c r="F438" s="29"/>
      <c r="G438" s="12"/>
      <c r="H438" s="12"/>
      <c r="I438" s="12"/>
      <c r="J438" s="73"/>
      <c r="K438" s="64"/>
    </row>
    <row r="439" spans="1:12" x14ac:dyDescent="0.25">
      <c r="A439" s="150" t="s">
        <v>501</v>
      </c>
      <c r="B439" s="117" t="s">
        <v>653</v>
      </c>
      <c r="C439" s="103" t="s">
        <v>654</v>
      </c>
      <c r="D439" s="117" t="s">
        <v>4</v>
      </c>
      <c r="E439" s="126">
        <f>SUM(G440:G441)</f>
        <v>9.4499999999999993</v>
      </c>
      <c r="F439" s="7" t="s">
        <v>0</v>
      </c>
      <c r="G439" s="8" t="s">
        <v>7</v>
      </c>
      <c r="H439" s="8" t="s">
        <v>5</v>
      </c>
      <c r="I439" s="8" t="s">
        <v>9</v>
      </c>
      <c r="J439" s="70" t="s">
        <v>241</v>
      </c>
      <c r="K439" s="42"/>
    </row>
    <row r="440" spans="1:12" x14ac:dyDescent="0.25">
      <c r="A440" s="148"/>
      <c r="B440" s="118"/>
      <c r="C440" s="104"/>
      <c r="D440" s="118"/>
      <c r="E440" s="127"/>
      <c r="F440" s="11" t="s">
        <v>631</v>
      </c>
      <c r="G440" s="12">
        <f>H440*I440*J440</f>
        <v>3.7800000000000002</v>
      </c>
      <c r="H440" s="12">
        <v>0.9</v>
      </c>
      <c r="I440" s="12">
        <v>2.1</v>
      </c>
      <c r="J440" s="73">
        <v>2</v>
      </c>
      <c r="K440" s="43"/>
    </row>
    <row r="441" spans="1:12" x14ac:dyDescent="0.25">
      <c r="A441" s="148"/>
      <c r="B441" s="118"/>
      <c r="C441" s="104"/>
      <c r="D441" s="118"/>
      <c r="E441" s="127"/>
      <c r="F441" s="11" t="s">
        <v>657</v>
      </c>
      <c r="G441" s="12">
        <f>H441*I441*J441</f>
        <v>5.67</v>
      </c>
      <c r="H441" s="12">
        <v>0.9</v>
      </c>
      <c r="I441" s="12">
        <v>2.1</v>
      </c>
      <c r="J441" s="73">
        <v>3</v>
      </c>
      <c r="K441" s="43"/>
    </row>
    <row r="442" spans="1:12" ht="13" thickBot="1" x14ac:dyDescent="0.3">
      <c r="A442" s="148"/>
      <c r="B442" s="118"/>
      <c r="C442" s="104"/>
      <c r="D442" s="118"/>
      <c r="E442" s="127"/>
      <c r="F442" s="29"/>
      <c r="G442" s="12"/>
      <c r="H442" s="12"/>
      <c r="I442" s="12"/>
      <c r="J442" s="73"/>
      <c r="K442" s="64"/>
    </row>
    <row r="443" spans="1:12" x14ac:dyDescent="0.25">
      <c r="A443" s="150" t="s">
        <v>277</v>
      </c>
      <c r="B443" s="117" t="s">
        <v>655</v>
      </c>
      <c r="C443" s="103" t="s">
        <v>656</v>
      </c>
      <c r="D443" s="117" t="s">
        <v>4</v>
      </c>
      <c r="E443" s="126">
        <f>SUM(G444:G449)</f>
        <v>59.87</v>
      </c>
      <c r="F443" s="7" t="s">
        <v>0</v>
      </c>
      <c r="G443" s="8" t="s">
        <v>7</v>
      </c>
      <c r="H443" s="8" t="s">
        <v>5</v>
      </c>
      <c r="I443" s="8" t="s">
        <v>9</v>
      </c>
      <c r="J443" s="70" t="s">
        <v>241</v>
      </c>
      <c r="K443" s="42"/>
    </row>
    <row r="444" spans="1:12" x14ac:dyDescent="0.25">
      <c r="A444" s="148"/>
      <c r="B444" s="118"/>
      <c r="C444" s="104"/>
      <c r="D444" s="118"/>
      <c r="E444" s="127"/>
      <c r="F444" s="11" t="s">
        <v>569</v>
      </c>
      <c r="G444" s="12">
        <f>H444*I444*J444</f>
        <v>28</v>
      </c>
      <c r="H444" s="12">
        <v>2</v>
      </c>
      <c r="I444" s="12">
        <v>1</v>
      </c>
      <c r="J444" s="73">
        <v>14</v>
      </c>
      <c r="K444" s="43"/>
      <c r="L444" s="173" t="s">
        <v>660</v>
      </c>
    </row>
    <row r="445" spans="1:12" x14ac:dyDescent="0.25">
      <c r="A445" s="148"/>
      <c r="B445" s="118"/>
      <c r="C445" s="104"/>
      <c r="D445" s="118"/>
      <c r="E445" s="127"/>
      <c r="F445" s="11" t="s">
        <v>632</v>
      </c>
      <c r="G445" s="12">
        <f>H445*I445*J445</f>
        <v>2.4</v>
      </c>
      <c r="H445" s="12">
        <v>2</v>
      </c>
      <c r="I445" s="12">
        <v>0.6</v>
      </c>
      <c r="J445" s="73">
        <v>2</v>
      </c>
      <c r="K445" s="43"/>
      <c r="L445" s="173"/>
    </row>
    <row r="446" spans="1:12" x14ac:dyDescent="0.25">
      <c r="A446" s="148"/>
      <c r="B446" s="118"/>
      <c r="C446" s="104"/>
      <c r="D446" s="118"/>
      <c r="E446" s="127"/>
      <c r="F446" s="11" t="s">
        <v>633</v>
      </c>
      <c r="G446" s="12">
        <f>H446*I446*J446</f>
        <v>1.2</v>
      </c>
      <c r="H446" s="12">
        <v>1</v>
      </c>
      <c r="I446" s="12">
        <v>0.6</v>
      </c>
      <c r="J446" s="73">
        <v>2</v>
      </c>
      <c r="K446" s="43"/>
      <c r="L446" s="173"/>
    </row>
    <row r="447" spans="1:12" x14ac:dyDescent="0.25">
      <c r="A447" s="148"/>
      <c r="B447" s="118"/>
      <c r="C447" s="104"/>
      <c r="D447" s="118"/>
      <c r="E447" s="127"/>
      <c r="F447" s="11" t="s">
        <v>658</v>
      </c>
      <c r="G447" s="12">
        <f t="shared" ref="G447:G449" si="22">H447*I447*J447</f>
        <v>2.52</v>
      </c>
      <c r="H447" s="12">
        <v>1.2</v>
      </c>
      <c r="I447" s="12">
        <v>2.1</v>
      </c>
      <c r="J447" s="73">
        <v>1</v>
      </c>
      <c r="K447" s="43"/>
    </row>
    <row r="448" spans="1:12" x14ac:dyDescent="0.25">
      <c r="A448" s="148"/>
      <c r="B448" s="118"/>
      <c r="C448" s="104"/>
      <c r="D448" s="118"/>
      <c r="E448" s="127"/>
      <c r="F448" s="11" t="s">
        <v>659</v>
      </c>
      <c r="G448" s="12">
        <f t="shared" si="22"/>
        <v>5.5</v>
      </c>
      <c r="H448" s="12">
        <v>2.75</v>
      </c>
      <c r="I448" s="12">
        <v>2</v>
      </c>
      <c r="J448" s="73">
        <v>1</v>
      </c>
      <c r="K448" s="43"/>
    </row>
    <row r="449" spans="1:12" x14ac:dyDescent="0.25">
      <c r="A449" s="148"/>
      <c r="B449" s="118"/>
      <c r="C449" s="104"/>
      <c r="D449" s="118"/>
      <c r="E449" s="127"/>
      <c r="F449" s="11" t="s">
        <v>661</v>
      </c>
      <c r="G449" s="12">
        <f t="shared" si="22"/>
        <v>20.25</v>
      </c>
      <c r="H449" s="12">
        <v>13.5</v>
      </c>
      <c r="I449" s="12">
        <v>1.5</v>
      </c>
      <c r="J449" s="73">
        <v>1</v>
      </c>
      <c r="K449" s="43"/>
      <c r="L449" t="s">
        <v>582</v>
      </c>
    </row>
    <row r="450" spans="1:12" ht="13" thickBot="1" x14ac:dyDescent="0.3">
      <c r="A450" s="148"/>
      <c r="B450" s="118"/>
      <c r="C450" s="104"/>
      <c r="D450" s="118"/>
      <c r="E450" s="127"/>
      <c r="F450" s="29"/>
      <c r="G450" s="12"/>
      <c r="H450" s="12"/>
      <c r="I450" s="12"/>
      <c r="J450" s="73"/>
      <c r="K450" s="64"/>
    </row>
    <row r="451" spans="1:12" x14ac:dyDescent="0.25">
      <c r="A451" s="150" t="s">
        <v>819</v>
      </c>
      <c r="B451" s="117" t="s">
        <v>725</v>
      </c>
      <c r="C451" s="103" t="s">
        <v>726</v>
      </c>
      <c r="D451" s="117" t="s">
        <v>4</v>
      </c>
      <c r="E451" s="126">
        <f>SUM(G452:G455)</f>
        <v>15.120000000000001</v>
      </c>
      <c r="F451" s="7" t="s">
        <v>0</v>
      </c>
      <c r="G451" s="8" t="s">
        <v>7</v>
      </c>
      <c r="H451" s="8" t="s">
        <v>6</v>
      </c>
      <c r="I451" s="8" t="s">
        <v>9</v>
      </c>
      <c r="J451" s="70" t="s">
        <v>241</v>
      </c>
      <c r="K451" s="42"/>
    </row>
    <row r="452" spans="1:12" x14ac:dyDescent="0.25">
      <c r="A452" s="148"/>
      <c r="B452" s="118"/>
      <c r="C452" s="104"/>
      <c r="D452" s="118"/>
      <c r="E452" s="127"/>
      <c r="F452" s="11" t="s">
        <v>600</v>
      </c>
      <c r="G452" s="12">
        <f>H452*I452*J452</f>
        <v>4.32</v>
      </c>
      <c r="H452" s="12">
        <v>0.6</v>
      </c>
      <c r="I452" s="12">
        <v>1.8</v>
      </c>
      <c r="J452" s="73">
        <v>4</v>
      </c>
      <c r="K452" s="43"/>
    </row>
    <row r="453" spans="1:12" x14ac:dyDescent="0.25">
      <c r="A453" s="148"/>
      <c r="B453" s="118"/>
      <c r="C453" s="104"/>
      <c r="D453" s="118"/>
      <c r="E453" s="127"/>
      <c r="F453" s="11" t="s">
        <v>601</v>
      </c>
      <c r="G453" s="12">
        <f t="shared" ref="G453:G455" si="23">H453*I453*J453</f>
        <v>3.24</v>
      </c>
      <c r="H453" s="12">
        <v>0.6</v>
      </c>
      <c r="I453" s="12">
        <v>1.8</v>
      </c>
      <c r="J453" s="73">
        <v>3</v>
      </c>
      <c r="K453" s="43"/>
    </row>
    <row r="454" spans="1:12" x14ac:dyDescent="0.25">
      <c r="A454" s="148"/>
      <c r="B454" s="118"/>
      <c r="C454" s="104"/>
      <c r="D454" s="118"/>
      <c r="E454" s="127"/>
      <c r="F454" s="11" t="s">
        <v>600</v>
      </c>
      <c r="G454" s="12">
        <f t="shared" si="23"/>
        <v>4.32</v>
      </c>
      <c r="H454" s="12">
        <v>0.6</v>
      </c>
      <c r="I454" s="12">
        <v>1.8</v>
      </c>
      <c r="J454" s="73">
        <v>4</v>
      </c>
      <c r="K454" s="43"/>
    </row>
    <row r="455" spans="1:12" x14ac:dyDescent="0.25">
      <c r="A455" s="148"/>
      <c r="B455" s="118"/>
      <c r="C455" s="104"/>
      <c r="D455" s="118"/>
      <c r="E455" s="127"/>
      <c r="F455" s="11" t="s">
        <v>601</v>
      </c>
      <c r="G455" s="12">
        <f t="shared" si="23"/>
        <v>3.24</v>
      </c>
      <c r="H455" s="12">
        <v>0.6</v>
      </c>
      <c r="I455" s="12">
        <v>1.8</v>
      </c>
      <c r="J455" s="73">
        <v>3</v>
      </c>
      <c r="K455" s="43"/>
    </row>
    <row r="456" spans="1:12" ht="13" thickBot="1" x14ac:dyDescent="0.3">
      <c r="A456" s="148"/>
      <c r="B456" s="118"/>
      <c r="C456" s="104"/>
      <c r="D456" s="118"/>
      <c r="E456" s="127"/>
      <c r="F456" s="29"/>
      <c r="G456" s="12"/>
      <c r="H456" s="12"/>
      <c r="I456" s="12"/>
      <c r="J456" s="73"/>
      <c r="K456" s="64"/>
    </row>
    <row r="457" spans="1:12" x14ac:dyDescent="0.25">
      <c r="A457" s="150" t="s">
        <v>282</v>
      </c>
      <c r="B457" s="117" t="s">
        <v>642</v>
      </c>
      <c r="C457" s="103" t="s">
        <v>643</v>
      </c>
      <c r="D457" s="117" t="s">
        <v>4</v>
      </c>
      <c r="E457" s="126">
        <f>SUM(G458:G463)</f>
        <v>55.42</v>
      </c>
      <c r="F457" s="7" t="s">
        <v>0</v>
      </c>
      <c r="G457" s="8" t="s">
        <v>7</v>
      </c>
      <c r="H457" s="8" t="s">
        <v>5</v>
      </c>
      <c r="I457" s="8" t="s">
        <v>9</v>
      </c>
      <c r="J457" s="70" t="s">
        <v>241</v>
      </c>
      <c r="K457" s="42"/>
    </row>
    <row r="458" spans="1:12" x14ac:dyDescent="0.25">
      <c r="A458" s="148"/>
      <c r="B458" s="118"/>
      <c r="C458" s="104"/>
      <c r="D458" s="118"/>
      <c r="E458" s="127"/>
      <c r="F458" s="11" t="s">
        <v>569</v>
      </c>
      <c r="G458" s="12">
        <f>H458*I458*J458</f>
        <v>40</v>
      </c>
      <c r="H458" s="12">
        <v>2</v>
      </c>
      <c r="I458" s="12">
        <v>1</v>
      </c>
      <c r="J458" s="73">
        <v>20</v>
      </c>
      <c r="K458" s="43"/>
    </row>
    <row r="459" spans="1:12" x14ac:dyDescent="0.25">
      <c r="A459" s="148"/>
      <c r="B459" s="118"/>
      <c r="C459" s="104"/>
      <c r="D459" s="118"/>
      <c r="E459" s="127"/>
      <c r="F459" s="11" t="s">
        <v>570</v>
      </c>
      <c r="G459" s="12">
        <f t="shared" ref="G459:G463" si="24">H459*I459*J459</f>
        <v>3</v>
      </c>
      <c r="H459" s="12">
        <v>1.5</v>
      </c>
      <c r="I459" s="12">
        <v>1</v>
      </c>
      <c r="J459" s="73">
        <v>2</v>
      </c>
      <c r="K459" s="43"/>
    </row>
    <row r="460" spans="1:12" x14ac:dyDescent="0.25">
      <c r="A460" s="148"/>
      <c r="B460" s="118"/>
      <c r="C460" s="104"/>
      <c r="D460" s="118"/>
      <c r="E460" s="127"/>
      <c r="F460" s="11" t="s">
        <v>632</v>
      </c>
      <c r="G460" s="12">
        <f t="shared" si="24"/>
        <v>7.1999999999999993</v>
      </c>
      <c r="H460" s="12">
        <v>2</v>
      </c>
      <c r="I460" s="12">
        <v>0.6</v>
      </c>
      <c r="J460" s="73">
        <v>6</v>
      </c>
      <c r="K460" s="43"/>
    </row>
    <row r="461" spans="1:12" x14ac:dyDescent="0.25">
      <c r="A461" s="148"/>
      <c r="B461" s="118"/>
      <c r="C461" s="104"/>
      <c r="D461" s="118"/>
      <c r="E461" s="127"/>
      <c r="F461" s="11" t="s">
        <v>633</v>
      </c>
      <c r="G461" s="12">
        <f t="shared" si="24"/>
        <v>3.5999999999999996</v>
      </c>
      <c r="H461" s="12">
        <v>1</v>
      </c>
      <c r="I461" s="12">
        <v>0.6</v>
      </c>
      <c r="J461" s="73">
        <v>6</v>
      </c>
      <c r="K461" s="43"/>
    </row>
    <row r="462" spans="1:12" x14ac:dyDescent="0.25">
      <c r="A462" s="148"/>
      <c r="B462" s="118"/>
      <c r="C462" s="104"/>
      <c r="D462" s="118"/>
      <c r="E462" s="127"/>
      <c r="F462" s="11" t="s">
        <v>634</v>
      </c>
      <c r="G462" s="12">
        <f t="shared" si="24"/>
        <v>0.72</v>
      </c>
      <c r="H462" s="12">
        <v>0.6</v>
      </c>
      <c r="I462" s="12">
        <v>0.6</v>
      </c>
      <c r="J462" s="73">
        <v>2</v>
      </c>
      <c r="K462" s="43"/>
    </row>
    <row r="463" spans="1:12" x14ac:dyDescent="0.25">
      <c r="A463" s="148"/>
      <c r="B463" s="118"/>
      <c r="C463" s="104"/>
      <c r="D463" s="118"/>
      <c r="E463" s="127"/>
      <c r="F463" s="11" t="s">
        <v>635</v>
      </c>
      <c r="G463" s="12">
        <f t="shared" si="24"/>
        <v>0.89999999999999991</v>
      </c>
      <c r="H463" s="12">
        <v>1.5</v>
      </c>
      <c r="I463" s="12">
        <v>0.6</v>
      </c>
      <c r="J463" s="73">
        <v>1</v>
      </c>
      <c r="K463" s="43"/>
    </row>
    <row r="464" spans="1:12" ht="13" thickBot="1" x14ac:dyDescent="0.3">
      <c r="A464" s="148"/>
      <c r="B464" s="118"/>
      <c r="C464" s="104"/>
      <c r="D464" s="118"/>
      <c r="E464" s="127"/>
      <c r="F464" s="29"/>
      <c r="G464" s="12"/>
      <c r="H464" s="12"/>
      <c r="I464" s="12"/>
      <c r="J464" s="73"/>
      <c r="K464" s="64"/>
    </row>
    <row r="465" spans="1:11" x14ac:dyDescent="0.25">
      <c r="A465" s="147" t="s">
        <v>283</v>
      </c>
      <c r="B465" s="105" t="s">
        <v>651</v>
      </c>
      <c r="C465" s="111" t="s">
        <v>652</v>
      </c>
      <c r="D465" s="105" t="s">
        <v>274</v>
      </c>
      <c r="E465" s="107">
        <f>SUM(G466:G467)</f>
        <v>10</v>
      </c>
      <c r="F465" s="28" t="s">
        <v>0</v>
      </c>
      <c r="G465" s="8" t="s">
        <v>1</v>
      </c>
      <c r="H465" s="8"/>
      <c r="I465" s="8"/>
      <c r="J465" s="70"/>
      <c r="K465" s="52"/>
    </row>
    <row r="466" spans="1:11" x14ac:dyDescent="0.25">
      <c r="A466" s="152"/>
      <c r="B466" s="133"/>
      <c r="C466" s="151"/>
      <c r="D466" s="133"/>
      <c r="E466" s="119"/>
      <c r="F466" s="81" t="s">
        <v>629</v>
      </c>
      <c r="G466" s="12">
        <v>7</v>
      </c>
      <c r="H466" s="12"/>
      <c r="I466" s="12"/>
      <c r="J466" s="73"/>
      <c r="K466" s="82"/>
    </row>
    <row r="467" spans="1:11" x14ac:dyDescent="0.25">
      <c r="A467" s="152"/>
      <c r="B467" s="133"/>
      <c r="C467" s="151"/>
      <c r="D467" s="133"/>
      <c r="E467" s="119"/>
      <c r="F467" s="81" t="s">
        <v>630</v>
      </c>
      <c r="G467" s="12">
        <v>3</v>
      </c>
      <c r="H467" s="12"/>
      <c r="I467" s="12"/>
      <c r="J467" s="73"/>
      <c r="K467" s="82"/>
    </row>
    <row r="468" spans="1:11" ht="13" thickBot="1" x14ac:dyDescent="0.3">
      <c r="A468" s="153"/>
      <c r="B468" s="106"/>
      <c r="C468" s="112"/>
      <c r="D468" s="106"/>
      <c r="E468" s="108"/>
      <c r="F468" s="10"/>
      <c r="G468" s="10"/>
      <c r="H468" s="10"/>
      <c r="I468" s="10"/>
      <c r="J468" s="71"/>
      <c r="K468" s="46"/>
    </row>
    <row r="469" spans="1:11" x14ac:dyDescent="0.25">
      <c r="A469" s="147" t="s">
        <v>284</v>
      </c>
      <c r="B469" s="105" t="s">
        <v>729</v>
      </c>
      <c r="C469" s="111" t="s">
        <v>730</v>
      </c>
      <c r="D469" s="105" t="s">
        <v>274</v>
      </c>
      <c r="E469" s="107">
        <f>G470</f>
        <v>14</v>
      </c>
      <c r="F469" s="28" t="s">
        <v>0</v>
      </c>
      <c r="G469" s="8" t="s">
        <v>1</v>
      </c>
      <c r="H469" s="8"/>
      <c r="I469" s="8"/>
      <c r="J469" s="70"/>
      <c r="K469" s="52"/>
    </row>
    <row r="470" spans="1:11" x14ac:dyDescent="0.25">
      <c r="A470" s="152"/>
      <c r="B470" s="133"/>
      <c r="C470" s="151"/>
      <c r="D470" s="133"/>
      <c r="E470" s="119"/>
      <c r="F470" s="81" t="s">
        <v>731</v>
      </c>
      <c r="G470" s="12">
        <v>14</v>
      </c>
      <c r="H470" s="12"/>
      <c r="I470" s="12"/>
      <c r="J470" s="73"/>
      <c r="K470" s="82"/>
    </row>
    <row r="471" spans="1:11" x14ac:dyDescent="0.25">
      <c r="A471" s="152"/>
      <c r="B471" s="133"/>
      <c r="C471" s="151"/>
      <c r="D471" s="133"/>
      <c r="E471" s="119"/>
      <c r="F471" s="81"/>
      <c r="G471" s="12"/>
      <c r="H471" s="12"/>
      <c r="I471" s="12"/>
      <c r="J471" s="73"/>
      <c r="K471" s="82"/>
    </row>
    <row r="472" spans="1:11" ht="13" thickBot="1" x14ac:dyDescent="0.3">
      <c r="A472" s="153"/>
      <c r="B472" s="113"/>
      <c r="C472" s="120"/>
      <c r="D472" s="106"/>
      <c r="E472" s="108"/>
      <c r="F472" s="10"/>
      <c r="G472" s="10"/>
      <c r="H472" s="9"/>
      <c r="I472" s="9"/>
      <c r="J472" s="74"/>
      <c r="K472" s="44"/>
    </row>
    <row r="473" spans="1:11" x14ac:dyDescent="0.25">
      <c r="A473" s="147" t="s">
        <v>285</v>
      </c>
      <c r="B473" s="105" t="s">
        <v>437</v>
      </c>
      <c r="C473" s="111" t="s">
        <v>662</v>
      </c>
      <c r="D473" s="105" t="s">
        <v>274</v>
      </c>
      <c r="E473" s="107">
        <f>SUM(G474:G475)</f>
        <v>5</v>
      </c>
      <c r="F473" s="28" t="s">
        <v>0</v>
      </c>
      <c r="G473" s="8" t="s">
        <v>1</v>
      </c>
      <c r="H473" s="8"/>
      <c r="I473" s="8"/>
      <c r="J473" s="70"/>
      <c r="K473" s="52"/>
    </row>
    <row r="474" spans="1:11" x14ac:dyDescent="0.25">
      <c r="A474" s="152"/>
      <c r="B474" s="133"/>
      <c r="C474" s="151"/>
      <c r="D474" s="133"/>
      <c r="E474" s="119"/>
      <c r="F474" s="81" t="s">
        <v>631</v>
      </c>
      <c r="G474" s="12">
        <v>2</v>
      </c>
      <c r="H474" s="12"/>
      <c r="I474" s="12"/>
      <c r="J474" s="73"/>
      <c r="K474" s="82"/>
    </row>
    <row r="475" spans="1:11" x14ac:dyDescent="0.25">
      <c r="A475" s="152"/>
      <c r="B475" s="133"/>
      <c r="C475" s="151"/>
      <c r="D475" s="133"/>
      <c r="E475" s="119"/>
      <c r="F475" s="81" t="s">
        <v>657</v>
      </c>
      <c r="G475" s="12">
        <v>3</v>
      </c>
      <c r="H475" s="12"/>
      <c r="I475" s="12"/>
      <c r="J475" s="73"/>
      <c r="K475" s="82"/>
    </row>
    <row r="476" spans="1:11" ht="13" thickBot="1" x14ac:dyDescent="0.3">
      <c r="A476" s="153"/>
      <c r="B476" s="113"/>
      <c r="C476" s="120"/>
      <c r="D476" s="106"/>
      <c r="E476" s="108"/>
      <c r="F476" s="10"/>
      <c r="G476" s="10"/>
      <c r="H476" s="9"/>
      <c r="I476" s="9"/>
      <c r="J476" s="74"/>
      <c r="K476" s="44"/>
    </row>
    <row r="477" spans="1:11" x14ac:dyDescent="0.25">
      <c r="A477" s="147" t="s">
        <v>286</v>
      </c>
      <c r="B477" s="105" t="s">
        <v>663</v>
      </c>
      <c r="C477" s="111" t="s">
        <v>664</v>
      </c>
      <c r="D477" s="105" t="s">
        <v>274</v>
      </c>
      <c r="E477" s="107">
        <f>SUM(G478:G480)</f>
        <v>57</v>
      </c>
      <c r="F477" s="28" t="s">
        <v>0</v>
      </c>
      <c r="G477" s="8" t="s">
        <v>1</v>
      </c>
      <c r="H477" s="8" t="s">
        <v>241</v>
      </c>
      <c r="I477" s="8" t="s">
        <v>728</v>
      </c>
      <c r="J477" s="70"/>
      <c r="K477" s="52"/>
    </row>
    <row r="478" spans="1:11" x14ac:dyDescent="0.25">
      <c r="A478" s="152"/>
      <c r="B478" s="133"/>
      <c r="C478" s="151"/>
      <c r="D478" s="133"/>
      <c r="E478" s="119"/>
      <c r="F478" s="81" t="s">
        <v>631</v>
      </c>
      <c r="G478" s="12">
        <v>6</v>
      </c>
      <c r="H478" s="12"/>
      <c r="I478" s="12"/>
      <c r="J478" s="73"/>
      <c r="K478" s="82"/>
    </row>
    <row r="479" spans="1:11" x14ac:dyDescent="0.25">
      <c r="A479" s="152"/>
      <c r="B479" s="133"/>
      <c r="C479" s="151"/>
      <c r="D479" s="133"/>
      <c r="E479" s="119"/>
      <c r="F479" s="81" t="s">
        <v>657</v>
      </c>
      <c r="G479" s="12">
        <v>9</v>
      </c>
      <c r="H479" s="12"/>
      <c r="I479" s="12"/>
      <c r="J479" s="73"/>
      <c r="K479" s="82"/>
    </row>
    <row r="480" spans="1:11" x14ac:dyDescent="0.25">
      <c r="A480" s="152"/>
      <c r="B480" s="133"/>
      <c r="C480" s="151"/>
      <c r="D480" s="133"/>
      <c r="E480" s="127"/>
      <c r="F480" s="83" t="s">
        <v>727</v>
      </c>
      <c r="G480" s="65">
        <f>H480*I480</f>
        <v>42</v>
      </c>
      <c r="H480" s="12">
        <v>14</v>
      </c>
      <c r="I480" s="12">
        <v>3</v>
      </c>
      <c r="J480" s="73"/>
      <c r="K480" s="82"/>
    </row>
    <row r="481" spans="1:11" ht="13" thickBot="1" x14ac:dyDescent="0.3">
      <c r="A481" s="154"/>
      <c r="B481" s="113"/>
      <c r="C481" s="120"/>
      <c r="D481" s="113"/>
      <c r="E481" s="108"/>
      <c r="F481" s="10"/>
      <c r="G481" s="10"/>
      <c r="H481" s="9"/>
      <c r="I481" s="9"/>
      <c r="J481" s="74"/>
      <c r="K481" s="44"/>
    </row>
    <row r="482" spans="1:11" x14ac:dyDescent="0.25">
      <c r="A482" s="147" t="s">
        <v>287</v>
      </c>
      <c r="B482" s="105" t="s">
        <v>732</v>
      </c>
      <c r="C482" s="111" t="s">
        <v>733</v>
      </c>
      <c r="D482" s="105" t="s">
        <v>274</v>
      </c>
      <c r="E482" s="107">
        <f>G483</f>
        <v>14</v>
      </c>
      <c r="F482" s="28" t="s">
        <v>0</v>
      </c>
      <c r="G482" s="8" t="s">
        <v>1</v>
      </c>
      <c r="H482" s="8"/>
      <c r="I482" s="8"/>
      <c r="J482" s="70"/>
      <c r="K482" s="52"/>
    </row>
    <row r="483" spans="1:11" x14ac:dyDescent="0.25">
      <c r="A483" s="152"/>
      <c r="B483" s="133"/>
      <c r="C483" s="151"/>
      <c r="D483" s="133"/>
      <c r="E483" s="119"/>
      <c r="F483" s="81" t="s">
        <v>731</v>
      </c>
      <c r="G483" s="12">
        <v>14</v>
      </c>
      <c r="H483" s="12"/>
      <c r="I483" s="12"/>
      <c r="J483" s="73"/>
      <c r="K483" s="82"/>
    </row>
    <row r="484" spans="1:11" x14ac:dyDescent="0.25">
      <c r="A484" s="152"/>
      <c r="B484" s="133"/>
      <c r="C484" s="151"/>
      <c r="D484" s="133"/>
      <c r="E484" s="119"/>
      <c r="F484" s="81"/>
      <c r="G484" s="12"/>
      <c r="H484" s="12"/>
      <c r="I484" s="12"/>
      <c r="J484" s="73"/>
      <c r="K484" s="82"/>
    </row>
    <row r="485" spans="1:11" ht="13" thickBot="1" x14ac:dyDescent="0.3">
      <c r="A485" s="154"/>
      <c r="B485" s="113"/>
      <c r="C485" s="120"/>
      <c r="D485" s="106"/>
      <c r="E485" s="108"/>
      <c r="F485" s="10"/>
      <c r="G485" s="10"/>
      <c r="H485" s="9"/>
      <c r="I485" s="9"/>
      <c r="J485" s="74"/>
      <c r="K485" s="44"/>
    </row>
    <row r="486" spans="1:11" x14ac:dyDescent="0.25">
      <c r="A486" s="147" t="s">
        <v>288</v>
      </c>
      <c r="B486" s="105" t="s">
        <v>280</v>
      </c>
      <c r="C486" s="111" t="s">
        <v>279</v>
      </c>
      <c r="D486" s="105" t="s">
        <v>274</v>
      </c>
      <c r="E486" s="107">
        <f>G487</f>
        <v>7</v>
      </c>
      <c r="F486" s="28" t="s">
        <v>0</v>
      </c>
      <c r="G486" s="8" t="s">
        <v>1</v>
      </c>
      <c r="H486" s="8"/>
      <c r="I486" s="8"/>
      <c r="J486" s="70"/>
      <c r="K486" s="52"/>
    </row>
    <row r="487" spans="1:11" x14ac:dyDescent="0.25">
      <c r="A487" s="152"/>
      <c r="B487" s="133"/>
      <c r="C487" s="151"/>
      <c r="D487" s="133"/>
      <c r="E487" s="119"/>
      <c r="F487" s="81" t="s">
        <v>629</v>
      </c>
      <c r="G487" s="12">
        <v>7</v>
      </c>
      <c r="H487" s="12"/>
      <c r="I487" s="12"/>
      <c r="J487" s="73"/>
      <c r="K487" s="82"/>
    </row>
    <row r="488" spans="1:11" x14ac:dyDescent="0.25">
      <c r="A488" s="152"/>
      <c r="B488" s="133"/>
      <c r="C488" s="151"/>
      <c r="D488" s="133"/>
      <c r="E488" s="119"/>
      <c r="F488" s="81"/>
      <c r="G488" s="12"/>
      <c r="H488" s="12"/>
      <c r="I488" s="12"/>
      <c r="J488" s="73"/>
      <c r="K488" s="82"/>
    </row>
    <row r="489" spans="1:11" ht="13" thickBot="1" x14ac:dyDescent="0.3">
      <c r="A489" s="154"/>
      <c r="B489" s="113"/>
      <c r="C489" s="120"/>
      <c r="D489" s="113"/>
      <c r="E489" s="116"/>
      <c r="F489" s="9"/>
      <c r="G489" s="9"/>
      <c r="H489" s="9"/>
      <c r="I489" s="9"/>
      <c r="J489" s="74"/>
      <c r="K489" s="44"/>
    </row>
    <row r="490" spans="1:11" x14ac:dyDescent="0.25">
      <c r="A490" s="147" t="s">
        <v>289</v>
      </c>
      <c r="B490" s="105" t="s">
        <v>647</v>
      </c>
      <c r="C490" s="111" t="s">
        <v>648</v>
      </c>
      <c r="D490" s="105" t="s">
        <v>274</v>
      </c>
      <c r="E490" s="107">
        <f>G491</f>
        <v>3</v>
      </c>
      <c r="F490" s="28" t="s">
        <v>0</v>
      </c>
      <c r="G490" s="8" t="s">
        <v>1</v>
      </c>
      <c r="H490" s="8"/>
      <c r="I490" s="8"/>
      <c r="J490" s="70"/>
      <c r="K490" s="52"/>
    </row>
    <row r="491" spans="1:11" x14ac:dyDescent="0.25">
      <c r="A491" s="152"/>
      <c r="B491" s="133"/>
      <c r="C491" s="151"/>
      <c r="D491" s="133"/>
      <c r="E491" s="119"/>
      <c r="F491" s="81" t="s">
        <v>630</v>
      </c>
      <c r="G491" s="12">
        <v>3</v>
      </c>
      <c r="H491" s="12"/>
      <c r="I491" s="12"/>
      <c r="J491" s="73"/>
      <c r="K491" s="82"/>
    </row>
    <row r="492" spans="1:11" x14ac:dyDescent="0.25">
      <c r="A492" s="152"/>
      <c r="B492" s="133"/>
      <c r="C492" s="151"/>
      <c r="D492" s="133"/>
      <c r="E492" s="119"/>
      <c r="F492" s="81"/>
      <c r="G492" s="12"/>
      <c r="H492" s="12"/>
      <c r="I492" s="12"/>
      <c r="J492" s="73"/>
      <c r="K492" s="82"/>
    </row>
    <row r="493" spans="1:11" ht="13" thickBot="1" x14ac:dyDescent="0.3">
      <c r="A493" s="154"/>
      <c r="B493" s="113"/>
      <c r="C493" s="120"/>
      <c r="D493" s="113"/>
      <c r="E493" s="116"/>
      <c r="F493" s="9"/>
      <c r="G493" s="9"/>
      <c r="H493" s="9"/>
      <c r="I493" s="9"/>
      <c r="J493" s="74"/>
      <c r="K493" s="44"/>
    </row>
    <row r="494" spans="1:11" x14ac:dyDescent="0.25">
      <c r="A494" s="147" t="s">
        <v>290</v>
      </c>
      <c r="B494" s="105" t="s">
        <v>644</v>
      </c>
      <c r="C494" s="111" t="s">
        <v>645</v>
      </c>
      <c r="D494" s="105" t="s">
        <v>274</v>
      </c>
      <c r="E494" s="107">
        <f>SUM(G495:G497)</f>
        <v>10</v>
      </c>
      <c r="F494" s="28" t="s">
        <v>0</v>
      </c>
      <c r="G494" s="8" t="s">
        <v>1</v>
      </c>
      <c r="H494" s="8"/>
      <c r="I494" s="8"/>
      <c r="J494" s="70"/>
      <c r="K494" s="52"/>
    </row>
    <row r="495" spans="1:11" x14ac:dyDescent="0.25">
      <c r="A495" s="152"/>
      <c r="B495" s="133"/>
      <c r="C495" s="151"/>
      <c r="D495" s="133"/>
      <c r="E495" s="119"/>
      <c r="F495" s="81" t="s">
        <v>604</v>
      </c>
      <c r="G495" s="12">
        <v>1</v>
      </c>
      <c r="H495" s="12"/>
      <c r="I495" s="12"/>
      <c r="J495" s="73"/>
      <c r="K495" s="82"/>
    </row>
    <row r="496" spans="1:11" x14ac:dyDescent="0.25">
      <c r="A496" s="152"/>
      <c r="B496" s="133"/>
      <c r="C496" s="151"/>
      <c r="D496" s="133"/>
      <c r="E496" s="119"/>
      <c r="F496" s="81" t="s">
        <v>606</v>
      </c>
      <c r="G496" s="12">
        <v>1</v>
      </c>
      <c r="H496" s="12"/>
      <c r="I496" s="12"/>
      <c r="J496" s="73"/>
      <c r="K496" s="82"/>
    </row>
    <row r="497" spans="1:11" x14ac:dyDescent="0.25">
      <c r="A497" s="152"/>
      <c r="B497" s="133"/>
      <c r="C497" s="151"/>
      <c r="D497" s="133"/>
      <c r="E497" s="119"/>
      <c r="F497" s="81" t="s">
        <v>646</v>
      </c>
      <c r="G497" s="12">
        <v>8</v>
      </c>
      <c r="H497" s="12"/>
      <c r="I497" s="12"/>
      <c r="J497" s="73"/>
      <c r="K497" s="82"/>
    </row>
    <row r="498" spans="1:11" ht="13" thickBot="1" x14ac:dyDescent="0.3">
      <c r="A498" s="154"/>
      <c r="B498" s="113"/>
      <c r="C498" s="120"/>
      <c r="D498" s="113"/>
      <c r="E498" s="116"/>
      <c r="F498" s="9"/>
      <c r="G498" s="9"/>
      <c r="H498" s="9"/>
      <c r="I498" s="9"/>
      <c r="J498" s="74"/>
      <c r="K498" s="44"/>
    </row>
    <row r="499" spans="1:11" x14ac:dyDescent="0.25">
      <c r="A499" s="147" t="s">
        <v>820</v>
      </c>
      <c r="B499" s="105" t="s">
        <v>438</v>
      </c>
      <c r="C499" s="111" t="s">
        <v>439</v>
      </c>
      <c r="D499" s="105" t="s">
        <v>4</v>
      </c>
      <c r="E499" s="107">
        <f>G500</f>
        <v>5.0999999999999996</v>
      </c>
      <c r="F499" s="28" t="s">
        <v>0</v>
      </c>
      <c r="G499" s="8" t="s">
        <v>1</v>
      </c>
      <c r="H499" s="8" t="s">
        <v>6</v>
      </c>
      <c r="I499" s="8" t="s">
        <v>9</v>
      </c>
      <c r="J499" s="70" t="s">
        <v>241</v>
      </c>
      <c r="K499" s="52"/>
    </row>
    <row r="500" spans="1:11" x14ac:dyDescent="0.25">
      <c r="A500" s="152"/>
      <c r="B500" s="133"/>
      <c r="C500" s="151"/>
      <c r="D500" s="133"/>
      <c r="E500" s="119"/>
      <c r="F500" s="81" t="s">
        <v>530</v>
      </c>
      <c r="G500" s="12">
        <f>H500*I500*J500</f>
        <v>5.0999999999999996</v>
      </c>
      <c r="H500" s="12">
        <v>0.5</v>
      </c>
      <c r="I500" s="12">
        <v>0.6</v>
      </c>
      <c r="J500" s="73">
        <v>17</v>
      </c>
      <c r="K500" s="82"/>
    </row>
    <row r="501" spans="1:11" ht="13" thickBot="1" x14ac:dyDescent="0.3">
      <c r="A501" s="154"/>
      <c r="B501" s="113"/>
      <c r="C501" s="120"/>
      <c r="D501" s="113"/>
      <c r="E501" s="116"/>
      <c r="F501" s="9"/>
      <c r="G501" s="9"/>
      <c r="H501" s="9"/>
      <c r="I501" s="9"/>
      <c r="J501" s="74"/>
      <c r="K501" s="44"/>
    </row>
    <row r="502" spans="1:11" ht="13.5" customHeight="1" thickBot="1" x14ac:dyDescent="0.3">
      <c r="A502" s="60" t="s">
        <v>255</v>
      </c>
      <c r="B502" s="16"/>
      <c r="C502" s="23" t="s">
        <v>256</v>
      </c>
      <c r="D502" s="16"/>
      <c r="E502" s="17"/>
      <c r="F502" s="17"/>
      <c r="G502" s="17"/>
      <c r="H502" s="17"/>
      <c r="I502" s="18"/>
      <c r="J502" s="18"/>
      <c r="K502" s="54"/>
    </row>
    <row r="503" spans="1:11" ht="13.5" customHeight="1" x14ac:dyDescent="0.25">
      <c r="A503" s="147" t="s">
        <v>291</v>
      </c>
      <c r="B503" s="105" t="s">
        <v>850</v>
      </c>
      <c r="C503" s="175" t="s">
        <v>851</v>
      </c>
      <c r="D503" s="105" t="s">
        <v>274</v>
      </c>
      <c r="E503" s="107">
        <f>G504</f>
        <v>1</v>
      </c>
      <c r="F503" s="7" t="s">
        <v>0</v>
      </c>
      <c r="G503" s="8" t="s">
        <v>7</v>
      </c>
      <c r="H503" s="8"/>
      <c r="I503" s="8"/>
      <c r="J503" s="70"/>
      <c r="K503" s="52"/>
    </row>
    <row r="504" spans="1:11" ht="13.5" customHeight="1" x14ac:dyDescent="0.25">
      <c r="A504" s="152"/>
      <c r="B504" s="133"/>
      <c r="C504" s="176"/>
      <c r="D504" s="133"/>
      <c r="E504" s="119"/>
      <c r="F504" s="99" t="s">
        <v>852</v>
      </c>
      <c r="G504" s="12">
        <v>1</v>
      </c>
      <c r="H504" s="12"/>
      <c r="I504" s="12"/>
      <c r="J504" s="73"/>
      <c r="K504" s="82"/>
    </row>
    <row r="505" spans="1:11" ht="13.5" customHeight="1" x14ac:dyDescent="0.25">
      <c r="A505" s="152"/>
      <c r="B505" s="133"/>
      <c r="C505" s="176"/>
      <c r="D505" s="133"/>
      <c r="E505" s="119"/>
      <c r="F505" s="81"/>
      <c r="G505" s="12"/>
      <c r="H505" s="12"/>
      <c r="I505" s="12"/>
      <c r="J505" s="73"/>
      <c r="K505" s="82"/>
    </row>
    <row r="506" spans="1:11" ht="13.5" customHeight="1" x14ac:dyDescent="0.25">
      <c r="A506" s="152"/>
      <c r="B506" s="133"/>
      <c r="C506" s="176"/>
      <c r="D506" s="133"/>
      <c r="E506" s="119"/>
      <c r="F506" s="81"/>
      <c r="G506" s="12"/>
      <c r="H506" s="12"/>
      <c r="I506" s="12"/>
      <c r="J506" s="73"/>
      <c r="K506" s="82"/>
    </row>
    <row r="507" spans="1:11" ht="13.5" customHeight="1" thickBot="1" x14ac:dyDescent="0.3">
      <c r="A507" s="154"/>
      <c r="B507" s="113"/>
      <c r="C507" s="177"/>
      <c r="D507" s="113"/>
      <c r="E507" s="116"/>
      <c r="F507" s="9"/>
      <c r="G507" s="9"/>
      <c r="H507" s="9"/>
      <c r="I507" s="9"/>
      <c r="J507" s="74"/>
      <c r="K507" s="44"/>
    </row>
    <row r="508" spans="1:11" x14ac:dyDescent="0.25">
      <c r="A508" s="150" t="s">
        <v>292</v>
      </c>
      <c r="B508" s="117" t="s">
        <v>440</v>
      </c>
      <c r="C508" s="103" t="s">
        <v>867</v>
      </c>
      <c r="D508" s="114" t="s">
        <v>274</v>
      </c>
      <c r="E508" s="107">
        <f>G509</f>
        <v>2</v>
      </c>
      <c r="F508" s="7" t="s">
        <v>0</v>
      </c>
      <c r="G508" s="8" t="s">
        <v>7</v>
      </c>
      <c r="H508" s="8"/>
      <c r="I508" s="13"/>
      <c r="J508" s="76"/>
      <c r="K508" s="42"/>
    </row>
    <row r="509" spans="1:11" ht="13" thickBot="1" x14ac:dyDescent="0.3">
      <c r="A509" s="148"/>
      <c r="B509" s="118"/>
      <c r="C509" s="104"/>
      <c r="D509" s="115"/>
      <c r="E509" s="116"/>
      <c r="F509" s="9" t="s">
        <v>329</v>
      </c>
      <c r="G509" s="9">
        <v>2</v>
      </c>
      <c r="H509" s="9"/>
      <c r="I509" s="9"/>
      <c r="J509" s="74"/>
      <c r="K509" s="37"/>
    </row>
    <row r="510" spans="1:11" x14ac:dyDescent="0.25">
      <c r="A510" s="150" t="s">
        <v>821</v>
      </c>
      <c r="B510" s="117" t="s">
        <v>330</v>
      </c>
      <c r="C510" s="103" t="s">
        <v>331</v>
      </c>
      <c r="D510" s="114" t="s">
        <v>274</v>
      </c>
      <c r="E510" s="107">
        <f>SUM(G511)</f>
        <v>16</v>
      </c>
      <c r="F510" s="7" t="s">
        <v>0</v>
      </c>
      <c r="G510" s="8" t="s">
        <v>7</v>
      </c>
      <c r="H510" s="8"/>
      <c r="I510" s="13"/>
      <c r="J510" s="76"/>
      <c r="K510" s="42"/>
    </row>
    <row r="511" spans="1:11" ht="13" thickBot="1" x14ac:dyDescent="0.3">
      <c r="A511" s="148"/>
      <c r="B511" s="118"/>
      <c r="C511" s="104"/>
      <c r="D511" s="115"/>
      <c r="E511" s="116"/>
      <c r="F511" s="9" t="s">
        <v>332</v>
      </c>
      <c r="G511" s="9">
        <v>16</v>
      </c>
      <c r="H511" s="9"/>
      <c r="I511" s="9"/>
      <c r="J511" s="74"/>
      <c r="K511" s="37"/>
    </row>
    <row r="512" spans="1:11" x14ac:dyDescent="0.25">
      <c r="A512" s="150" t="s">
        <v>822</v>
      </c>
      <c r="B512" s="117" t="s">
        <v>206</v>
      </c>
      <c r="C512" s="103" t="s">
        <v>667</v>
      </c>
      <c r="D512" s="114" t="s">
        <v>274</v>
      </c>
      <c r="E512" s="107">
        <f>SUM(G515)</f>
        <v>1</v>
      </c>
      <c r="F512" s="7" t="s">
        <v>0</v>
      </c>
      <c r="G512" s="8" t="s">
        <v>7</v>
      </c>
      <c r="H512" s="8"/>
      <c r="I512" s="13"/>
      <c r="J512" s="76"/>
      <c r="K512" s="42"/>
    </row>
    <row r="513" spans="1:11" ht="13" thickBot="1" x14ac:dyDescent="0.3">
      <c r="A513" s="148"/>
      <c r="B513" s="118"/>
      <c r="C513" s="104"/>
      <c r="D513" s="115"/>
      <c r="E513" s="116"/>
      <c r="F513" s="9" t="s">
        <v>183</v>
      </c>
      <c r="G513" s="9">
        <v>1</v>
      </c>
      <c r="H513" s="9"/>
      <c r="I513" s="9"/>
      <c r="J513" s="74"/>
      <c r="K513" s="37"/>
    </row>
    <row r="514" spans="1:11" x14ac:dyDescent="0.25">
      <c r="A514" s="150" t="s">
        <v>357</v>
      </c>
      <c r="B514" s="117" t="s">
        <v>484</v>
      </c>
      <c r="C514" s="103" t="s">
        <v>485</v>
      </c>
      <c r="D514" s="114" t="s">
        <v>274</v>
      </c>
      <c r="E514" s="107">
        <f>SUM(G515)</f>
        <v>1</v>
      </c>
      <c r="F514" s="7" t="s">
        <v>0</v>
      </c>
      <c r="G514" s="8" t="s">
        <v>7</v>
      </c>
      <c r="H514" s="8"/>
      <c r="I514" s="13"/>
      <c r="J514" s="76"/>
      <c r="K514" s="42"/>
    </row>
    <row r="515" spans="1:11" ht="12.75" customHeight="1" thickBot="1" x14ac:dyDescent="0.3">
      <c r="A515" s="148"/>
      <c r="B515" s="118"/>
      <c r="C515" s="104"/>
      <c r="D515" s="115"/>
      <c r="E515" s="116"/>
      <c r="F515" s="9" t="s">
        <v>184</v>
      </c>
      <c r="G515" s="9">
        <v>1</v>
      </c>
      <c r="H515" s="9"/>
      <c r="I515" s="9"/>
      <c r="J515" s="74"/>
      <c r="K515" s="37"/>
    </row>
    <row r="516" spans="1:11" x14ac:dyDescent="0.25">
      <c r="A516" s="150" t="s">
        <v>293</v>
      </c>
      <c r="B516" s="117" t="s">
        <v>665</v>
      </c>
      <c r="C516" s="103" t="s">
        <v>666</v>
      </c>
      <c r="D516" s="114" t="s">
        <v>274</v>
      </c>
      <c r="E516" s="107">
        <f>SUM(G517)</f>
        <v>1</v>
      </c>
      <c r="F516" s="7" t="s">
        <v>0</v>
      </c>
      <c r="G516" s="8" t="s">
        <v>7</v>
      </c>
      <c r="H516" s="8"/>
      <c r="I516" s="13"/>
      <c r="J516" s="76"/>
      <c r="K516" s="42"/>
    </row>
    <row r="517" spans="1:11" ht="12.75" customHeight="1" thickBot="1" x14ac:dyDescent="0.3">
      <c r="A517" s="148"/>
      <c r="B517" s="145"/>
      <c r="C517" s="132"/>
      <c r="D517" s="161"/>
      <c r="E517" s="108"/>
      <c r="F517" s="10" t="s">
        <v>185</v>
      </c>
      <c r="G517" s="10">
        <v>1</v>
      </c>
      <c r="H517" s="10"/>
      <c r="I517" s="10"/>
      <c r="J517" s="71"/>
      <c r="K517" s="39"/>
    </row>
    <row r="518" spans="1:11" ht="12.75" customHeight="1" x14ac:dyDescent="0.25">
      <c r="A518" s="150" t="s">
        <v>294</v>
      </c>
      <c r="B518" s="117" t="s">
        <v>853</v>
      </c>
      <c r="C518" s="103" t="s">
        <v>854</v>
      </c>
      <c r="D518" s="114" t="s">
        <v>274</v>
      </c>
      <c r="E518" s="107">
        <f>G519</f>
        <v>2</v>
      </c>
      <c r="F518" s="7" t="s">
        <v>0</v>
      </c>
      <c r="G518" s="8" t="s">
        <v>7</v>
      </c>
      <c r="H518" s="8"/>
      <c r="I518" s="13"/>
      <c r="J518" s="76"/>
      <c r="K518" s="42"/>
    </row>
    <row r="519" spans="1:11" ht="12.75" customHeight="1" x14ac:dyDescent="0.25">
      <c r="A519" s="148"/>
      <c r="B519" s="118"/>
      <c r="C519" s="104"/>
      <c r="D519" s="163"/>
      <c r="E519" s="119"/>
      <c r="F519" s="29" t="s">
        <v>855</v>
      </c>
      <c r="G519" s="12">
        <v>2</v>
      </c>
      <c r="H519" s="12"/>
      <c r="I519" s="29"/>
      <c r="J519" s="77"/>
      <c r="K519" s="43"/>
    </row>
    <row r="520" spans="1:11" ht="12.75" customHeight="1" thickBot="1" x14ac:dyDescent="0.3">
      <c r="A520" s="148"/>
      <c r="B520" s="118"/>
      <c r="C520" s="104"/>
      <c r="D520" s="115"/>
      <c r="E520" s="116"/>
      <c r="F520" s="9"/>
      <c r="G520" s="9"/>
      <c r="H520" s="9"/>
      <c r="I520" s="9"/>
      <c r="J520" s="74"/>
      <c r="K520" s="37"/>
    </row>
    <row r="521" spans="1:11" x14ac:dyDescent="0.25">
      <c r="A521" s="150" t="s">
        <v>358</v>
      </c>
      <c r="B521" s="117" t="s">
        <v>333</v>
      </c>
      <c r="C521" s="103" t="s">
        <v>334</v>
      </c>
      <c r="D521" s="114" t="s">
        <v>274</v>
      </c>
      <c r="E521" s="107">
        <f>G522</f>
        <v>2</v>
      </c>
      <c r="F521" s="7" t="s">
        <v>0</v>
      </c>
      <c r="G521" s="8" t="s">
        <v>7</v>
      </c>
      <c r="H521" s="8"/>
      <c r="I521" s="13"/>
      <c r="J521" s="76"/>
      <c r="K521" s="42"/>
    </row>
    <row r="522" spans="1:11" ht="13" thickBot="1" x14ac:dyDescent="0.3">
      <c r="A522" s="148"/>
      <c r="B522" s="118"/>
      <c r="C522" s="104"/>
      <c r="D522" s="115"/>
      <c r="E522" s="116"/>
      <c r="F522" s="9" t="s">
        <v>335</v>
      </c>
      <c r="G522" s="9">
        <v>2</v>
      </c>
      <c r="H522" s="9"/>
      <c r="I522" s="9"/>
      <c r="J522" s="74"/>
      <c r="K522" s="37"/>
    </row>
    <row r="523" spans="1:11" x14ac:dyDescent="0.25">
      <c r="A523" s="147" t="s">
        <v>363</v>
      </c>
      <c r="B523" s="117" t="s">
        <v>441</v>
      </c>
      <c r="C523" s="103" t="s">
        <v>682</v>
      </c>
      <c r="D523" s="114" t="s">
        <v>274</v>
      </c>
      <c r="E523" s="107">
        <f>SUM(G524:G526)</f>
        <v>3</v>
      </c>
      <c r="F523" s="7" t="s">
        <v>0</v>
      </c>
      <c r="G523" s="8" t="s">
        <v>7</v>
      </c>
      <c r="H523" s="8"/>
      <c r="I523" s="13"/>
      <c r="J523" s="76"/>
      <c r="K523" s="42"/>
    </row>
    <row r="524" spans="1:11" x14ac:dyDescent="0.25">
      <c r="A524" s="148"/>
      <c r="B524" s="118"/>
      <c r="C524" s="104"/>
      <c r="D524" s="163"/>
      <c r="E524" s="119"/>
      <c r="F524" s="11" t="s">
        <v>591</v>
      </c>
      <c r="G524" s="12">
        <v>1</v>
      </c>
      <c r="H524" s="12"/>
      <c r="I524" s="29"/>
      <c r="J524" s="77"/>
      <c r="K524" s="43"/>
    </row>
    <row r="525" spans="1:11" x14ac:dyDescent="0.25">
      <c r="A525" s="148"/>
      <c r="B525" s="118"/>
      <c r="C525" s="104"/>
      <c r="D525" s="163"/>
      <c r="E525" s="119"/>
      <c r="F525" s="59" t="s">
        <v>600</v>
      </c>
      <c r="G525" s="9">
        <v>1</v>
      </c>
      <c r="H525" s="12"/>
      <c r="I525" s="29"/>
      <c r="J525" s="77"/>
      <c r="K525" s="43"/>
    </row>
    <row r="526" spans="1:11" x14ac:dyDescent="0.25">
      <c r="A526" s="148"/>
      <c r="B526" s="118"/>
      <c r="C526" s="104"/>
      <c r="D526" s="163"/>
      <c r="E526" s="119"/>
      <c r="F526" s="59" t="s">
        <v>601</v>
      </c>
      <c r="G526" s="9">
        <v>1</v>
      </c>
      <c r="H526" s="12"/>
      <c r="I526" s="29"/>
      <c r="J526" s="77"/>
      <c r="K526" s="43"/>
    </row>
    <row r="527" spans="1:11" ht="13" thickBot="1" x14ac:dyDescent="0.3">
      <c r="A527" s="149"/>
      <c r="B527" s="118"/>
      <c r="C527" s="104"/>
      <c r="D527" s="115"/>
      <c r="E527" s="116"/>
      <c r="F527" s="9"/>
      <c r="G527" s="9"/>
      <c r="H527" s="9"/>
      <c r="I527" s="9"/>
      <c r="J527" s="74"/>
      <c r="K527" s="37"/>
    </row>
    <row r="528" spans="1:11" x14ac:dyDescent="0.25">
      <c r="A528" s="147" t="s">
        <v>364</v>
      </c>
      <c r="B528" s="117" t="s">
        <v>680</v>
      </c>
      <c r="C528" s="103" t="s">
        <v>681</v>
      </c>
      <c r="D528" s="114" t="s">
        <v>274</v>
      </c>
      <c r="E528" s="107">
        <f>SUM(G529:G530)</f>
        <v>8</v>
      </c>
      <c r="F528" s="7" t="s">
        <v>0</v>
      </c>
      <c r="G528" s="8" t="s">
        <v>7</v>
      </c>
      <c r="H528" s="8"/>
      <c r="I528" s="13"/>
      <c r="J528" s="76"/>
      <c r="K528" s="42"/>
    </row>
    <row r="529" spans="1:11" x14ac:dyDescent="0.25">
      <c r="A529" s="148"/>
      <c r="B529" s="118"/>
      <c r="C529" s="104"/>
      <c r="D529" s="163"/>
      <c r="E529" s="119"/>
      <c r="F529" s="11" t="s">
        <v>601</v>
      </c>
      <c r="G529" s="12">
        <v>4</v>
      </c>
      <c r="H529" s="12"/>
      <c r="I529" s="29"/>
      <c r="J529" s="77"/>
      <c r="K529" s="43"/>
    </row>
    <row r="530" spans="1:11" x14ac:dyDescent="0.25">
      <c r="A530" s="148"/>
      <c r="B530" s="118"/>
      <c r="C530" s="104"/>
      <c r="D530" s="163"/>
      <c r="E530" s="119"/>
      <c r="F530" s="59" t="s">
        <v>601</v>
      </c>
      <c r="G530" s="9">
        <v>4</v>
      </c>
      <c r="H530" s="12"/>
      <c r="I530" s="29"/>
      <c r="J530" s="77"/>
      <c r="K530" s="43"/>
    </row>
    <row r="531" spans="1:11" x14ac:dyDescent="0.25">
      <c r="A531" s="148"/>
      <c r="B531" s="118"/>
      <c r="C531" s="104"/>
      <c r="D531" s="163"/>
      <c r="E531" s="119"/>
      <c r="F531" s="59"/>
      <c r="G531" s="9"/>
      <c r="H531" s="12"/>
      <c r="I531" s="29"/>
      <c r="J531" s="77"/>
      <c r="K531" s="43"/>
    </row>
    <row r="532" spans="1:11" ht="13" thickBot="1" x14ac:dyDescent="0.3">
      <c r="A532" s="149"/>
      <c r="B532" s="118"/>
      <c r="C532" s="104"/>
      <c r="D532" s="115"/>
      <c r="E532" s="116"/>
      <c r="F532" s="9"/>
      <c r="G532" s="9"/>
      <c r="H532" s="9"/>
      <c r="I532" s="9"/>
      <c r="J532" s="74"/>
      <c r="K532" s="37"/>
    </row>
    <row r="533" spans="1:11" x14ac:dyDescent="0.25">
      <c r="A533" s="147" t="s">
        <v>502</v>
      </c>
      <c r="B533" s="117" t="s">
        <v>678</v>
      </c>
      <c r="C533" s="103" t="s">
        <v>679</v>
      </c>
      <c r="D533" s="114" t="s">
        <v>274</v>
      </c>
      <c r="E533" s="107">
        <f>SUM(G534:G538)</f>
        <v>5</v>
      </c>
      <c r="F533" s="7" t="s">
        <v>0</v>
      </c>
      <c r="G533" s="8" t="s">
        <v>7</v>
      </c>
      <c r="H533" s="8"/>
      <c r="I533" s="13"/>
      <c r="J533" s="76"/>
      <c r="K533" s="42"/>
    </row>
    <row r="534" spans="1:11" x14ac:dyDescent="0.25">
      <c r="A534" s="148"/>
      <c r="B534" s="118"/>
      <c r="C534" s="104"/>
      <c r="D534" s="163"/>
      <c r="E534" s="119"/>
      <c r="F534" s="11" t="s">
        <v>591</v>
      </c>
      <c r="G534" s="12">
        <v>1</v>
      </c>
      <c r="H534" s="12"/>
      <c r="I534" s="29"/>
      <c r="J534" s="77"/>
      <c r="K534" s="43"/>
    </row>
    <row r="535" spans="1:11" x14ac:dyDescent="0.25">
      <c r="A535" s="148"/>
      <c r="B535" s="118"/>
      <c r="C535" s="104"/>
      <c r="D535" s="163"/>
      <c r="E535" s="119"/>
      <c r="F535" s="59" t="s">
        <v>670</v>
      </c>
      <c r="G535" s="9">
        <v>1</v>
      </c>
      <c r="H535" s="12"/>
      <c r="I535" s="29"/>
      <c r="J535" s="77"/>
      <c r="K535" s="43"/>
    </row>
    <row r="536" spans="1:11" x14ac:dyDescent="0.25">
      <c r="A536" s="148"/>
      <c r="B536" s="118"/>
      <c r="C536" s="104"/>
      <c r="D536" s="163"/>
      <c r="E536" s="119"/>
      <c r="F536" s="59" t="s">
        <v>671</v>
      </c>
      <c r="G536" s="9">
        <v>1</v>
      </c>
      <c r="H536" s="12"/>
      <c r="I536" s="29"/>
      <c r="J536" s="77"/>
      <c r="K536" s="43"/>
    </row>
    <row r="537" spans="1:11" x14ac:dyDescent="0.25">
      <c r="A537" s="148"/>
      <c r="B537" s="118"/>
      <c r="C537" s="104"/>
      <c r="D537" s="163"/>
      <c r="E537" s="119"/>
      <c r="F537" s="11" t="s">
        <v>602</v>
      </c>
      <c r="G537" s="12">
        <v>1</v>
      </c>
      <c r="H537" s="12"/>
      <c r="I537" s="29"/>
      <c r="J537" s="77"/>
      <c r="K537" s="43"/>
    </row>
    <row r="538" spans="1:11" x14ac:dyDescent="0.25">
      <c r="A538" s="148"/>
      <c r="B538" s="118"/>
      <c r="C538" s="104"/>
      <c r="D538" s="163"/>
      <c r="E538" s="119"/>
      <c r="F538" s="11" t="s">
        <v>602</v>
      </c>
      <c r="G538" s="12">
        <v>1</v>
      </c>
      <c r="H538" s="12"/>
      <c r="I538" s="29"/>
      <c r="J538" s="77"/>
      <c r="K538" s="43"/>
    </row>
    <row r="539" spans="1:11" ht="13" thickBot="1" x14ac:dyDescent="0.3">
      <c r="A539" s="149"/>
      <c r="B539" s="118"/>
      <c r="C539" s="104"/>
      <c r="D539" s="115"/>
      <c r="E539" s="116"/>
      <c r="F539" s="9"/>
      <c r="G539" s="9"/>
      <c r="H539" s="9"/>
      <c r="I539" s="9"/>
      <c r="J539" s="74"/>
      <c r="K539" s="37"/>
    </row>
    <row r="540" spans="1:11" x14ac:dyDescent="0.25">
      <c r="A540" s="147" t="s">
        <v>503</v>
      </c>
      <c r="B540" s="117" t="s">
        <v>668</v>
      </c>
      <c r="C540" s="111" t="s">
        <v>669</v>
      </c>
      <c r="D540" s="105" t="s">
        <v>274</v>
      </c>
      <c r="E540" s="107">
        <f>G542</f>
        <v>2</v>
      </c>
      <c r="F540" s="7" t="s">
        <v>0</v>
      </c>
      <c r="G540" s="8" t="s">
        <v>7</v>
      </c>
      <c r="H540" s="8"/>
      <c r="I540" s="13"/>
      <c r="J540" s="76"/>
      <c r="K540" s="42"/>
    </row>
    <row r="541" spans="1:11" x14ac:dyDescent="0.25">
      <c r="A541" s="148"/>
      <c r="B541" s="118"/>
      <c r="C541" s="104"/>
      <c r="D541" s="118"/>
      <c r="E541" s="127"/>
      <c r="F541" s="66"/>
      <c r="G541" s="65"/>
      <c r="H541" s="65"/>
      <c r="I541" s="92"/>
      <c r="J541" s="93"/>
      <c r="K541" s="67"/>
    </row>
    <row r="542" spans="1:11" ht="13" thickBot="1" x14ac:dyDescent="0.3">
      <c r="A542" s="149"/>
      <c r="B542" s="118"/>
      <c r="C542" s="123"/>
      <c r="D542" s="124"/>
      <c r="E542" s="125"/>
      <c r="F542" s="15" t="s">
        <v>343</v>
      </c>
      <c r="G542" s="15">
        <v>2</v>
      </c>
      <c r="H542" s="15"/>
      <c r="I542" s="15"/>
      <c r="J542" s="75"/>
      <c r="K542" s="58"/>
    </row>
    <row r="543" spans="1:11" x14ac:dyDescent="0.25">
      <c r="A543" s="147" t="s">
        <v>365</v>
      </c>
      <c r="B543" s="117" t="s">
        <v>278</v>
      </c>
      <c r="C543" s="111" t="s">
        <v>281</v>
      </c>
      <c r="D543" s="105" t="s">
        <v>274</v>
      </c>
      <c r="E543" s="107">
        <f>SUM(G544:G552)</f>
        <v>17</v>
      </c>
      <c r="F543" s="7" t="s">
        <v>0</v>
      </c>
      <c r="G543" s="8" t="s">
        <v>7</v>
      </c>
      <c r="H543" s="8"/>
      <c r="I543" s="13"/>
      <c r="J543" s="76"/>
      <c r="K543" s="42"/>
    </row>
    <row r="544" spans="1:11" x14ac:dyDescent="0.25">
      <c r="A544" s="148"/>
      <c r="B544" s="118"/>
      <c r="C544" s="104"/>
      <c r="D544" s="118"/>
      <c r="E544" s="127"/>
      <c r="F544" s="59" t="s">
        <v>591</v>
      </c>
      <c r="G544" s="9">
        <v>1</v>
      </c>
      <c r="H544" s="9"/>
      <c r="I544" s="14"/>
      <c r="J544" s="94"/>
      <c r="K544" s="47"/>
    </row>
    <row r="545" spans="1:11" x14ac:dyDescent="0.25">
      <c r="A545" s="148"/>
      <c r="B545" s="118"/>
      <c r="C545" s="104"/>
      <c r="D545" s="118"/>
      <c r="E545" s="127"/>
      <c r="F545" s="59" t="s">
        <v>670</v>
      </c>
      <c r="G545" s="9">
        <v>1</v>
      </c>
      <c r="H545" s="9"/>
      <c r="I545" s="14"/>
      <c r="J545" s="94"/>
      <c r="K545" s="47"/>
    </row>
    <row r="546" spans="1:11" x14ac:dyDescent="0.25">
      <c r="A546" s="148"/>
      <c r="B546" s="118"/>
      <c r="C546" s="104"/>
      <c r="D546" s="118"/>
      <c r="E546" s="127"/>
      <c r="F546" s="59" t="s">
        <v>671</v>
      </c>
      <c r="G546" s="9">
        <v>1</v>
      </c>
      <c r="H546" s="9"/>
      <c r="I546" s="14"/>
      <c r="J546" s="94"/>
      <c r="K546" s="47"/>
    </row>
    <row r="547" spans="1:11" x14ac:dyDescent="0.25">
      <c r="A547" s="148"/>
      <c r="B547" s="118"/>
      <c r="C547" s="104"/>
      <c r="D547" s="118"/>
      <c r="E547" s="127"/>
      <c r="F547" s="59" t="s">
        <v>600</v>
      </c>
      <c r="G547" s="9">
        <v>3</v>
      </c>
      <c r="H547" s="9"/>
      <c r="I547" s="14"/>
      <c r="J547" s="94"/>
      <c r="K547" s="47"/>
    </row>
    <row r="548" spans="1:11" x14ac:dyDescent="0.25">
      <c r="A548" s="148"/>
      <c r="B548" s="118"/>
      <c r="C548" s="104"/>
      <c r="D548" s="118"/>
      <c r="E548" s="127"/>
      <c r="F548" s="59" t="s">
        <v>602</v>
      </c>
      <c r="G548" s="9">
        <v>1</v>
      </c>
      <c r="H548" s="9"/>
      <c r="I548" s="14"/>
      <c r="J548" s="94"/>
      <c r="K548" s="47"/>
    </row>
    <row r="549" spans="1:11" x14ac:dyDescent="0.25">
      <c r="A549" s="148"/>
      <c r="B549" s="118"/>
      <c r="C549" s="104"/>
      <c r="D549" s="118"/>
      <c r="E549" s="127"/>
      <c r="F549" s="59" t="s">
        <v>601</v>
      </c>
      <c r="G549" s="9">
        <v>3</v>
      </c>
      <c r="H549" s="9"/>
      <c r="I549" s="14"/>
      <c r="J549" s="94"/>
      <c r="K549" s="47"/>
    </row>
    <row r="550" spans="1:11" x14ac:dyDescent="0.25">
      <c r="A550" s="148"/>
      <c r="B550" s="118"/>
      <c r="C550" s="104"/>
      <c r="D550" s="118"/>
      <c r="E550" s="127"/>
      <c r="F550" s="59" t="s">
        <v>600</v>
      </c>
      <c r="G550" s="9">
        <v>3</v>
      </c>
      <c r="H550" s="9"/>
      <c r="I550" s="14"/>
      <c r="J550" s="94"/>
      <c r="K550" s="47"/>
    </row>
    <row r="551" spans="1:11" x14ac:dyDescent="0.25">
      <c r="A551" s="148"/>
      <c r="B551" s="118"/>
      <c r="C551" s="104"/>
      <c r="D551" s="118"/>
      <c r="E551" s="127"/>
      <c r="F551" s="59" t="s">
        <v>602</v>
      </c>
      <c r="G551" s="9">
        <v>1</v>
      </c>
      <c r="H551" s="9"/>
      <c r="I551" s="14"/>
      <c r="J551" s="94"/>
      <c r="K551" s="47"/>
    </row>
    <row r="552" spans="1:11" x14ac:dyDescent="0.25">
      <c r="A552" s="148"/>
      <c r="B552" s="118"/>
      <c r="C552" s="104"/>
      <c r="D552" s="118"/>
      <c r="E552" s="127"/>
      <c r="F552" s="59" t="s">
        <v>601</v>
      </c>
      <c r="G552" s="9">
        <v>3</v>
      </c>
      <c r="H552" s="9"/>
      <c r="I552" s="14"/>
      <c r="J552" s="94"/>
      <c r="K552" s="47"/>
    </row>
    <row r="553" spans="1:11" ht="13" thickBot="1" x14ac:dyDescent="0.3">
      <c r="A553" s="149"/>
      <c r="B553" s="118"/>
      <c r="C553" s="123"/>
      <c r="D553" s="124"/>
      <c r="E553" s="125"/>
      <c r="F553" s="15"/>
      <c r="G553" s="15"/>
      <c r="H553" s="15"/>
      <c r="I553" s="15"/>
      <c r="J553" s="75"/>
      <c r="K553" s="58"/>
    </row>
    <row r="554" spans="1:11" x14ac:dyDescent="0.25">
      <c r="A554" s="147" t="s">
        <v>366</v>
      </c>
      <c r="B554" s="117" t="s">
        <v>337</v>
      </c>
      <c r="C554" s="103" t="s">
        <v>336</v>
      </c>
      <c r="D554" s="114" t="s">
        <v>274</v>
      </c>
      <c r="E554" s="107">
        <f>SUM(G555:G557)</f>
        <v>4</v>
      </c>
      <c r="F554" s="7" t="s">
        <v>0</v>
      </c>
      <c r="G554" s="8" t="s">
        <v>7</v>
      </c>
      <c r="H554" s="8"/>
      <c r="I554" s="13"/>
      <c r="J554" s="76"/>
      <c r="K554" s="42"/>
    </row>
    <row r="555" spans="1:11" x14ac:dyDescent="0.25">
      <c r="A555" s="148"/>
      <c r="B555" s="118"/>
      <c r="C555" s="104"/>
      <c r="D555" s="163"/>
      <c r="E555" s="119"/>
      <c r="F555" s="11" t="s">
        <v>590</v>
      </c>
      <c r="G555" s="12">
        <v>2</v>
      </c>
      <c r="H555" s="12"/>
      <c r="I555" s="29"/>
      <c r="J555" s="77"/>
      <c r="K555" s="43"/>
    </row>
    <row r="556" spans="1:11" x14ac:dyDescent="0.25">
      <c r="A556" s="148"/>
      <c r="B556" s="118"/>
      <c r="C556" s="104"/>
      <c r="D556" s="163"/>
      <c r="E556" s="119"/>
      <c r="F556" s="11" t="s">
        <v>673</v>
      </c>
      <c r="G556" s="12">
        <v>1</v>
      </c>
      <c r="H556" s="12"/>
      <c r="I556" s="29"/>
      <c r="J556" s="77"/>
      <c r="K556" s="43"/>
    </row>
    <row r="557" spans="1:11" x14ac:dyDescent="0.25">
      <c r="A557" s="148"/>
      <c r="B557" s="118"/>
      <c r="C557" s="104"/>
      <c r="D557" s="163"/>
      <c r="E557" s="119"/>
      <c r="F557" s="11" t="s">
        <v>672</v>
      </c>
      <c r="G557" s="12">
        <v>1</v>
      </c>
      <c r="H557" s="12"/>
      <c r="I557" s="29"/>
      <c r="J557" s="77"/>
      <c r="K557" s="43"/>
    </row>
    <row r="558" spans="1:11" ht="13" thickBot="1" x14ac:dyDescent="0.3">
      <c r="A558" s="149"/>
      <c r="B558" s="118"/>
      <c r="C558" s="104"/>
      <c r="D558" s="115"/>
      <c r="E558" s="116"/>
      <c r="F558" s="9"/>
      <c r="G558" s="9"/>
      <c r="H558" s="9"/>
      <c r="I558" s="9"/>
      <c r="J558" s="74"/>
      <c r="K558" s="37"/>
    </row>
    <row r="559" spans="1:11" x14ac:dyDescent="0.25">
      <c r="A559" s="147" t="s">
        <v>367</v>
      </c>
      <c r="B559" s="117" t="s">
        <v>742</v>
      </c>
      <c r="C559" s="103" t="s">
        <v>743</v>
      </c>
      <c r="D559" s="114" t="s">
        <v>274</v>
      </c>
      <c r="E559" s="107">
        <f>SUM(G560:G563)</f>
        <v>7</v>
      </c>
      <c r="F559" s="7" t="s">
        <v>0</v>
      </c>
      <c r="G559" s="8" t="s">
        <v>7</v>
      </c>
      <c r="H559" s="8"/>
      <c r="I559" s="13"/>
      <c r="J559" s="76"/>
      <c r="K559" s="42"/>
    </row>
    <row r="560" spans="1:11" x14ac:dyDescent="0.25">
      <c r="A560" s="148"/>
      <c r="B560" s="118"/>
      <c r="C560" s="104"/>
      <c r="D560" s="163"/>
      <c r="E560" s="119"/>
      <c r="F560" s="11" t="s">
        <v>591</v>
      </c>
      <c r="G560" s="12">
        <v>1</v>
      </c>
      <c r="H560" s="12"/>
      <c r="I560" s="29"/>
      <c r="J560" s="77"/>
      <c r="K560" s="43"/>
    </row>
    <row r="561" spans="1:11" x14ac:dyDescent="0.25">
      <c r="A561" s="148"/>
      <c r="B561" s="118"/>
      <c r="C561" s="104"/>
      <c r="D561" s="163"/>
      <c r="E561" s="119"/>
      <c r="F561" s="11" t="s">
        <v>600</v>
      </c>
      <c r="G561" s="12">
        <v>3</v>
      </c>
      <c r="H561" s="12"/>
      <c r="I561" s="29"/>
      <c r="J561" s="77"/>
      <c r="K561" s="43"/>
    </row>
    <row r="562" spans="1:11" x14ac:dyDescent="0.25">
      <c r="A562" s="148"/>
      <c r="B562" s="118"/>
      <c r="C562" s="104"/>
      <c r="D562" s="163"/>
      <c r="E562" s="119"/>
      <c r="F562" s="11" t="s">
        <v>602</v>
      </c>
      <c r="G562" s="12">
        <v>1</v>
      </c>
      <c r="H562" s="12"/>
      <c r="I562" s="29"/>
      <c r="J562" s="77"/>
      <c r="K562" s="43"/>
    </row>
    <row r="563" spans="1:11" x14ac:dyDescent="0.25">
      <c r="A563" s="148"/>
      <c r="B563" s="118"/>
      <c r="C563" s="104"/>
      <c r="D563" s="163"/>
      <c r="E563" s="119"/>
      <c r="F563" s="11" t="s">
        <v>601</v>
      </c>
      <c r="G563" s="12">
        <v>2</v>
      </c>
      <c r="H563" s="12"/>
      <c r="I563" s="29"/>
      <c r="J563" s="77"/>
      <c r="K563" s="43"/>
    </row>
    <row r="564" spans="1:11" ht="13" thickBot="1" x14ac:dyDescent="0.3">
      <c r="A564" s="149"/>
      <c r="B564" s="118"/>
      <c r="C564" s="104"/>
      <c r="D564" s="115"/>
      <c r="E564" s="116"/>
      <c r="F564" s="9"/>
      <c r="G564" s="9"/>
      <c r="H564" s="9"/>
      <c r="I564" s="9"/>
      <c r="J564" s="74"/>
      <c r="K564" s="37"/>
    </row>
    <row r="565" spans="1:11" x14ac:dyDescent="0.25">
      <c r="A565" s="147" t="s">
        <v>823</v>
      </c>
      <c r="B565" s="117" t="s">
        <v>744</v>
      </c>
      <c r="C565" s="103" t="s">
        <v>745</v>
      </c>
      <c r="D565" s="114" t="s">
        <v>274</v>
      </c>
      <c r="E565" s="107">
        <f>SUM(G566:G568)</f>
        <v>8</v>
      </c>
      <c r="F565" s="7" t="s">
        <v>0</v>
      </c>
      <c r="G565" s="8" t="s">
        <v>7</v>
      </c>
      <c r="H565" s="8"/>
      <c r="I565" s="13"/>
      <c r="J565" s="76"/>
      <c r="K565" s="42"/>
    </row>
    <row r="566" spans="1:11" x14ac:dyDescent="0.25">
      <c r="A566" s="148"/>
      <c r="B566" s="118"/>
      <c r="C566" s="104"/>
      <c r="D566" s="163"/>
      <c r="E566" s="119"/>
      <c r="F566" s="11" t="s">
        <v>600</v>
      </c>
      <c r="G566" s="12">
        <v>4</v>
      </c>
      <c r="H566" s="12"/>
      <c r="I566" s="29"/>
      <c r="J566" s="77"/>
      <c r="K566" s="43"/>
    </row>
    <row r="567" spans="1:11" x14ac:dyDescent="0.25">
      <c r="A567" s="148"/>
      <c r="B567" s="118"/>
      <c r="C567" s="104"/>
      <c r="D567" s="163"/>
      <c r="E567" s="119"/>
      <c r="F567" s="11" t="s">
        <v>602</v>
      </c>
      <c r="G567" s="12">
        <v>1</v>
      </c>
      <c r="H567" s="12"/>
      <c r="I567" s="29"/>
      <c r="J567" s="77"/>
      <c r="K567" s="43"/>
    </row>
    <row r="568" spans="1:11" x14ac:dyDescent="0.25">
      <c r="A568" s="148"/>
      <c r="B568" s="118"/>
      <c r="C568" s="104"/>
      <c r="D568" s="163"/>
      <c r="E568" s="119"/>
      <c r="F568" s="11" t="s">
        <v>601</v>
      </c>
      <c r="G568" s="12">
        <v>3</v>
      </c>
      <c r="H568" s="12"/>
      <c r="I568" s="29"/>
      <c r="J568" s="77"/>
      <c r="K568" s="43"/>
    </row>
    <row r="569" spans="1:11" ht="13" thickBot="1" x14ac:dyDescent="0.3">
      <c r="A569" s="149"/>
      <c r="B569" s="118"/>
      <c r="C569" s="104"/>
      <c r="D569" s="115"/>
      <c r="E569" s="116"/>
      <c r="F569" s="9"/>
      <c r="G569" s="9"/>
      <c r="H569" s="9"/>
      <c r="I569" s="9"/>
      <c r="J569" s="74"/>
      <c r="K569" s="37"/>
    </row>
    <row r="570" spans="1:11" x14ac:dyDescent="0.25">
      <c r="A570" s="147" t="s">
        <v>371</v>
      </c>
      <c r="B570" s="117" t="s">
        <v>674</v>
      </c>
      <c r="C570" s="103" t="s">
        <v>675</v>
      </c>
      <c r="D570" s="114" t="s">
        <v>274</v>
      </c>
      <c r="E570" s="107">
        <f>SUM(G571:G572)</f>
        <v>2</v>
      </c>
      <c r="F570" s="7" t="s">
        <v>0</v>
      </c>
      <c r="G570" s="8" t="s">
        <v>7</v>
      </c>
      <c r="H570" s="8"/>
      <c r="I570" s="13"/>
      <c r="J570" s="76"/>
      <c r="K570" s="42"/>
    </row>
    <row r="571" spans="1:11" x14ac:dyDescent="0.25">
      <c r="A571" s="148"/>
      <c r="B571" s="118"/>
      <c r="C571" s="104"/>
      <c r="D571" s="163"/>
      <c r="E571" s="119"/>
      <c r="F571" s="59" t="s">
        <v>670</v>
      </c>
      <c r="G571" s="9">
        <v>1</v>
      </c>
      <c r="H571" s="12"/>
      <c r="I571" s="29"/>
      <c r="J571" s="77"/>
      <c r="K571" s="43"/>
    </row>
    <row r="572" spans="1:11" x14ac:dyDescent="0.25">
      <c r="A572" s="148"/>
      <c r="B572" s="118"/>
      <c r="C572" s="104"/>
      <c r="D572" s="163"/>
      <c r="E572" s="119"/>
      <c r="F572" s="59" t="s">
        <v>671</v>
      </c>
      <c r="G572" s="9">
        <v>1</v>
      </c>
      <c r="H572" s="12"/>
      <c r="I572" s="29"/>
      <c r="J572" s="77"/>
      <c r="K572" s="43"/>
    </row>
    <row r="573" spans="1:11" ht="13" thickBot="1" x14ac:dyDescent="0.3">
      <c r="A573" s="149"/>
      <c r="B573" s="118"/>
      <c r="C573" s="104"/>
      <c r="D573" s="115"/>
      <c r="E573" s="116"/>
      <c r="F573" s="9"/>
      <c r="G573" s="9"/>
      <c r="H573" s="9"/>
      <c r="I573" s="9"/>
      <c r="J573" s="74"/>
      <c r="K573" s="37"/>
    </row>
    <row r="574" spans="1:11" x14ac:dyDescent="0.25">
      <c r="A574" s="147" t="s">
        <v>372</v>
      </c>
      <c r="B574" s="117" t="s">
        <v>339</v>
      </c>
      <c r="C574" s="103" t="s">
        <v>338</v>
      </c>
      <c r="D574" s="114" t="s">
        <v>274</v>
      </c>
      <c r="E574" s="107">
        <f>G575</f>
        <v>12</v>
      </c>
      <c r="F574" s="7" t="s">
        <v>0</v>
      </c>
      <c r="G574" s="8" t="s">
        <v>7</v>
      </c>
      <c r="H574" s="8"/>
      <c r="I574" s="13"/>
      <c r="J574" s="76"/>
      <c r="K574" s="42"/>
    </row>
    <row r="575" spans="1:11" ht="13" thickBot="1" x14ac:dyDescent="0.3">
      <c r="A575" s="149"/>
      <c r="B575" s="118"/>
      <c r="C575" s="104"/>
      <c r="D575" s="115"/>
      <c r="E575" s="116"/>
      <c r="F575" s="9" t="s">
        <v>340</v>
      </c>
      <c r="G575" s="9">
        <v>12</v>
      </c>
      <c r="H575" s="9"/>
      <c r="I575" s="9"/>
      <c r="J575" s="74"/>
      <c r="K575" s="37"/>
    </row>
    <row r="576" spans="1:11" x14ac:dyDescent="0.25">
      <c r="A576" s="147" t="s">
        <v>373</v>
      </c>
      <c r="B576" s="117" t="s">
        <v>342</v>
      </c>
      <c r="C576" s="103" t="s">
        <v>341</v>
      </c>
      <c r="D576" s="114" t="s">
        <v>274</v>
      </c>
      <c r="E576" s="107">
        <f>SUM(G577)</f>
        <v>1</v>
      </c>
      <c r="F576" s="7" t="s">
        <v>0</v>
      </c>
      <c r="G576" s="8" t="s">
        <v>7</v>
      </c>
      <c r="H576" s="8"/>
      <c r="I576" s="13"/>
      <c r="J576" s="76"/>
      <c r="K576" s="42"/>
    </row>
    <row r="577" spans="1:11" ht="13" thickBot="1" x14ac:dyDescent="0.3">
      <c r="A577" s="149"/>
      <c r="B577" s="118"/>
      <c r="C577" s="104"/>
      <c r="D577" s="115"/>
      <c r="E577" s="116"/>
      <c r="F577" s="9" t="s">
        <v>343</v>
      </c>
      <c r="G577" s="9">
        <v>1</v>
      </c>
      <c r="H577" s="9"/>
      <c r="I577" s="9"/>
      <c r="J577" s="74"/>
      <c r="K577" s="37"/>
    </row>
    <row r="578" spans="1:11" x14ac:dyDescent="0.25">
      <c r="A578" s="162" t="s">
        <v>504</v>
      </c>
      <c r="B578" s="117" t="s">
        <v>737</v>
      </c>
      <c r="C578" s="103" t="s">
        <v>738</v>
      </c>
      <c r="D578" s="114" t="s">
        <v>3</v>
      </c>
      <c r="E578" s="107">
        <f>G579</f>
        <v>23</v>
      </c>
      <c r="F578" s="7" t="s">
        <v>0</v>
      </c>
      <c r="G578" s="8" t="s">
        <v>7</v>
      </c>
      <c r="H578" s="8"/>
      <c r="I578" s="13"/>
      <c r="J578" s="76"/>
      <c r="K578" s="42"/>
    </row>
    <row r="579" spans="1:11" x14ac:dyDescent="0.25">
      <c r="A579" s="162"/>
      <c r="B579" s="118"/>
      <c r="C579" s="104"/>
      <c r="D579" s="163"/>
      <c r="E579" s="119"/>
      <c r="F579" s="158"/>
      <c r="G579" s="125">
        <v>23</v>
      </c>
      <c r="H579" s="12"/>
      <c r="I579" s="29"/>
      <c r="J579" s="77"/>
      <c r="K579" s="43"/>
    </row>
    <row r="580" spans="1:11" x14ac:dyDescent="0.25">
      <c r="A580" s="162"/>
      <c r="B580" s="118"/>
      <c r="C580" s="104"/>
      <c r="D580" s="163"/>
      <c r="E580" s="119"/>
      <c r="F580" s="159"/>
      <c r="G580" s="127"/>
      <c r="H580" s="12"/>
      <c r="I580" s="29"/>
      <c r="J580" s="77"/>
      <c r="K580" s="43"/>
    </row>
    <row r="581" spans="1:11" x14ac:dyDescent="0.25">
      <c r="A581" s="162"/>
      <c r="B581" s="118"/>
      <c r="C581" s="104"/>
      <c r="D581" s="163"/>
      <c r="E581" s="119"/>
      <c r="F581" s="159"/>
      <c r="G581" s="127"/>
      <c r="H581" s="12"/>
      <c r="I581" s="29"/>
      <c r="J581" s="77"/>
      <c r="K581" s="43"/>
    </row>
    <row r="582" spans="1:11" ht="13" thickBot="1" x14ac:dyDescent="0.3">
      <c r="A582" s="162"/>
      <c r="B582" s="118"/>
      <c r="C582" s="104"/>
      <c r="D582" s="115"/>
      <c r="E582" s="116"/>
      <c r="F582" s="160"/>
      <c r="G582" s="146"/>
      <c r="H582" s="9"/>
      <c r="I582" s="9"/>
      <c r="J582" s="74"/>
      <c r="K582" s="37"/>
    </row>
    <row r="583" spans="1:11" x14ac:dyDescent="0.25">
      <c r="A583" s="162" t="s">
        <v>374</v>
      </c>
      <c r="B583" s="117" t="s">
        <v>677</v>
      </c>
      <c r="C583" s="103" t="s">
        <v>676</v>
      </c>
      <c r="D583" s="114" t="s">
        <v>15</v>
      </c>
      <c r="E583" s="107">
        <f>G584</f>
        <v>49</v>
      </c>
      <c r="F583" s="7" t="s">
        <v>0</v>
      </c>
      <c r="G583" s="8" t="s">
        <v>7</v>
      </c>
      <c r="H583" s="8"/>
      <c r="I583" s="13"/>
      <c r="J583" s="76"/>
      <c r="K583" s="42"/>
    </row>
    <row r="584" spans="1:11" x14ac:dyDescent="0.25">
      <c r="A584" s="162"/>
      <c r="B584" s="118"/>
      <c r="C584" s="104"/>
      <c r="D584" s="163"/>
      <c r="E584" s="119"/>
      <c r="F584" s="11"/>
      <c r="G584" s="12">
        <v>49</v>
      </c>
      <c r="H584" s="12"/>
      <c r="I584" s="29"/>
      <c r="J584" s="77"/>
      <c r="K584" s="43"/>
    </row>
    <row r="585" spans="1:11" ht="13" thickBot="1" x14ac:dyDescent="0.3">
      <c r="A585" s="162"/>
      <c r="B585" s="118"/>
      <c r="C585" s="104"/>
      <c r="D585" s="115"/>
      <c r="E585" s="116"/>
      <c r="F585" s="9"/>
      <c r="G585" s="9"/>
      <c r="H585" s="9"/>
      <c r="I585" s="9"/>
      <c r="J585" s="74"/>
      <c r="K585" s="37"/>
    </row>
    <row r="586" spans="1:11" x14ac:dyDescent="0.25">
      <c r="A586" s="162" t="s">
        <v>377</v>
      </c>
      <c r="B586" s="117" t="s">
        <v>856</v>
      </c>
      <c r="C586" s="103" t="s">
        <v>857</v>
      </c>
      <c r="D586" s="114" t="s">
        <v>274</v>
      </c>
      <c r="E586" s="107">
        <f>G587</f>
        <v>1</v>
      </c>
      <c r="F586" s="7" t="s">
        <v>0</v>
      </c>
      <c r="G586" s="8" t="s">
        <v>7</v>
      </c>
      <c r="H586" s="8"/>
      <c r="I586" s="13"/>
      <c r="J586" s="76"/>
      <c r="K586" s="42"/>
    </row>
    <row r="587" spans="1:11" x14ac:dyDescent="0.25">
      <c r="A587" s="162"/>
      <c r="B587" s="118"/>
      <c r="C587" s="104"/>
      <c r="D587" s="163"/>
      <c r="E587" s="119"/>
      <c r="F587" s="29" t="s">
        <v>858</v>
      </c>
      <c r="G587" s="12">
        <v>1</v>
      </c>
      <c r="H587" s="12"/>
      <c r="I587" s="29"/>
      <c r="J587" s="77"/>
      <c r="K587" s="43"/>
    </row>
    <row r="588" spans="1:11" ht="13" thickBot="1" x14ac:dyDescent="0.3">
      <c r="A588" s="162"/>
      <c r="B588" s="118"/>
      <c r="C588" s="104"/>
      <c r="D588" s="115"/>
      <c r="E588" s="116"/>
      <c r="F588" s="9"/>
      <c r="G588" s="9"/>
      <c r="H588" s="9"/>
      <c r="I588" s="9"/>
      <c r="J588" s="74"/>
      <c r="K588" s="37"/>
    </row>
    <row r="589" spans="1:11" x14ac:dyDescent="0.25">
      <c r="A589" s="162" t="s">
        <v>378</v>
      </c>
      <c r="B589" s="117" t="s">
        <v>486</v>
      </c>
      <c r="C589" s="103" t="s">
        <v>487</v>
      </c>
      <c r="D589" s="114" t="s">
        <v>274</v>
      </c>
      <c r="E589" s="107">
        <f>G590</f>
        <v>1</v>
      </c>
      <c r="F589" s="7" t="s">
        <v>0</v>
      </c>
      <c r="G589" s="8" t="s">
        <v>7</v>
      </c>
      <c r="H589" s="8"/>
      <c r="I589" s="13"/>
      <c r="J589" s="76"/>
      <c r="K589" s="42"/>
    </row>
    <row r="590" spans="1:11" ht="13" thickBot="1" x14ac:dyDescent="0.3">
      <c r="A590" s="162"/>
      <c r="B590" s="118"/>
      <c r="C590" s="104"/>
      <c r="D590" s="115"/>
      <c r="E590" s="116"/>
      <c r="F590" s="9" t="s">
        <v>344</v>
      </c>
      <c r="G590" s="9">
        <v>1</v>
      </c>
      <c r="H590" s="9"/>
      <c r="I590" s="9"/>
      <c r="J590" s="74"/>
      <c r="K590" s="37"/>
    </row>
    <row r="591" spans="1:11" x14ac:dyDescent="0.25">
      <c r="A591" s="162" t="s">
        <v>379</v>
      </c>
      <c r="B591" s="117" t="s">
        <v>346</v>
      </c>
      <c r="C591" s="103" t="s">
        <v>345</v>
      </c>
      <c r="D591" s="114" t="s">
        <v>274</v>
      </c>
      <c r="E591" s="107">
        <f>G592</f>
        <v>20</v>
      </c>
      <c r="F591" s="7" t="s">
        <v>0</v>
      </c>
      <c r="G591" s="8" t="s">
        <v>7</v>
      </c>
      <c r="H591" s="8"/>
      <c r="I591" s="13"/>
      <c r="J591" s="76"/>
      <c r="K591" s="42"/>
    </row>
    <row r="592" spans="1:11" ht="13" thickBot="1" x14ac:dyDescent="0.3">
      <c r="A592" s="162"/>
      <c r="B592" s="118"/>
      <c r="C592" s="104"/>
      <c r="D592" s="115"/>
      <c r="E592" s="116"/>
      <c r="F592" s="9" t="s">
        <v>347</v>
      </c>
      <c r="G592" s="9">
        <v>20</v>
      </c>
      <c r="H592" s="9"/>
      <c r="I592" s="9"/>
      <c r="J592" s="74"/>
      <c r="K592" s="37"/>
    </row>
    <row r="593" spans="1:11" x14ac:dyDescent="0.25">
      <c r="A593" s="162" t="s">
        <v>380</v>
      </c>
      <c r="B593" s="117" t="s">
        <v>348</v>
      </c>
      <c r="C593" s="103" t="s">
        <v>349</v>
      </c>
      <c r="D593" s="105" t="s">
        <v>274</v>
      </c>
      <c r="E593" s="107">
        <f>G594</f>
        <v>5</v>
      </c>
      <c r="F593" s="7" t="s">
        <v>0</v>
      </c>
      <c r="G593" s="8" t="s">
        <v>7</v>
      </c>
      <c r="H593" s="8"/>
      <c r="I593" s="13"/>
      <c r="J593" s="76"/>
      <c r="K593" s="42"/>
    </row>
    <row r="594" spans="1:11" ht="13" thickBot="1" x14ac:dyDescent="0.3">
      <c r="A594" s="162"/>
      <c r="B594" s="118"/>
      <c r="C594" s="104"/>
      <c r="D594" s="124"/>
      <c r="E594" s="125"/>
      <c r="F594" s="15" t="s">
        <v>347</v>
      </c>
      <c r="G594" s="15">
        <v>5</v>
      </c>
      <c r="H594" s="15"/>
      <c r="I594" s="15"/>
      <c r="J594" s="75"/>
      <c r="K594" s="58"/>
    </row>
    <row r="595" spans="1:11" x14ac:dyDescent="0.25">
      <c r="A595" s="162" t="s">
        <v>381</v>
      </c>
      <c r="B595" s="117" t="s">
        <v>350</v>
      </c>
      <c r="C595" s="103" t="s">
        <v>351</v>
      </c>
      <c r="D595" s="105" t="s">
        <v>274</v>
      </c>
      <c r="E595" s="107">
        <f>G596</f>
        <v>13</v>
      </c>
      <c r="F595" s="7" t="s">
        <v>0</v>
      </c>
      <c r="G595" s="8" t="s">
        <v>7</v>
      </c>
      <c r="H595" s="8"/>
      <c r="I595" s="13"/>
      <c r="J595" s="76"/>
      <c r="K595" s="42"/>
    </row>
    <row r="596" spans="1:11" ht="13" thickBot="1" x14ac:dyDescent="0.3">
      <c r="A596" s="162"/>
      <c r="B596" s="118"/>
      <c r="C596" s="104"/>
      <c r="D596" s="124"/>
      <c r="E596" s="125"/>
      <c r="F596" s="15" t="s">
        <v>347</v>
      </c>
      <c r="G596" s="15">
        <v>13</v>
      </c>
      <c r="H596" s="15"/>
      <c r="I596" s="15"/>
      <c r="J596" s="75"/>
      <c r="K596" s="58"/>
    </row>
    <row r="597" spans="1:11" x14ac:dyDescent="0.25">
      <c r="A597" s="162" t="s">
        <v>384</v>
      </c>
      <c r="B597" s="117" t="s">
        <v>480</v>
      </c>
      <c r="C597" s="103" t="s">
        <v>481</v>
      </c>
      <c r="D597" s="114" t="s">
        <v>274</v>
      </c>
      <c r="E597" s="107">
        <f>G598</f>
        <v>1</v>
      </c>
      <c r="F597" s="7" t="s">
        <v>0</v>
      </c>
      <c r="G597" s="8" t="s">
        <v>7</v>
      </c>
      <c r="H597" s="8"/>
      <c r="I597" s="13"/>
      <c r="J597" s="76"/>
      <c r="K597" s="42"/>
    </row>
    <row r="598" spans="1:11" ht="13" thickBot="1" x14ac:dyDescent="0.3">
      <c r="A598" s="162"/>
      <c r="B598" s="118"/>
      <c r="C598" s="104"/>
      <c r="D598" s="115"/>
      <c r="E598" s="116"/>
      <c r="F598" s="9" t="s">
        <v>347</v>
      </c>
      <c r="G598" s="9">
        <v>1</v>
      </c>
      <c r="H598" s="9"/>
      <c r="I598" s="9"/>
      <c r="J598" s="74"/>
      <c r="K598" s="37"/>
    </row>
    <row r="599" spans="1:11" x14ac:dyDescent="0.25">
      <c r="A599" s="162" t="s">
        <v>385</v>
      </c>
      <c r="B599" s="117" t="s">
        <v>689</v>
      </c>
      <c r="C599" s="103" t="s">
        <v>690</v>
      </c>
      <c r="D599" s="114" t="s">
        <v>274</v>
      </c>
      <c r="E599" s="107">
        <f>G600</f>
        <v>1</v>
      </c>
      <c r="F599" s="7" t="s">
        <v>0</v>
      </c>
      <c r="G599" s="8" t="s">
        <v>7</v>
      </c>
      <c r="H599" s="8"/>
      <c r="I599" s="13"/>
      <c r="J599" s="76"/>
      <c r="K599" s="42"/>
    </row>
    <row r="600" spans="1:11" ht="13" thickBot="1" x14ac:dyDescent="0.3">
      <c r="A600" s="162"/>
      <c r="B600" s="118"/>
      <c r="C600" s="104"/>
      <c r="D600" s="115"/>
      <c r="E600" s="116"/>
      <c r="F600" s="9" t="s">
        <v>691</v>
      </c>
      <c r="G600" s="9">
        <v>1</v>
      </c>
      <c r="H600" s="9"/>
      <c r="I600" s="9"/>
      <c r="J600" s="74"/>
      <c r="K600" s="37"/>
    </row>
    <row r="601" spans="1:11" x14ac:dyDescent="0.25">
      <c r="A601" s="162" t="s">
        <v>387</v>
      </c>
      <c r="B601" s="117" t="s">
        <v>683</v>
      </c>
      <c r="C601" s="103" t="s">
        <v>702</v>
      </c>
      <c r="D601" s="114" t="s">
        <v>15</v>
      </c>
      <c r="E601" s="107">
        <f>SUM(G602)</f>
        <v>90</v>
      </c>
      <c r="F601" s="7" t="s">
        <v>0</v>
      </c>
      <c r="G601" s="8" t="s">
        <v>7</v>
      </c>
      <c r="H601" s="8"/>
      <c r="I601" s="13"/>
      <c r="J601" s="76"/>
      <c r="K601" s="42"/>
    </row>
    <row r="602" spans="1:11" ht="13" thickBot="1" x14ac:dyDescent="0.3">
      <c r="A602" s="162"/>
      <c r="B602" s="118"/>
      <c r="C602" s="104"/>
      <c r="D602" s="115"/>
      <c r="E602" s="116"/>
      <c r="F602" s="9" t="s">
        <v>641</v>
      </c>
      <c r="G602" s="9">
        <v>90</v>
      </c>
      <c r="H602" s="9"/>
      <c r="I602" s="9"/>
      <c r="J602" s="74"/>
      <c r="K602" s="37"/>
    </row>
    <row r="603" spans="1:11" x14ac:dyDescent="0.25">
      <c r="A603" s="162" t="s">
        <v>386</v>
      </c>
      <c r="B603" s="117" t="s">
        <v>684</v>
      </c>
      <c r="C603" s="103" t="s">
        <v>685</v>
      </c>
      <c r="D603" s="114" t="s">
        <v>15</v>
      </c>
      <c r="E603" s="107">
        <f>SUM(G604)</f>
        <v>30</v>
      </c>
      <c r="F603" s="7" t="s">
        <v>0</v>
      </c>
      <c r="G603" s="8" t="s">
        <v>7</v>
      </c>
      <c r="H603" s="8"/>
      <c r="I603" s="13"/>
      <c r="J603" s="76"/>
      <c r="K603" s="42"/>
    </row>
    <row r="604" spans="1:11" ht="13" thickBot="1" x14ac:dyDescent="0.3">
      <c r="A604" s="162"/>
      <c r="B604" s="118"/>
      <c r="C604" s="104"/>
      <c r="D604" s="115"/>
      <c r="E604" s="116"/>
      <c r="F604" s="9" t="s">
        <v>352</v>
      </c>
      <c r="G604" s="9">
        <v>30</v>
      </c>
      <c r="H604" s="9"/>
      <c r="I604" s="9"/>
      <c r="J604" s="74"/>
      <c r="K604" s="37"/>
    </row>
    <row r="605" spans="1:11" x14ac:dyDescent="0.25">
      <c r="A605" s="162" t="s">
        <v>388</v>
      </c>
      <c r="B605" s="117" t="s">
        <v>686</v>
      </c>
      <c r="C605" s="103" t="s">
        <v>688</v>
      </c>
      <c r="D605" s="114" t="s">
        <v>274</v>
      </c>
      <c r="E605" s="107">
        <f>G606</f>
        <v>1</v>
      </c>
      <c r="F605" s="7" t="s">
        <v>0</v>
      </c>
      <c r="G605" s="8" t="s">
        <v>7</v>
      </c>
      <c r="H605" s="8"/>
      <c r="I605" s="13"/>
      <c r="J605" s="76"/>
      <c r="K605" s="42"/>
    </row>
    <row r="606" spans="1:11" x14ac:dyDescent="0.25">
      <c r="A606" s="162"/>
      <c r="B606" s="118"/>
      <c r="C606" s="104"/>
      <c r="D606" s="163"/>
      <c r="E606" s="119"/>
      <c r="F606" s="11" t="s">
        <v>687</v>
      </c>
      <c r="G606" s="12">
        <v>1</v>
      </c>
      <c r="H606" s="12"/>
      <c r="I606" s="29"/>
      <c r="J606" s="77"/>
      <c r="K606" s="43"/>
    </row>
    <row r="607" spans="1:11" ht="13" thickBot="1" x14ac:dyDescent="0.3">
      <c r="A607" s="162"/>
      <c r="B607" s="118"/>
      <c r="C607" s="104"/>
      <c r="D607" s="115"/>
      <c r="E607" s="116"/>
      <c r="F607" s="9"/>
      <c r="G607" s="9"/>
      <c r="H607" s="9"/>
      <c r="I607" s="9"/>
      <c r="J607" s="74"/>
      <c r="K607" s="37"/>
    </row>
    <row r="608" spans="1:11" x14ac:dyDescent="0.25">
      <c r="A608" s="162" t="s">
        <v>389</v>
      </c>
      <c r="B608" s="117" t="s">
        <v>354</v>
      </c>
      <c r="C608" s="103" t="s">
        <v>353</v>
      </c>
      <c r="D608" s="114" t="s">
        <v>274</v>
      </c>
      <c r="E608" s="107">
        <f>SUM(G609:G610)</f>
        <v>36</v>
      </c>
      <c r="F608" s="7" t="s">
        <v>0</v>
      </c>
      <c r="G608" s="8" t="s">
        <v>7</v>
      </c>
      <c r="H608" s="8"/>
      <c r="I608" s="13"/>
      <c r="J608" s="76"/>
      <c r="K608" s="42"/>
    </row>
    <row r="609" spans="1:11" x14ac:dyDescent="0.25">
      <c r="A609" s="162"/>
      <c r="B609" s="118"/>
      <c r="C609" s="104"/>
      <c r="D609" s="163"/>
      <c r="E609" s="119"/>
      <c r="F609" s="11" t="s">
        <v>768</v>
      </c>
      <c r="G609" s="12">
        <v>11</v>
      </c>
      <c r="H609" s="12"/>
      <c r="I609" s="29"/>
      <c r="J609" s="77"/>
      <c r="K609" s="43"/>
    </row>
    <row r="610" spans="1:11" x14ac:dyDescent="0.25">
      <c r="A610" s="162"/>
      <c r="B610" s="118"/>
      <c r="C610" s="104"/>
      <c r="D610" s="163"/>
      <c r="E610" s="119"/>
      <c r="F610" s="11" t="s">
        <v>769</v>
      </c>
      <c r="G610" s="12">
        <v>25</v>
      </c>
      <c r="H610" s="12"/>
      <c r="I610" s="29"/>
      <c r="J610" s="77"/>
      <c r="K610" s="43"/>
    </row>
    <row r="611" spans="1:11" ht="13" thickBot="1" x14ac:dyDescent="0.3">
      <c r="A611" s="162"/>
      <c r="B611" s="118"/>
      <c r="C611" s="104"/>
      <c r="D611" s="115"/>
      <c r="E611" s="116"/>
      <c r="F611" s="9"/>
      <c r="G611" s="9"/>
      <c r="H611" s="9"/>
      <c r="I611" s="9"/>
      <c r="J611" s="74"/>
      <c r="K611" s="37"/>
    </row>
    <row r="612" spans="1:11" x14ac:dyDescent="0.25">
      <c r="A612" s="162" t="s">
        <v>390</v>
      </c>
      <c r="B612" s="117" t="s">
        <v>356</v>
      </c>
      <c r="C612" s="103" t="s">
        <v>355</v>
      </c>
      <c r="D612" s="114" t="s">
        <v>274</v>
      </c>
      <c r="E612" s="107">
        <f>G613</f>
        <v>10</v>
      </c>
      <c r="F612" s="7" t="s">
        <v>0</v>
      </c>
      <c r="G612" s="8" t="s">
        <v>7</v>
      </c>
      <c r="H612" s="8"/>
      <c r="I612" s="13"/>
      <c r="J612" s="76"/>
      <c r="K612" s="42"/>
    </row>
    <row r="613" spans="1:11" x14ac:dyDescent="0.25">
      <c r="A613" s="162"/>
      <c r="B613" s="118"/>
      <c r="C613" s="104"/>
      <c r="D613" s="163"/>
      <c r="E613" s="119"/>
      <c r="F613" s="11" t="s">
        <v>768</v>
      </c>
      <c r="G613" s="12">
        <v>10</v>
      </c>
      <c r="H613" s="12"/>
      <c r="I613" s="29"/>
      <c r="J613" s="77"/>
      <c r="K613" s="43"/>
    </row>
    <row r="614" spans="1:11" x14ac:dyDescent="0.25">
      <c r="A614" s="162"/>
      <c r="B614" s="118"/>
      <c r="C614" s="104"/>
      <c r="D614" s="163"/>
      <c r="E614" s="119"/>
      <c r="F614" s="11"/>
      <c r="G614" s="12"/>
      <c r="H614" s="12"/>
      <c r="I614" s="29"/>
      <c r="J614" s="77"/>
      <c r="K614" s="43"/>
    </row>
    <row r="615" spans="1:11" ht="13" thickBot="1" x14ac:dyDescent="0.3">
      <c r="A615" s="162"/>
      <c r="B615" s="118"/>
      <c r="C615" s="104"/>
      <c r="D615" s="115"/>
      <c r="E615" s="116"/>
      <c r="F615" s="9"/>
      <c r="G615" s="9"/>
      <c r="H615" s="9"/>
      <c r="I615" s="9"/>
      <c r="J615" s="74"/>
      <c r="K615" s="37"/>
    </row>
    <row r="616" spans="1:11" x14ac:dyDescent="0.25">
      <c r="A616" s="162" t="s">
        <v>391</v>
      </c>
      <c r="B616" s="117" t="s">
        <v>360</v>
      </c>
      <c r="C616" s="111" t="s">
        <v>359</v>
      </c>
      <c r="D616" s="105" t="s">
        <v>274</v>
      </c>
      <c r="E616" s="107">
        <f>G617</f>
        <v>11</v>
      </c>
      <c r="F616" s="7" t="s">
        <v>0</v>
      </c>
      <c r="G616" s="8" t="s">
        <v>7</v>
      </c>
      <c r="H616" s="8"/>
      <c r="I616" s="13"/>
      <c r="J616" s="76"/>
      <c r="K616" s="42"/>
    </row>
    <row r="617" spans="1:11" x14ac:dyDescent="0.25">
      <c r="A617" s="174"/>
      <c r="B617" s="118"/>
      <c r="C617" s="104"/>
      <c r="D617" s="118"/>
      <c r="E617" s="127"/>
      <c r="F617" s="59" t="s">
        <v>768</v>
      </c>
      <c r="G617" s="9">
        <v>11</v>
      </c>
      <c r="H617" s="9"/>
      <c r="I617" s="14"/>
      <c r="J617" s="94"/>
      <c r="K617" s="47"/>
    </row>
    <row r="618" spans="1:11" x14ac:dyDescent="0.25">
      <c r="A618" s="174"/>
      <c r="B618" s="118"/>
      <c r="C618" s="104"/>
      <c r="D618" s="118"/>
      <c r="E618" s="127"/>
      <c r="F618" s="66"/>
      <c r="G618" s="65"/>
      <c r="H618" s="65"/>
      <c r="I618" s="92"/>
      <c r="J618" s="93"/>
      <c r="K618" s="67"/>
    </row>
    <row r="619" spans="1:11" ht="13" thickBot="1" x14ac:dyDescent="0.3">
      <c r="A619" s="174"/>
      <c r="B619" s="118"/>
      <c r="C619" s="123"/>
      <c r="D619" s="124"/>
      <c r="E619" s="125"/>
      <c r="F619" s="15"/>
      <c r="G619" s="15"/>
      <c r="H619" s="15"/>
      <c r="I619" s="15"/>
      <c r="J619" s="75"/>
      <c r="K619" s="58"/>
    </row>
    <row r="620" spans="1:11" x14ac:dyDescent="0.25">
      <c r="A620" s="147" t="s">
        <v>392</v>
      </c>
      <c r="B620" s="117" t="s">
        <v>692</v>
      </c>
      <c r="C620" s="111" t="s">
        <v>693</v>
      </c>
      <c r="D620" s="105" t="s">
        <v>274</v>
      </c>
      <c r="E620" s="107">
        <f>G621</f>
        <v>1</v>
      </c>
      <c r="F620" s="7" t="s">
        <v>0</v>
      </c>
      <c r="G620" s="8" t="s">
        <v>7</v>
      </c>
      <c r="H620" s="8"/>
      <c r="I620" s="13"/>
      <c r="J620" s="76"/>
      <c r="K620" s="42"/>
    </row>
    <row r="621" spans="1:11" x14ac:dyDescent="0.25">
      <c r="A621" s="148"/>
      <c r="B621" s="118"/>
      <c r="C621" s="104"/>
      <c r="D621" s="118"/>
      <c r="E621" s="127"/>
      <c r="F621" s="59" t="s">
        <v>768</v>
      </c>
      <c r="G621" s="9">
        <v>1</v>
      </c>
      <c r="H621" s="9"/>
      <c r="I621" s="14"/>
      <c r="J621" s="94"/>
      <c r="K621" s="47"/>
    </row>
    <row r="622" spans="1:11" x14ac:dyDescent="0.25">
      <c r="A622" s="148"/>
      <c r="B622" s="118"/>
      <c r="C622" s="104"/>
      <c r="D622" s="118"/>
      <c r="E622" s="127"/>
      <c r="F622" s="66"/>
      <c r="G622" s="65"/>
      <c r="H622" s="65"/>
      <c r="I622" s="92"/>
      <c r="J622" s="93"/>
      <c r="K622" s="67"/>
    </row>
    <row r="623" spans="1:11" ht="13" thickBot="1" x14ac:dyDescent="0.3">
      <c r="A623" s="153"/>
      <c r="B623" s="145"/>
      <c r="C623" s="112"/>
      <c r="D623" s="124"/>
      <c r="E623" s="125"/>
      <c r="F623" s="15"/>
      <c r="G623" s="15"/>
      <c r="H623" s="10"/>
      <c r="I623" s="10"/>
      <c r="J623" s="71"/>
      <c r="K623" s="39"/>
    </row>
    <row r="624" spans="1:11" x14ac:dyDescent="0.25">
      <c r="A624" s="147" t="s">
        <v>393</v>
      </c>
      <c r="B624" s="117" t="s">
        <v>362</v>
      </c>
      <c r="C624" s="111" t="s">
        <v>361</v>
      </c>
      <c r="D624" s="105" t="s">
        <v>274</v>
      </c>
      <c r="E624" s="107">
        <f>G625</f>
        <v>24</v>
      </c>
      <c r="F624" s="7" t="s">
        <v>0</v>
      </c>
      <c r="G624" s="8" t="s">
        <v>7</v>
      </c>
      <c r="H624" s="8"/>
      <c r="I624" s="13"/>
      <c r="J624" s="76"/>
      <c r="K624" s="42"/>
    </row>
    <row r="625" spans="1:11" x14ac:dyDescent="0.25">
      <c r="A625" s="148"/>
      <c r="B625" s="118"/>
      <c r="C625" s="104"/>
      <c r="D625" s="118"/>
      <c r="E625" s="127"/>
      <c r="F625" s="66"/>
      <c r="G625" s="65">
        <v>24</v>
      </c>
      <c r="H625" s="65"/>
      <c r="I625" s="92"/>
      <c r="J625" s="93"/>
      <c r="K625" s="67"/>
    </row>
    <row r="626" spans="1:11" ht="13" thickBot="1" x14ac:dyDescent="0.3">
      <c r="A626" s="153"/>
      <c r="B626" s="145"/>
      <c r="C626" s="112"/>
      <c r="D626" s="106"/>
      <c r="E626" s="108"/>
      <c r="F626" s="10"/>
      <c r="G626" s="10"/>
      <c r="H626" s="10"/>
      <c r="I626" s="10"/>
      <c r="J626" s="71"/>
      <c r="K626" s="39"/>
    </row>
    <row r="627" spans="1:11" x14ac:dyDescent="0.25">
      <c r="A627" s="167" t="s">
        <v>824</v>
      </c>
      <c r="B627" s="118" t="s">
        <v>442</v>
      </c>
      <c r="C627" s="151" t="s">
        <v>443</v>
      </c>
      <c r="D627" s="163" t="s">
        <v>274</v>
      </c>
      <c r="E627" s="119">
        <f>G628</f>
        <v>24</v>
      </c>
      <c r="F627" s="11" t="s">
        <v>0</v>
      </c>
      <c r="G627" s="12" t="s">
        <v>7</v>
      </c>
      <c r="H627" s="12"/>
      <c r="I627" s="29"/>
      <c r="J627" s="77"/>
      <c r="K627" s="43"/>
    </row>
    <row r="628" spans="1:11" x14ac:dyDescent="0.25">
      <c r="A628" s="167"/>
      <c r="B628" s="118"/>
      <c r="C628" s="104"/>
      <c r="D628" s="163"/>
      <c r="E628" s="127"/>
      <c r="F628" s="66"/>
      <c r="G628" s="65">
        <v>24</v>
      </c>
      <c r="H628" s="65"/>
      <c r="I628" s="92"/>
      <c r="J628" s="93"/>
      <c r="K628" s="67"/>
    </row>
    <row r="629" spans="1:11" ht="13" thickBot="1" x14ac:dyDescent="0.3">
      <c r="A629" s="162"/>
      <c r="B629" s="118"/>
      <c r="C629" s="123"/>
      <c r="D629" s="115"/>
      <c r="E629" s="125"/>
      <c r="F629" s="15"/>
      <c r="G629" s="15"/>
      <c r="H629" s="15"/>
      <c r="I629" s="15"/>
      <c r="J629" s="75"/>
      <c r="K629" s="58"/>
    </row>
    <row r="630" spans="1:11" x14ac:dyDescent="0.25">
      <c r="A630" s="162" t="s">
        <v>394</v>
      </c>
      <c r="B630" s="117" t="s">
        <v>369</v>
      </c>
      <c r="C630" s="103" t="s">
        <v>368</v>
      </c>
      <c r="D630" s="114" t="s">
        <v>274</v>
      </c>
      <c r="E630" s="107">
        <f>G631</f>
        <v>65</v>
      </c>
      <c r="F630" s="7" t="s">
        <v>0</v>
      </c>
      <c r="G630" s="8" t="s">
        <v>7</v>
      </c>
      <c r="H630" s="8"/>
      <c r="I630" s="13"/>
      <c r="J630" s="76"/>
      <c r="K630" s="42"/>
    </row>
    <row r="631" spans="1:11" x14ac:dyDescent="0.25">
      <c r="A631" s="162"/>
      <c r="B631" s="118"/>
      <c r="C631" s="104"/>
      <c r="D631" s="163"/>
      <c r="E631" s="119"/>
      <c r="F631" s="11"/>
      <c r="G631" s="12">
        <v>65</v>
      </c>
      <c r="H631" s="12"/>
      <c r="I631" s="29"/>
      <c r="J631" s="77"/>
      <c r="K631" s="43"/>
    </row>
    <row r="632" spans="1:11" x14ac:dyDescent="0.25">
      <c r="A632" s="162"/>
      <c r="B632" s="118"/>
      <c r="C632" s="104"/>
      <c r="D632" s="163"/>
      <c r="E632" s="119"/>
      <c r="F632" s="11"/>
      <c r="G632" s="12"/>
      <c r="H632" s="12"/>
      <c r="I632" s="29"/>
      <c r="J632" s="77"/>
      <c r="K632" s="43"/>
    </row>
    <row r="633" spans="1:11" ht="13" thickBot="1" x14ac:dyDescent="0.3">
      <c r="A633" s="162"/>
      <c r="B633" s="118"/>
      <c r="C633" s="104"/>
      <c r="D633" s="115"/>
      <c r="E633" s="116"/>
      <c r="F633" s="9"/>
      <c r="G633" s="9"/>
      <c r="H633" s="9"/>
      <c r="I633" s="9"/>
      <c r="J633" s="74"/>
      <c r="K633" s="37"/>
    </row>
    <row r="634" spans="1:11" x14ac:dyDescent="0.25">
      <c r="A634" s="162" t="s">
        <v>505</v>
      </c>
      <c r="B634" s="105" t="s">
        <v>705</v>
      </c>
      <c r="C634" s="111" t="s">
        <v>706</v>
      </c>
      <c r="D634" s="105" t="s">
        <v>274</v>
      </c>
      <c r="E634" s="107">
        <f>G635</f>
        <v>4</v>
      </c>
      <c r="F634" s="7" t="s">
        <v>0</v>
      </c>
      <c r="G634" s="8" t="s">
        <v>7</v>
      </c>
      <c r="H634" s="8"/>
      <c r="I634" s="13"/>
      <c r="J634" s="76"/>
      <c r="K634" s="42"/>
    </row>
    <row r="635" spans="1:11" x14ac:dyDescent="0.25">
      <c r="A635" s="162"/>
      <c r="B635" s="118"/>
      <c r="C635" s="104"/>
      <c r="D635" s="118"/>
      <c r="E635" s="127"/>
      <c r="F635" s="66" t="s">
        <v>417</v>
      </c>
      <c r="G635" s="65">
        <v>4</v>
      </c>
      <c r="H635" s="65"/>
      <c r="I635" s="92"/>
      <c r="J635" s="93"/>
      <c r="K635" s="67"/>
    </row>
    <row r="636" spans="1:11" ht="13" thickBot="1" x14ac:dyDescent="0.3">
      <c r="A636" s="162"/>
      <c r="B636" s="106"/>
      <c r="C636" s="112"/>
      <c r="D636" s="106"/>
      <c r="E636" s="108"/>
      <c r="F636" s="10"/>
      <c r="G636" s="10"/>
      <c r="H636" s="10"/>
      <c r="I636" s="10"/>
      <c r="J636" s="71"/>
      <c r="K636" s="39"/>
    </row>
    <row r="637" spans="1:11" x14ac:dyDescent="0.25">
      <c r="A637" s="162" t="s">
        <v>506</v>
      </c>
      <c r="B637" s="105" t="s">
        <v>700</v>
      </c>
      <c r="C637" s="111" t="s">
        <v>701</v>
      </c>
      <c r="D637" s="105" t="s">
        <v>15</v>
      </c>
      <c r="E637" s="107">
        <f>G638</f>
        <v>30</v>
      </c>
      <c r="F637" s="7" t="s">
        <v>0</v>
      </c>
      <c r="G637" s="8" t="s">
        <v>7</v>
      </c>
      <c r="H637" s="8"/>
      <c r="I637" s="13"/>
      <c r="J637" s="76"/>
      <c r="K637" s="42"/>
    </row>
    <row r="638" spans="1:11" x14ac:dyDescent="0.25">
      <c r="A638" s="162"/>
      <c r="B638" s="118"/>
      <c r="C638" s="104"/>
      <c r="D638" s="118"/>
      <c r="E638" s="127"/>
      <c r="F638" s="66" t="s">
        <v>641</v>
      </c>
      <c r="G638" s="65">
        <v>30</v>
      </c>
      <c r="H638" s="65"/>
      <c r="I638" s="92"/>
      <c r="J638" s="93"/>
      <c r="K638" s="67"/>
    </row>
    <row r="639" spans="1:11" ht="13" thickBot="1" x14ac:dyDescent="0.3">
      <c r="A639" s="162"/>
      <c r="B639" s="106"/>
      <c r="C639" s="112"/>
      <c r="D639" s="106"/>
      <c r="E639" s="108"/>
      <c r="F639" s="10"/>
      <c r="G639" s="10"/>
      <c r="H639" s="10"/>
      <c r="I639" s="10"/>
      <c r="J639" s="71"/>
      <c r="K639" s="39"/>
    </row>
    <row r="640" spans="1:11" x14ac:dyDescent="0.25">
      <c r="A640" s="162" t="s">
        <v>507</v>
      </c>
      <c r="B640" s="105" t="s">
        <v>698</v>
      </c>
      <c r="C640" s="111" t="s">
        <v>699</v>
      </c>
      <c r="D640" s="105" t="s">
        <v>15</v>
      </c>
      <c r="E640" s="107">
        <f>SUM(G642:G642)</f>
        <v>60</v>
      </c>
      <c r="F640" s="7" t="s">
        <v>0</v>
      </c>
      <c r="G640" s="8" t="s">
        <v>7</v>
      </c>
      <c r="H640" s="8"/>
      <c r="I640" s="13"/>
      <c r="J640" s="76"/>
      <c r="K640" s="42"/>
    </row>
    <row r="641" spans="1:11" x14ac:dyDescent="0.25">
      <c r="A641" s="162"/>
      <c r="B641" s="118"/>
      <c r="C641" s="104"/>
      <c r="D641" s="118"/>
      <c r="E641" s="127"/>
      <c r="F641" s="66"/>
      <c r="G641" s="65"/>
      <c r="H641" s="65"/>
      <c r="I641" s="92"/>
      <c r="J641" s="93"/>
      <c r="K641" s="67"/>
    </row>
    <row r="642" spans="1:11" ht="13" thickBot="1" x14ac:dyDescent="0.3">
      <c r="A642" s="162"/>
      <c r="B642" s="106"/>
      <c r="C642" s="112"/>
      <c r="D642" s="106"/>
      <c r="E642" s="108"/>
      <c r="F642" s="10" t="s">
        <v>695</v>
      </c>
      <c r="G642" s="10">
        <v>60</v>
      </c>
      <c r="H642" s="10"/>
      <c r="I642" s="10"/>
      <c r="J642" s="71"/>
      <c r="K642" s="39"/>
    </row>
    <row r="643" spans="1:11" x14ac:dyDescent="0.25">
      <c r="A643" s="162" t="s">
        <v>508</v>
      </c>
      <c r="B643" s="105" t="s">
        <v>697</v>
      </c>
      <c r="C643" s="111" t="s">
        <v>370</v>
      </c>
      <c r="D643" s="105" t="s">
        <v>15</v>
      </c>
      <c r="E643" s="107">
        <f>SUM(G645:G645)</f>
        <v>50</v>
      </c>
      <c r="F643" s="7" t="s">
        <v>0</v>
      </c>
      <c r="G643" s="8" t="s">
        <v>7</v>
      </c>
      <c r="H643" s="8"/>
      <c r="I643" s="13"/>
      <c r="J643" s="76"/>
      <c r="K643" s="42"/>
    </row>
    <row r="644" spans="1:11" x14ac:dyDescent="0.25">
      <c r="A644" s="162"/>
      <c r="B644" s="118"/>
      <c r="C644" s="104"/>
      <c r="D644" s="118"/>
      <c r="E644" s="127"/>
      <c r="F644" s="66"/>
      <c r="G644" s="65"/>
      <c r="H644" s="65"/>
      <c r="I644" s="92"/>
      <c r="J644" s="93"/>
      <c r="K644" s="67"/>
    </row>
    <row r="645" spans="1:11" ht="13" thickBot="1" x14ac:dyDescent="0.3">
      <c r="A645" s="162"/>
      <c r="B645" s="106"/>
      <c r="C645" s="112"/>
      <c r="D645" s="106"/>
      <c r="E645" s="108"/>
      <c r="F645" s="10" t="s">
        <v>695</v>
      </c>
      <c r="G645" s="10">
        <v>50</v>
      </c>
      <c r="H645" s="10"/>
      <c r="I645" s="10"/>
      <c r="J645" s="71"/>
      <c r="K645" s="39"/>
    </row>
    <row r="646" spans="1:11" x14ac:dyDescent="0.25">
      <c r="A646" s="162" t="s">
        <v>509</v>
      </c>
      <c r="B646" s="105" t="s">
        <v>694</v>
      </c>
      <c r="C646" s="111" t="s">
        <v>370</v>
      </c>
      <c r="D646" s="105" t="s">
        <v>15</v>
      </c>
      <c r="E646" s="107">
        <f>SUM(G648:G648)</f>
        <v>30</v>
      </c>
      <c r="F646" s="7" t="s">
        <v>0</v>
      </c>
      <c r="G646" s="8" t="s">
        <v>7</v>
      </c>
      <c r="H646" s="8"/>
      <c r="I646" s="13"/>
      <c r="J646" s="76"/>
      <c r="K646" s="42"/>
    </row>
    <row r="647" spans="1:11" x14ac:dyDescent="0.25">
      <c r="A647" s="162"/>
      <c r="B647" s="118"/>
      <c r="C647" s="104"/>
      <c r="D647" s="118"/>
      <c r="E647" s="127"/>
      <c r="F647" s="66"/>
      <c r="G647" s="65"/>
      <c r="H647" s="65"/>
      <c r="I647" s="92"/>
      <c r="J647" s="93"/>
      <c r="K647" s="67"/>
    </row>
    <row r="648" spans="1:11" ht="13" thickBot="1" x14ac:dyDescent="0.3">
      <c r="A648" s="162"/>
      <c r="B648" s="106"/>
      <c r="C648" s="112"/>
      <c r="D648" s="106"/>
      <c r="E648" s="108"/>
      <c r="F648" s="10" t="s">
        <v>696</v>
      </c>
      <c r="G648" s="10">
        <v>30</v>
      </c>
      <c r="H648" s="10"/>
      <c r="I648" s="10"/>
      <c r="J648" s="71"/>
      <c r="K648" s="39"/>
    </row>
    <row r="649" spans="1:11" ht="13.5" thickBot="1" x14ac:dyDescent="0.3">
      <c r="A649" s="60" t="s">
        <v>262</v>
      </c>
      <c r="B649" s="16"/>
      <c r="C649" s="23" t="s">
        <v>263</v>
      </c>
      <c r="D649" s="16"/>
      <c r="E649" s="17"/>
      <c r="F649" s="17"/>
      <c r="G649" s="17"/>
      <c r="H649" s="17"/>
      <c r="I649" s="18"/>
      <c r="J649" s="18"/>
      <c r="K649" s="54"/>
    </row>
    <row r="650" spans="1:11" x14ac:dyDescent="0.25">
      <c r="A650" s="147" t="s">
        <v>844</v>
      </c>
      <c r="B650" s="117" t="s">
        <v>200</v>
      </c>
      <c r="C650" s="111" t="s">
        <v>201</v>
      </c>
      <c r="D650" s="105" t="s">
        <v>4</v>
      </c>
      <c r="E650" s="107">
        <f>SUM(G651:G652)</f>
        <v>348.28</v>
      </c>
      <c r="F650" s="7" t="s">
        <v>0</v>
      </c>
      <c r="G650" s="8" t="s">
        <v>7</v>
      </c>
      <c r="H650" s="8" t="s">
        <v>231</v>
      </c>
      <c r="I650" s="8"/>
      <c r="J650" s="70"/>
      <c r="K650" s="42"/>
    </row>
    <row r="651" spans="1:11" x14ac:dyDescent="0.25">
      <c r="A651" s="148"/>
      <c r="B651" s="118"/>
      <c r="C651" s="104"/>
      <c r="D651" s="118"/>
      <c r="E651" s="127"/>
      <c r="F651" s="59" t="s">
        <v>707</v>
      </c>
      <c r="G651" s="9">
        <f>H651</f>
        <v>137.47</v>
      </c>
      <c r="H651" s="9">
        <v>137.47</v>
      </c>
      <c r="I651" s="9"/>
      <c r="J651" s="74"/>
      <c r="K651" s="47"/>
    </row>
    <row r="652" spans="1:11" x14ac:dyDescent="0.25">
      <c r="A652" s="148"/>
      <c r="B652" s="118"/>
      <c r="C652" s="104"/>
      <c r="D652" s="118"/>
      <c r="E652" s="127"/>
      <c r="F652" s="66" t="s">
        <v>708</v>
      </c>
      <c r="G652" s="9">
        <f>H652</f>
        <v>210.81</v>
      </c>
      <c r="H652" s="65">
        <v>210.81</v>
      </c>
      <c r="I652" s="65"/>
      <c r="J652" s="72"/>
      <c r="K652" s="67"/>
    </row>
    <row r="653" spans="1:11" ht="13" thickBot="1" x14ac:dyDescent="0.3">
      <c r="A653" s="153"/>
      <c r="B653" s="145"/>
      <c r="C653" s="112"/>
      <c r="D653" s="106"/>
      <c r="E653" s="108"/>
      <c r="F653" s="10"/>
      <c r="G653" s="10"/>
      <c r="H653" s="10"/>
      <c r="I653" s="10"/>
      <c r="J653" s="71"/>
      <c r="K653" s="46"/>
    </row>
    <row r="654" spans="1:11" x14ac:dyDescent="0.25">
      <c r="A654" s="147" t="s">
        <v>510</v>
      </c>
      <c r="B654" s="117" t="s">
        <v>376</v>
      </c>
      <c r="C654" s="111" t="s">
        <v>375</v>
      </c>
      <c r="D654" s="105" t="s">
        <v>4</v>
      </c>
      <c r="E654" s="107">
        <f>G655</f>
        <v>348.28</v>
      </c>
      <c r="F654" s="7" t="s">
        <v>0</v>
      </c>
      <c r="G654" s="8" t="s">
        <v>7</v>
      </c>
      <c r="H654" s="8"/>
      <c r="I654" s="8"/>
      <c r="J654" s="70"/>
      <c r="K654" s="42"/>
    </row>
    <row r="655" spans="1:11" x14ac:dyDescent="0.25">
      <c r="A655" s="148"/>
      <c r="B655" s="118"/>
      <c r="C655" s="104"/>
      <c r="D655" s="118"/>
      <c r="E655" s="127"/>
      <c r="F655" s="66"/>
      <c r="G655" s="65">
        <f>E650</f>
        <v>348.28</v>
      </c>
      <c r="H655" s="65"/>
      <c r="I655" s="65"/>
      <c r="J655" s="72"/>
      <c r="K655" s="67"/>
    </row>
    <row r="656" spans="1:11" ht="13" thickBot="1" x14ac:dyDescent="0.3">
      <c r="A656" s="153"/>
      <c r="B656" s="145"/>
      <c r="C656" s="112"/>
      <c r="D656" s="106"/>
      <c r="E656" s="108"/>
      <c r="F656" s="10"/>
      <c r="G656" s="10"/>
      <c r="H656" s="10"/>
      <c r="I656" s="10"/>
      <c r="J656" s="71"/>
      <c r="K656" s="46"/>
    </row>
    <row r="657" spans="1:11" x14ac:dyDescent="0.25">
      <c r="A657" s="147" t="s">
        <v>511</v>
      </c>
      <c r="B657" s="117" t="s">
        <v>71</v>
      </c>
      <c r="C657" s="111" t="s">
        <v>70</v>
      </c>
      <c r="D657" s="105" t="s">
        <v>4</v>
      </c>
      <c r="E657" s="107">
        <f>G658</f>
        <v>348.28</v>
      </c>
      <c r="F657" s="7" t="s">
        <v>0</v>
      </c>
      <c r="G657" s="8" t="s">
        <v>7</v>
      </c>
      <c r="H657" s="8"/>
      <c r="I657" s="8"/>
      <c r="J657" s="70"/>
      <c r="K657" s="42"/>
    </row>
    <row r="658" spans="1:11" x14ac:dyDescent="0.25">
      <c r="A658" s="148"/>
      <c r="B658" s="118"/>
      <c r="C658" s="104"/>
      <c r="D658" s="118"/>
      <c r="E658" s="127"/>
      <c r="F658" s="66"/>
      <c r="G658" s="65">
        <f>E654</f>
        <v>348.28</v>
      </c>
      <c r="H658" s="65"/>
      <c r="I658" s="65"/>
      <c r="J658" s="72"/>
      <c r="K658" s="67"/>
    </row>
    <row r="659" spans="1:11" ht="13" thickBot="1" x14ac:dyDescent="0.3">
      <c r="A659" s="153"/>
      <c r="B659" s="145"/>
      <c r="C659" s="112"/>
      <c r="D659" s="106"/>
      <c r="E659" s="108"/>
      <c r="F659" s="10"/>
      <c r="G659" s="10"/>
      <c r="H659" s="10"/>
      <c r="I659" s="10"/>
      <c r="J659" s="71"/>
      <c r="K659" s="46"/>
    </row>
    <row r="660" spans="1:11" x14ac:dyDescent="0.25">
      <c r="A660" s="147" t="s">
        <v>512</v>
      </c>
      <c r="B660" s="117" t="s">
        <v>709</v>
      </c>
      <c r="C660" s="111" t="s">
        <v>710</v>
      </c>
      <c r="D660" s="105" t="s">
        <v>15</v>
      </c>
      <c r="E660" s="107">
        <f>G661</f>
        <v>120.8</v>
      </c>
      <c r="F660" s="7" t="s">
        <v>0</v>
      </c>
      <c r="G660" s="8" t="s">
        <v>7</v>
      </c>
      <c r="H660" s="8" t="s">
        <v>5</v>
      </c>
      <c r="I660" s="8"/>
      <c r="J660" s="70"/>
      <c r="K660" s="42"/>
    </row>
    <row r="661" spans="1:11" x14ac:dyDescent="0.25">
      <c r="A661" s="148"/>
      <c r="B661" s="118"/>
      <c r="C661" s="104"/>
      <c r="D661" s="118"/>
      <c r="E661" s="127"/>
      <c r="F661" s="66"/>
      <c r="G661" s="65">
        <f>H661</f>
        <v>120.8</v>
      </c>
      <c r="H661" s="65">
        <v>120.8</v>
      </c>
      <c r="I661" s="65"/>
      <c r="J661" s="72"/>
      <c r="K661" s="67"/>
    </row>
    <row r="662" spans="1:11" ht="13" thickBot="1" x14ac:dyDescent="0.3">
      <c r="A662" s="153"/>
      <c r="B662" s="145"/>
      <c r="C662" s="112"/>
      <c r="D662" s="106"/>
      <c r="E662" s="108"/>
      <c r="F662" s="10"/>
      <c r="G662" s="10"/>
      <c r="H662" s="10"/>
      <c r="I662" s="10"/>
      <c r="J662" s="71"/>
      <c r="K662" s="46"/>
    </row>
    <row r="663" spans="1:11" x14ac:dyDescent="0.25">
      <c r="A663" s="147" t="s">
        <v>825</v>
      </c>
      <c r="B663" s="117" t="s">
        <v>446</v>
      </c>
      <c r="C663" s="111" t="s">
        <v>447</v>
      </c>
      <c r="D663" s="105" t="s">
        <v>4</v>
      </c>
      <c r="E663" s="107">
        <f>SUM(G664:G666)</f>
        <v>113.03</v>
      </c>
      <c r="F663" s="7" t="s">
        <v>0</v>
      </c>
      <c r="G663" s="8" t="s">
        <v>7</v>
      </c>
      <c r="H663" s="8" t="s">
        <v>5</v>
      </c>
      <c r="I663" s="8" t="s">
        <v>6</v>
      </c>
      <c r="J663" s="70"/>
      <c r="K663" s="42"/>
    </row>
    <row r="664" spans="1:11" x14ac:dyDescent="0.25">
      <c r="A664" s="148"/>
      <c r="B664" s="118"/>
      <c r="C664" s="104"/>
      <c r="D664" s="118"/>
      <c r="E664" s="127"/>
      <c r="F664" s="59" t="s">
        <v>711</v>
      </c>
      <c r="G664" s="9">
        <f>H664*I664</f>
        <v>30.345000000000002</v>
      </c>
      <c r="H664" s="9">
        <v>35.700000000000003</v>
      </c>
      <c r="I664" s="9">
        <v>0.85</v>
      </c>
      <c r="J664" s="74"/>
      <c r="K664" s="47"/>
    </row>
    <row r="665" spans="1:11" x14ac:dyDescent="0.25">
      <c r="A665" s="148"/>
      <c r="B665" s="118"/>
      <c r="C665" s="104"/>
      <c r="D665" s="118"/>
      <c r="E665" s="127"/>
      <c r="F665" s="59" t="s">
        <v>712</v>
      </c>
      <c r="G665" s="9">
        <f t="shared" ref="G665" si="25">H665*I665</f>
        <v>21.335000000000001</v>
      </c>
      <c r="H665" s="9">
        <v>25.1</v>
      </c>
      <c r="I665" s="9">
        <v>0.85</v>
      </c>
      <c r="J665" s="74"/>
      <c r="K665" s="47"/>
    </row>
    <row r="666" spans="1:11" x14ac:dyDescent="0.25">
      <c r="A666" s="148"/>
      <c r="B666" s="118"/>
      <c r="C666" s="104"/>
      <c r="D666" s="118"/>
      <c r="E666" s="127"/>
      <c r="F666" s="66" t="s">
        <v>713</v>
      </c>
      <c r="G666" s="9">
        <f>H666</f>
        <v>61.35</v>
      </c>
      <c r="H666" s="170">
        <v>61.35</v>
      </c>
      <c r="I666" s="171"/>
      <c r="J666" s="72"/>
      <c r="K666" s="67"/>
    </row>
    <row r="667" spans="1:11" ht="13" thickBot="1" x14ac:dyDescent="0.3">
      <c r="A667" s="153"/>
      <c r="B667" s="145"/>
      <c r="C667" s="112"/>
      <c r="D667" s="106"/>
      <c r="E667" s="108"/>
      <c r="F667" s="10"/>
      <c r="G667" s="10"/>
      <c r="H667" s="10"/>
      <c r="I667" s="10"/>
      <c r="J667" s="71"/>
      <c r="K667" s="46"/>
    </row>
    <row r="668" spans="1:11" ht="13.5" thickBot="1" x14ac:dyDescent="0.3">
      <c r="A668" s="62" t="s">
        <v>264</v>
      </c>
      <c r="B668" s="34"/>
      <c r="C668" s="41" t="s">
        <v>265</v>
      </c>
      <c r="D668" s="34"/>
      <c r="E668" s="35"/>
      <c r="F668" s="35"/>
      <c r="G668" s="35"/>
      <c r="H668" s="35"/>
      <c r="I668" s="36"/>
      <c r="J668" s="36"/>
      <c r="K668" s="57"/>
    </row>
    <row r="669" spans="1:11" x14ac:dyDescent="0.25">
      <c r="A669" s="147" t="s">
        <v>513</v>
      </c>
      <c r="B669" s="117" t="s">
        <v>267</v>
      </c>
      <c r="C669" s="111" t="s">
        <v>266</v>
      </c>
      <c r="D669" s="105" t="s">
        <v>4</v>
      </c>
      <c r="E669" s="107">
        <f>SUM(G670:G673)</f>
        <v>109.62000000000002</v>
      </c>
      <c r="F669" s="7" t="s">
        <v>0</v>
      </c>
      <c r="G669" s="8" t="s">
        <v>7</v>
      </c>
      <c r="H669" s="8" t="s">
        <v>6</v>
      </c>
      <c r="I669" s="8" t="s">
        <v>9</v>
      </c>
      <c r="J669" s="70" t="s">
        <v>241</v>
      </c>
      <c r="K669" s="42" t="s">
        <v>268</v>
      </c>
    </row>
    <row r="670" spans="1:11" x14ac:dyDescent="0.25">
      <c r="A670" s="152"/>
      <c r="B670" s="118"/>
      <c r="C670" s="151"/>
      <c r="D670" s="133"/>
      <c r="E670" s="119"/>
      <c r="F670" s="29" t="s">
        <v>714</v>
      </c>
      <c r="G670" s="9">
        <f>H670*I670*J670*K670</f>
        <v>96.390000000000015</v>
      </c>
      <c r="H670" s="12">
        <v>0.9</v>
      </c>
      <c r="I670" s="12">
        <v>2.1</v>
      </c>
      <c r="J670" s="73">
        <v>17</v>
      </c>
      <c r="K670" s="43">
        <v>3</v>
      </c>
    </row>
    <row r="671" spans="1:11" x14ac:dyDescent="0.25">
      <c r="A671" s="152"/>
      <c r="B671" s="118"/>
      <c r="C671" s="151"/>
      <c r="D671" s="133"/>
      <c r="E671" s="119"/>
      <c r="F671" s="29"/>
      <c r="G671" s="9">
        <f>H671*I671*J671*K671</f>
        <v>13.23</v>
      </c>
      <c r="H671" s="12">
        <v>0.7</v>
      </c>
      <c r="I671" s="12">
        <v>2.1</v>
      </c>
      <c r="J671" s="73">
        <v>3</v>
      </c>
      <c r="K671" s="43">
        <v>3</v>
      </c>
    </row>
    <row r="672" spans="1:11" x14ac:dyDescent="0.25">
      <c r="A672" s="152"/>
      <c r="B672" s="118"/>
      <c r="C672" s="151"/>
      <c r="D672" s="133"/>
      <c r="E672" s="119"/>
      <c r="F672" s="29"/>
      <c r="G672" s="9"/>
      <c r="H672" s="12"/>
      <c r="I672" s="12"/>
      <c r="J672" s="73"/>
      <c r="K672" s="43"/>
    </row>
    <row r="673" spans="1:11" ht="13" thickBot="1" x14ac:dyDescent="0.3">
      <c r="A673" s="154"/>
      <c r="B673" s="118"/>
      <c r="C673" s="120"/>
      <c r="D673" s="113"/>
      <c r="E673" s="116"/>
      <c r="F673" s="29"/>
      <c r="G673" s="9"/>
      <c r="H673" s="9"/>
      <c r="I673" s="9"/>
      <c r="J673" s="74"/>
      <c r="K673" s="69"/>
    </row>
    <row r="674" spans="1:11" x14ac:dyDescent="0.25">
      <c r="A674" s="147" t="s">
        <v>514</v>
      </c>
      <c r="B674" s="117" t="s">
        <v>383</v>
      </c>
      <c r="C674" s="111" t="s">
        <v>382</v>
      </c>
      <c r="D674" s="105" t="s">
        <v>4</v>
      </c>
      <c r="E674" s="107">
        <f>G675</f>
        <v>109.62000000000002</v>
      </c>
      <c r="F674" s="7" t="s">
        <v>0</v>
      </c>
      <c r="G674" s="8" t="s">
        <v>7</v>
      </c>
      <c r="H674" s="8"/>
      <c r="I674" s="8"/>
      <c r="J674" s="70"/>
      <c r="K674" s="42"/>
    </row>
    <row r="675" spans="1:11" x14ac:dyDescent="0.25">
      <c r="A675" s="152"/>
      <c r="B675" s="118"/>
      <c r="C675" s="151"/>
      <c r="D675" s="133"/>
      <c r="E675" s="119"/>
      <c r="F675" s="11" t="s">
        <v>715</v>
      </c>
      <c r="G675" s="12">
        <f>E669</f>
        <v>109.62000000000002</v>
      </c>
      <c r="H675" s="12"/>
      <c r="I675" s="12"/>
      <c r="J675" s="73"/>
      <c r="K675" s="43"/>
    </row>
    <row r="676" spans="1:11" ht="13" thickBot="1" x14ac:dyDescent="0.3">
      <c r="A676" s="154"/>
      <c r="B676" s="118"/>
      <c r="C676" s="120"/>
      <c r="D676" s="113"/>
      <c r="E676" s="116"/>
      <c r="F676" s="9"/>
      <c r="G676" s="9"/>
      <c r="H676" s="9"/>
      <c r="I676" s="9"/>
      <c r="J676" s="74"/>
      <c r="K676" s="44"/>
    </row>
    <row r="677" spans="1:11" x14ac:dyDescent="0.25">
      <c r="A677" s="147" t="s">
        <v>515</v>
      </c>
      <c r="B677" s="105" t="s">
        <v>454</v>
      </c>
      <c r="C677" s="111" t="s">
        <v>459</v>
      </c>
      <c r="D677" s="105" t="s">
        <v>4</v>
      </c>
      <c r="E677" s="107">
        <f>SUM(G678:G679)</f>
        <v>3180.0800000000004</v>
      </c>
      <c r="F677" s="7" t="s">
        <v>0</v>
      </c>
      <c r="G677" s="8" t="s">
        <v>7</v>
      </c>
      <c r="H677" s="8" t="s">
        <v>395</v>
      </c>
      <c r="I677" s="8"/>
      <c r="J677" s="70"/>
      <c r="K677" s="42"/>
    </row>
    <row r="678" spans="1:11" x14ac:dyDescent="0.25">
      <c r="A678" s="152"/>
      <c r="B678" s="133"/>
      <c r="C678" s="151"/>
      <c r="D678" s="133"/>
      <c r="E678" s="119"/>
      <c r="F678" s="11" t="s">
        <v>717</v>
      </c>
      <c r="G678" s="12">
        <f>H678</f>
        <v>3180.0800000000004</v>
      </c>
      <c r="H678" s="12">
        <f>E188</f>
        <v>3180.0800000000004</v>
      </c>
      <c r="I678" s="12"/>
      <c r="J678" s="73"/>
      <c r="K678" s="43"/>
    </row>
    <row r="679" spans="1:11" ht="13" thickBot="1" x14ac:dyDescent="0.3">
      <c r="A679" s="154"/>
      <c r="B679" s="113"/>
      <c r="C679" s="120"/>
      <c r="D679" s="113"/>
      <c r="E679" s="116"/>
      <c r="F679" s="14"/>
      <c r="G679" s="9"/>
      <c r="H679" s="9"/>
      <c r="I679" s="9"/>
      <c r="J679" s="74"/>
      <c r="K679" s="47"/>
    </row>
    <row r="680" spans="1:11" x14ac:dyDescent="0.25">
      <c r="A680" s="147" t="s">
        <v>826</v>
      </c>
      <c r="B680" s="105" t="s">
        <v>456</v>
      </c>
      <c r="C680" s="111" t="s">
        <v>455</v>
      </c>
      <c r="D680" s="105" t="s">
        <v>4</v>
      </c>
      <c r="E680" s="107">
        <f>G681</f>
        <v>3180.0800000000004</v>
      </c>
      <c r="F680" s="7" t="s">
        <v>0</v>
      </c>
      <c r="G680" s="8" t="s">
        <v>7</v>
      </c>
      <c r="H680" s="8"/>
      <c r="I680" s="8"/>
      <c r="J680" s="70"/>
      <c r="K680" s="42"/>
    </row>
    <row r="681" spans="1:11" x14ac:dyDescent="0.25">
      <c r="A681" s="152"/>
      <c r="B681" s="133"/>
      <c r="C681" s="151"/>
      <c r="D681" s="133"/>
      <c r="E681" s="119"/>
      <c r="F681" s="11" t="s">
        <v>716</v>
      </c>
      <c r="G681" s="12">
        <f>E677</f>
        <v>3180.0800000000004</v>
      </c>
      <c r="H681" s="12"/>
      <c r="I681" s="12"/>
      <c r="J681" s="73"/>
      <c r="K681" s="43"/>
    </row>
    <row r="682" spans="1:11" ht="13" thickBot="1" x14ac:dyDescent="0.3">
      <c r="A682" s="154"/>
      <c r="B682" s="113"/>
      <c r="C682" s="120"/>
      <c r="D682" s="113"/>
      <c r="E682" s="116"/>
      <c r="F682" s="14"/>
      <c r="G682" s="9"/>
      <c r="H682" s="9"/>
      <c r="I682" s="9"/>
      <c r="J682" s="74"/>
      <c r="K682" s="47"/>
    </row>
    <row r="683" spans="1:11" x14ac:dyDescent="0.25">
      <c r="A683" s="147" t="s">
        <v>516</v>
      </c>
      <c r="B683" s="105" t="s">
        <v>457</v>
      </c>
      <c r="C683" s="111" t="s">
        <v>458</v>
      </c>
      <c r="D683" s="105" t="s">
        <v>4</v>
      </c>
      <c r="E683" s="107">
        <f>SUM(G684:G689)</f>
        <v>119.74</v>
      </c>
      <c r="F683" s="7" t="s">
        <v>0</v>
      </c>
      <c r="G683" s="8" t="s">
        <v>7</v>
      </c>
      <c r="H683" s="8" t="s">
        <v>5</v>
      </c>
      <c r="I683" s="8" t="s">
        <v>9</v>
      </c>
      <c r="J683" s="70" t="s">
        <v>241</v>
      </c>
      <c r="K683" s="42" t="s">
        <v>268</v>
      </c>
    </row>
    <row r="684" spans="1:11" x14ac:dyDescent="0.25">
      <c r="A684" s="152"/>
      <c r="B684" s="133"/>
      <c r="C684" s="151"/>
      <c r="D684" s="133"/>
      <c r="E684" s="119"/>
      <c r="F684" s="11" t="s">
        <v>569</v>
      </c>
      <c r="G684" s="12">
        <f>H684*I684*J684*K684</f>
        <v>56</v>
      </c>
      <c r="H684" s="12">
        <v>2</v>
      </c>
      <c r="I684" s="12">
        <v>1</v>
      </c>
      <c r="J684" s="73">
        <v>14</v>
      </c>
      <c r="K684" s="43">
        <v>2</v>
      </c>
    </row>
    <row r="685" spans="1:11" x14ac:dyDescent="0.25">
      <c r="A685" s="152"/>
      <c r="B685" s="133"/>
      <c r="C685" s="151"/>
      <c r="D685" s="133"/>
      <c r="E685" s="119"/>
      <c r="F685" s="11" t="s">
        <v>632</v>
      </c>
      <c r="G685" s="12">
        <f t="shared" ref="G685:G689" si="26">H685*I685*J685*K685</f>
        <v>4.8</v>
      </c>
      <c r="H685" s="12">
        <v>2</v>
      </c>
      <c r="I685" s="12">
        <v>0.6</v>
      </c>
      <c r="J685" s="73">
        <v>2</v>
      </c>
      <c r="K685" s="43">
        <v>2</v>
      </c>
    </row>
    <row r="686" spans="1:11" x14ac:dyDescent="0.25">
      <c r="A686" s="152"/>
      <c r="B686" s="133"/>
      <c r="C686" s="151"/>
      <c r="D686" s="133"/>
      <c r="E686" s="119"/>
      <c r="F686" s="11" t="s">
        <v>633</v>
      </c>
      <c r="G686" s="12">
        <f t="shared" si="26"/>
        <v>2.4</v>
      </c>
      <c r="H686" s="12">
        <v>1</v>
      </c>
      <c r="I686" s="12">
        <v>0.6</v>
      </c>
      <c r="J686" s="73">
        <v>2</v>
      </c>
      <c r="K686" s="43">
        <v>2</v>
      </c>
    </row>
    <row r="687" spans="1:11" x14ac:dyDescent="0.25">
      <c r="A687" s="152"/>
      <c r="B687" s="133"/>
      <c r="C687" s="151"/>
      <c r="D687" s="133"/>
      <c r="E687" s="119"/>
      <c r="F687" s="11" t="s">
        <v>658</v>
      </c>
      <c r="G687" s="12">
        <f t="shared" si="26"/>
        <v>5.04</v>
      </c>
      <c r="H687" s="12">
        <v>1.2</v>
      </c>
      <c r="I687" s="12">
        <v>2.1</v>
      </c>
      <c r="J687" s="73">
        <v>1</v>
      </c>
      <c r="K687" s="43">
        <v>2</v>
      </c>
    </row>
    <row r="688" spans="1:11" x14ac:dyDescent="0.25">
      <c r="A688" s="152"/>
      <c r="B688" s="133"/>
      <c r="C688" s="151"/>
      <c r="D688" s="133"/>
      <c r="E688" s="119"/>
      <c r="F688" s="11" t="s">
        <v>659</v>
      </c>
      <c r="G688" s="12">
        <f t="shared" si="26"/>
        <v>11</v>
      </c>
      <c r="H688" s="12">
        <v>2.75</v>
      </c>
      <c r="I688" s="12">
        <v>2</v>
      </c>
      <c r="J688" s="73">
        <v>1</v>
      </c>
      <c r="K688" s="43">
        <v>2</v>
      </c>
    </row>
    <row r="689" spans="1:11" x14ac:dyDescent="0.25">
      <c r="A689" s="152"/>
      <c r="B689" s="133"/>
      <c r="C689" s="151"/>
      <c r="D689" s="133"/>
      <c r="E689" s="119"/>
      <c r="F689" s="11" t="s">
        <v>661</v>
      </c>
      <c r="G689" s="12">
        <f t="shared" si="26"/>
        <v>40.5</v>
      </c>
      <c r="H689" s="12">
        <v>13.5</v>
      </c>
      <c r="I689" s="12">
        <v>1.5</v>
      </c>
      <c r="J689" s="73">
        <v>1</v>
      </c>
      <c r="K689" s="43">
        <v>2</v>
      </c>
    </row>
    <row r="690" spans="1:11" ht="13" thickBot="1" x14ac:dyDescent="0.3">
      <c r="A690" s="154"/>
      <c r="B690" s="113"/>
      <c r="C690" s="120"/>
      <c r="D690" s="113"/>
      <c r="E690" s="116"/>
      <c r="F690" s="14"/>
      <c r="G690" s="9"/>
      <c r="H690" s="9"/>
      <c r="I690" s="9"/>
      <c r="J690" s="74"/>
      <c r="K690" s="47"/>
    </row>
    <row r="691" spans="1:11" x14ac:dyDescent="0.25">
      <c r="A691" s="147" t="s">
        <v>517</v>
      </c>
      <c r="B691" s="105" t="s">
        <v>718</v>
      </c>
      <c r="C691" s="111" t="s">
        <v>719</v>
      </c>
      <c r="D691" s="105" t="s">
        <v>4</v>
      </c>
      <c r="E691" s="107">
        <f>G692</f>
        <v>275.95</v>
      </c>
      <c r="F691" s="7" t="s">
        <v>0</v>
      </c>
      <c r="G691" s="8" t="s">
        <v>7</v>
      </c>
      <c r="H691" s="8" t="s">
        <v>231</v>
      </c>
      <c r="I691" s="8"/>
      <c r="J691" s="70"/>
      <c r="K691" s="42"/>
    </row>
    <row r="692" spans="1:11" x14ac:dyDescent="0.25">
      <c r="A692" s="152"/>
      <c r="B692" s="133"/>
      <c r="C692" s="151"/>
      <c r="D692" s="133"/>
      <c r="E692" s="119"/>
      <c r="F692" s="11" t="s">
        <v>641</v>
      </c>
      <c r="G692" s="12">
        <f>H692</f>
        <v>275.95</v>
      </c>
      <c r="H692" s="12">
        <v>275.95</v>
      </c>
      <c r="I692" s="12"/>
      <c r="J692" s="73"/>
      <c r="K692" s="43"/>
    </row>
    <row r="693" spans="1:11" ht="13" thickBot="1" x14ac:dyDescent="0.3">
      <c r="A693" s="154"/>
      <c r="B693" s="113"/>
      <c r="C693" s="120"/>
      <c r="D693" s="113"/>
      <c r="E693" s="116"/>
      <c r="F693" s="14"/>
      <c r="G693" s="9"/>
      <c r="H693" s="9"/>
      <c r="I693" s="9"/>
      <c r="J693" s="74"/>
      <c r="K693" s="47"/>
    </row>
    <row r="694" spans="1:11" ht="13.5" thickBot="1" x14ac:dyDescent="0.3">
      <c r="A694" s="61" t="s">
        <v>270</v>
      </c>
      <c r="B694" s="25"/>
      <c r="C694" s="24" t="s">
        <v>271</v>
      </c>
      <c r="D694" s="25"/>
      <c r="E694" s="26"/>
      <c r="F694" s="26"/>
      <c r="G694" s="26"/>
      <c r="H694" s="26"/>
      <c r="I694" s="27"/>
      <c r="J694" s="27"/>
      <c r="K694" s="55"/>
    </row>
    <row r="695" spans="1:11" x14ac:dyDescent="0.25">
      <c r="A695" s="150" t="s">
        <v>518</v>
      </c>
      <c r="B695" s="117" t="s">
        <v>753</v>
      </c>
      <c r="C695" s="103" t="s">
        <v>754</v>
      </c>
      <c r="D695" s="117" t="s">
        <v>274</v>
      </c>
      <c r="E695" s="126">
        <f>SUM(G696:G698)</f>
        <v>3</v>
      </c>
      <c r="F695" s="7" t="s">
        <v>0</v>
      </c>
      <c r="G695" s="8" t="s">
        <v>7</v>
      </c>
      <c r="H695" s="8"/>
      <c r="I695" s="13"/>
      <c r="J695" s="76"/>
      <c r="K695" s="42"/>
    </row>
    <row r="696" spans="1:11" x14ac:dyDescent="0.25">
      <c r="A696" s="148"/>
      <c r="B696" s="118"/>
      <c r="C696" s="104"/>
      <c r="D696" s="118"/>
      <c r="E696" s="127"/>
      <c r="F696" s="59" t="s">
        <v>591</v>
      </c>
      <c r="G696" s="9">
        <v>1</v>
      </c>
      <c r="H696" s="9"/>
      <c r="I696" s="14"/>
      <c r="J696" s="94"/>
      <c r="K696" s="47"/>
    </row>
    <row r="697" spans="1:11" x14ac:dyDescent="0.25">
      <c r="A697" s="148"/>
      <c r="B697" s="118"/>
      <c r="C697" s="104"/>
      <c r="D697" s="118"/>
      <c r="E697" s="127"/>
      <c r="F697" s="59" t="s">
        <v>670</v>
      </c>
      <c r="G697" s="9">
        <v>1</v>
      </c>
      <c r="H697" s="9"/>
      <c r="I697" s="14"/>
      <c r="J697" s="94"/>
      <c r="K697" s="47"/>
    </row>
    <row r="698" spans="1:11" x14ac:dyDescent="0.25">
      <c r="A698" s="148"/>
      <c r="B698" s="118"/>
      <c r="C698" s="104"/>
      <c r="D698" s="118"/>
      <c r="E698" s="127"/>
      <c r="F698" s="66" t="s">
        <v>671</v>
      </c>
      <c r="G698" s="65">
        <v>1</v>
      </c>
      <c r="H698" s="65"/>
      <c r="I698" s="92"/>
      <c r="J698" s="93"/>
      <c r="K698" s="67"/>
    </row>
    <row r="699" spans="1:11" ht="13" thickBot="1" x14ac:dyDescent="0.3">
      <c r="A699" s="172"/>
      <c r="B699" s="145"/>
      <c r="C699" s="132"/>
      <c r="D699" s="145"/>
      <c r="E699" s="146"/>
      <c r="F699" s="10"/>
      <c r="G699" s="10"/>
      <c r="H699" s="10"/>
      <c r="I699" s="10"/>
      <c r="J699" s="71"/>
      <c r="K699" s="39"/>
    </row>
    <row r="700" spans="1:11" ht="12.75" customHeight="1" x14ac:dyDescent="0.25">
      <c r="A700" s="150" t="s">
        <v>519</v>
      </c>
      <c r="B700" s="117" t="s">
        <v>461</v>
      </c>
      <c r="C700" s="103" t="s">
        <v>462</v>
      </c>
      <c r="D700" s="117" t="s">
        <v>274</v>
      </c>
      <c r="E700" s="126">
        <f>G701</f>
        <v>2</v>
      </c>
      <c r="F700" s="7" t="s">
        <v>0</v>
      </c>
      <c r="G700" s="8" t="s">
        <v>7</v>
      </c>
      <c r="H700" s="8"/>
      <c r="I700" s="13"/>
      <c r="J700" s="76"/>
      <c r="K700" s="42"/>
    </row>
    <row r="701" spans="1:11" ht="12.75" customHeight="1" x14ac:dyDescent="0.25">
      <c r="A701" s="148"/>
      <c r="B701" s="118"/>
      <c r="C701" s="104"/>
      <c r="D701" s="118"/>
      <c r="E701" s="127"/>
      <c r="F701" s="66" t="s">
        <v>602</v>
      </c>
      <c r="G701" s="65">
        <v>2</v>
      </c>
      <c r="H701" s="65"/>
      <c r="I701" s="92"/>
      <c r="J701" s="93"/>
      <c r="K701" s="67"/>
    </row>
    <row r="702" spans="1:11" ht="13" thickBot="1" x14ac:dyDescent="0.3">
      <c r="A702" s="172"/>
      <c r="B702" s="145"/>
      <c r="C702" s="132"/>
      <c r="D702" s="145"/>
      <c r="E702" s="146"/>
      <c r="F702" s="10"/>
      <c r="G702" s="10"/>
      <c r="H702" s="10"/>
      <c r="I702" s="10"/>
      <c r="J702" s="71"/>
      <c r="K702" s="39"/>
    </row>
    <row r="703" spans="1:11" x14ac:dyDescent="0.25">
      <c r="A703" s="150" t="s">
        <v>520</v>
      </c>
      <c r="B703" s="117" t="s">
        <v>755</v>
      </c>
      <c r="C703" s="103" t="s">
        <v>756</v>
      </c>
      <c r="D703" s="117" t="s">
        <v>274</v>
      </c>
      <c r="E703" s="126">
        <f>SUM(G704:G707)</f>
        <v>12</v>
      </c>
      <c r="F703" s="7" t="s">
        <v>0</v>
      </c>
      <c r="G703" s="8" t="s">
        <v>7</v>
      </c>
      <c r="H703" s="8"/>
      <c r="I703" s="13"/>
      <c r="J703" s="76"/>
      <c r="K703" s="42"/>
    </row>
    <row r="704" spans="1:11" x14ac:dyDescent="0.25">
      <c r="A704" s="148"/>
      <c r="B704" s="118"/>
      <c r="C704" s="104"/>
      <c r="D704" s="118"/>
      <c r="E704" s="127"/>
      <c r="F704" s="11" t="s">
        <v>600</v>
      </c>
      <c r="G704" s="12">
        <v>3</v>
      </c>
      <c r="H704" s="12"/>
      <c r="I704" s="29"/>
      <c r="J704" s="77"/>
      <c r="K704" s="43"/>
    </row>
    <row r="705" spans="1:11" x14ac:dyDescent="0.25">
      <c r="A705" s="148"/>
      <c r="B705" s="118"/>
      <c r="C705" s="104"/>
      <c r="D705" s="118"/>
      <c r="E705" s="127"/>
      <c r="F705" s="11" t="s">
        <v>601</v>
      </c>
      <c r="G705" s="12">
        <v>3</v>
      </c>
      <c r="H705" s="12"/>
      <c r="I705" s="29"/>
      <c r="J705" s="77"/>
      <c r="K705" s="43"/>
    </row>
    <row r="706" spans="1:11" x14ac:dyDescent="0.25">
      <c r="A706" s="148"/>
      <c r="B706" s="118"/>
      <c r="C706" s="104"/>
      <c r="D706" s="118"/>
      <c r="E706" s="127"/>
      <c r="F706" s="11" t="s">
        <v>600</v>
      </c>
      <c r="G706" s="12">
        <v>3</v>
      </c>
      <c r="H706" s="12"/>
      <c r="I706" s="29"/>
      <c r="J706" s="77"/>
      <c r="K706" s="43"/>
    </row>
    <row r="707" spans="1:11" x14ac:dyDescent="0.25">
      <c r="A707" s="148"/>
      <c r="B707" s="118"/>
      <c r="C707" s="104"/>
      <c r="D707" s="118"/>
      <c r="E707" s="127"/>
      <c r="F707" s="11" t="s">
        <v>601</v>
      </c>
      <c r="G707" s="12">
        <v>3</v>
      </c>
      <c r="H707" s="12"/>
      <c r="I707" s="29"/>
      <c r="J707" s="77"/>
      <c r="K707" s="43"/>
    </row>
    <row r="708" spans="1:11" ht="13" thickBot="1" x14ac:dyDescent="0.3">
      <c r="A708" s="148"/>
      <c r="B708" s="118"/>
      <c r="C708" s="104"/>
      <c r="D708" s="118"/>
      <c r="E708" s="127"/>
      <c r="F708" s="9"/>
      <c r="G708" s="9"/>
      <c r="H708" s="9"/>
      <c r="I708" s="9"/>
      <c r="J708" s="74"/>
      <c r="K708" s="37"/>
    </row>
    <row r="709" spans="1:11" ht="12.75" customHeight="1" x14ac:dyDescent="0.25">
      <c r="A709" s="150" t="s">
        <v>521</v>
      </c>
      <c r="B709" s="117" t="s">
        <v>741</v>
      </c>
      <c r="C709" s="103" t="s">
        <v>747</v>
      </c>
      <c r="D709" s="117" t="s">
        <v>274</v>
      </c>
      <c r="E709" s="126">
        <f>SUM(G710:G711)</f>
        <v>4</v>
      </c>
      <c r="F709" s="7" t="s">
        <v>0</v>
      </c>
      <c r="G709" s="8" t="s">
        <v>7</v>
      </c>
      <c r="H709" s="8"/>
      <c r="I709" s="13"/>
      <c r="J709" s="76"/>
      <c r="K709" s="42"/>
    </row>
    <row r="710" spans="1:11" ht="12.75" customHeight="1" x14ac:dyDescent="0.25">
      <c r="A710" s="148"/>
      <c r="B710" s="118"/>
      <c r="C710" s="104"/>
      <c r="D710" s="118"/>
      <c r="E710" s="127"/>
      <c r="F710" s="11" t="s">
        <v>590</v>
      </c>
      <c r="G710" s="12">
        <v>2</v>
      </c>
      <c r="H710" s="12"/>
      <c r="I710" s="29"/>
      <c r="J710" s="77"/>
      <c r="K710" s="43"/>
    </row>
    <row r="711" spans="1:11" ht="12.75" customHeight="1" x14ac:dyDescent="0.25">
      <c r="A711" s="148"/>
      <c r="B711" s="118"/>
      <c r="C711" s="104"/>
      <c r="D711" s="118"/>
      <c r="E711" s="127"/>
      <c r="F711" s="11" t="s">
        <v>275</v>
      </c>
      <c r="G711" s="12">
        <v>2</v>
      </c>
      <c r="H711" s="12"/>
      <c r="I711" s="29"/>
      <c r="J711" s="77"/>
      <c r="K711" s="43"/>
    </row>
    <row r="712" spans="1:11" ht="13" thickBot="1" x14ac:dyDescent="0.3">
      <c r="A712" s="148"/>
      <c r="B712" s="118"/>
      <c r="C712" s="104"/>
      <c r="D712" s="118"/>
      <c r="E712" s="127"/>
      <c r="F712" s="9"/>
      <c r="G712" s="9"/>
      <c r="H712" s="9"/>
      <c r="I712" s="9"/>
      <c r="J712" s="74"/>
      <c r="K712" s="37"/>
    </row>
    <row r="713" spans="1:11" x14ac:dyDescent="0.25">
      <c r="A713" s="150" t="s">
        <v>522</v>
      </c>
      <c r="B713" s="117" t="s">
        <v>746</v>
      </c>
      <c r="C713" s="111" t="s">
        <v>101</v>
      </c>
      <c r="D713" s="105" t="s">
        <v>274</v>
      </c>
      <c r="E713" s="107">
        <f>SUM(G714:G715)</f>
        <v>2</v>
      </c>
      <c r="F713" s="7" t="s">
        <v>0</v>
      </c>
      <c r="G713" s="8" t="s">
        <v>7</v>
      </c>
      <c r="H713" s="8"/>
      <c r="I713" s="13"/>
      <c r="J713" s="76"/>
      <c r="K713" s="42"/>
    </row>
    <row r="714" spans="1:11" x14ac:dyDescent="0.25">
      <c r="A714" s="148"/>
      <c r="B714" s="118"/>
      <c r="C714" s="151"/>
      <c r="D714" s="133"/>
      <c r="E714" s="119"/>
      <c r="F714" s="59" t="s">
        <v>670</v>
      </c>
      <c r="G714" s="9">
        <v>1</v>
      </c>
      <c r="H714" s="12"/>
      <c r="I714" s="29"/>
      <c r="J714" s="77"/>
      <c r="K714" s="43"/>
    </row>
    <row r="715" spans="1:11" x14ac:dyDescent="0.25">
      <c r="A715" s="148"/>
      <c r="B715" s="118"/>
      <c r="C715" s="151"/>
      <c r="D715" s="133"/>
      <c r="E715" s="119"/>
      <c r="F715" s="59" t="s">
        <v>671</v>
      </c>
      <c r="G715" s="9">
        <v>1</v>
      </c>
      <c r="H715" s="12"/>
      <c r="I715" s="29"/>
      <c r="J715" s="77"/>
      <c r="K715" s="43"/>
    </row>
    <row r="716" spans="1:11" ht="13" thickBot="1" x14ac:dyDescent="0.3">
      <c r="A716" s="148"/>
      <c r="B716" s="118"/>
      <c r="C716" s="120"/>
      <c r="D716" s="113"/>
      <c r="E716" s="116"/>
      <c r="F716" s="9"/>
      <c r="G716" s="9"/>
      <c r="H716" s="9"/>
      <c r="I716" s="9"/>
      <c r="J716" s="74"/>
      <c r="K716" s="37"/>
    </row>
    <row r="717" spans="1:11" x14ac:dyDescent="0.25">
      <c r="A717" s="150" t="s">
        <v>523</v>
      </c>
      <c r="B717" s="117" t="s">
        <v>463</v>
      </c>
      <c r="C717" s="111" t="s">
        <v>464</v>
      </c>
      <c r="D717" s="105" t="s">
        <v>274</v>
      </c>
      <c r="E717" s="107">
        <f>SUM(G718:G722)</f>
        <v>13</v>
      </c>
      <c r="F717" s="7" t="s">
        <v>0</v>
      </c>
      <c r="G717" s="8" t="s">
        <v>7</v>
      </c>
      <c r="H717" s="8"/>
      <c r="I717" s="13"/>
      <c r="J717" s="76"/>
      <c r="K717" s="42"/>
    </row>
    <row r="718" spans="1:11" x14ac:dyDescent="0.25">
      <c r="A718" s="148"/>
      <c r="B718" s="118"/>
      <c r="C718" s="151"/>
      <c r="D718" s="133"/>
      <c r="E718" s="119"/>
      <c r="F718" s="11" t="s">
        <v>591</v>
      </c>
      <c r="G718" s="12">
        <v>1</v>
      </c>
      <c r="H718" s="12"/>
      <c r="I718" s="29"/>
      <c r="J718" s="77"/>
      <c r="K718" s="43"/>
    </row>
    <row r="719" spans="1:11" x14ac:dyDescent="0.25">
      <c r="A719" s="148"/>
      <c r="B719" s="118"/>
      <c r="C719" s="151"/>
      <c r="D719" s="133"/>
      <c r="E719" s="119"/>
      <c r="F719" s="11" t="s">
        <v>600</v>
      </c>
      <c r="G719" s="12">
        <v>3</v>
      </c>
      <c r="H719" s="12"/>
      <c r="I719" s="29"/>
      <c r="J719" s="77"/>
      <c r="K719" s="43"/>
    </row>
    <row r="720" spans="1:11" x14ac:dyDescent="0.25">
      <c r="A720" s="148"/>
      <c r="B720" s="118"/>
      <c r="C720" s="151"/>
      <c r="D720" s="133"/>
      <c r="E720" s="119"/>
      <c r="F720" s="11" t="s">
        <v>601</v>
      </c>
      <c r="G720" s="12">
        <v>2</v>
      </c>
      <c r="H720" s="12"/>
      <c r="I720" s="29"/>
      <c r="J720" s="77"/>
      <c r="K720" s="43"/>
    </row>
    <row r="721" spans="1:11" x14ac:dyDescent="0.25">
      <c r="A721" s="148"/>
      <c r="B721" s="118"/>
      <c r="C721" s="151"/>
      <c r="D721" s="133"/>
      <c r="E721" s="119"/>
      <c r="F721" s="11" t="s">
        <v>600</v>
      </c>
      <c r="G721" s="12">
        <v>4</v>
      </c>
      <c r="H721" s="12"/>
      <c r="I721" s="29"/>
      <c r="J721" s="77"/>
      <c r="K721" s="43"/>
    </row>
    <row r="722" spans="1:11" x14ac:dyDescent="0.25">
      <c r="A722" s="148"/>
      <c r="B722" s="118"/>
      <c r="C722" s="151"/>
      <c r="D722" s="133"/>
      <c r="E722" s="119"/>
      <c r="F722" s="11" t="s">
        <v>601</v>
      </c>
      <c r="G722" s="12">
        <v>3</v>
      </c>
      <c r="H722" s="12"/>
      <c r="I722" s="29"/>
      <c r="J722" s="77"/>
      <c r="K722" s="43"/>
    </row>
    <row r="723" spans="1:11" ht="13" thickBot="1" x14ac:dyDescent="0.3">
      <c r="A723" s="148"/>
      <c r="B723" s="118"/>
      <c r="C723" s="120"/>
      <c r="D723" s="113"/>
      <c r="E723" s="116"/>
      <c r="F723" s="9"/>
      <c r="G723" s="9"/>
      <c r="H723" s="9"/>
      <c r="I723" s="9"/>
      <c r="J723" s="74"/>
      <c r="K723" s="37"/>
    </row>
    <row r="724" spans="1:11" ht="12.75" customHeight="1" x14ac:dyDescent="0.25">
      <c r="A724" s="150" t="s">
        <v>524</v>
      </c>
      <c r="B724" s="117" t="s">
        <v>465</v>
      </c>
      <c r="C724" s="103" t="s">
        <v>466</v>
      </c>
      <c r="D724" s="105" t="s">
        <v>274</v>
      </c>
      <c r="E724" s="107">
        <f>G725</f>
        <v>2</v>
      </c>
      <c r="F724" s="7" t="s">
        <v>0</v>
      </c>
      <c r="G724" s="8" t="s">
        <v>7</v>
      </c>
      <c r="H724" s="8"/>
      <c r="I724" s="13"/>
      <c r="J724" s="76"/>
      <c r="K724" s="42"/>
    </row>
    <row r="725" spans="1:11" ht="12.75" customHeight="1" x14ac:dyDescent="0.25">
      <c r="A725" s="148"/>
      <c r="B725" s="118"/>
      <c r="C725" s="104"/>
      <c r="D725" s="133"/>
      <c r="E725" s="119"/>
      <c r="F725" s="11" t="s">
        <v>602</v>
      </c>
      <c r="G725" s="12">
        <v>2</v>
      </c>
      <c r="H725" s="12"/>
      <c r="I725" s="29"/>
      <c r="J725" s="77"/>
      <c r="K725" s="43"/>
    </row>
    <row r="726" spans="1:11" ht="13" thickBot="1" x14ac:dyDescent="0.3">
      <c r="A726" s="148"/>
      <c r="B726" s="118"/>
      <c r="C726" s="104"/>
      <c r="D726" s="113"/>
      <c r="E726" s="116"/>
      <c r="F726" s="9"/>
      <c r="G726" s="9"/>
      <c r="H726" s="9"/>
      <c r="I726" s="9"/>
      <c r="J726" s="74"/>
      <c r="K726" s="37"/>
    </row>
    <row r="727" spans="1:11" x14ac:dyDescent="0.25">
      <c r="A727" s="150" t="s">
        <v>525</v>
      </c>
      <c r="B727" s="117" t="s">
        <v>467</v>
      </c>
      <c r="C727" s="103" t="s">
        <v>470</v>
      </c>
      <c r="D727" s="117" t="s">
        <v>274</v>
      </c>
      <c r="E727" s="107">
        <f>SUM(G728:G735)</f>
        <v>13</v>
      </c>
      <c r="F727" s="7" t="s">
        <v>0</v>
      </c>
      <c r="G727" s="8" t="s">
        <v>7</v>
      </c>
      <c r="H727" s="8"/>
      <c r="I727" s="13"/>
      <c r="J727" s="76"/>
      <c r="K727" s="42"/>
    </row>
    <row r="728" spans="1:11" x14ac:dyDescent="0.25">
      <c r="A728" s="148"/>
      <c r="B728" s="118"/>
      <c r="C728" s="104"/>
      <c r="D728" s="118"/>
      <c r="E728" s="127"/>
      <c r="F728" s="11" t="s">
        <v>591</v>
      </c>
      <c r="G728" s="9">
        <v>1</v>
      </c>
      <c r="H728" s="9"/>
      <c r="I728" s="14"/>
      <c r="J728" s="94"/>
      <c r="K728" s="47"/>
    </row>
    <row r="729" spans="1:11" x14ac:dyDescent="0.25">
      <c r="A729" s="148"/>
      <c r="B729" s="118"/>
      <c r="C729" s="104"/>
      <c r="D729" s="118"/>
      <c r="E729" s="127"/>
      <c r="F729" s="11" t="s">
        <v>600</v>
      </c>
      <c r="G729" s="9">
        <v>2</v>
      </c>
      <c r="H729" s="9"/>
      <c r="I729" s="14"/>
      <c r="J729" s="94"/>
      <c r="K729" s="47"/>
    </row>
    <row r="730" spans="1:11" x14ac:dyDescent="0.25">
      <c r="A730" s="148"/>
      <c r="B730" s="118"/>
      <c r="C730" s="104"/>
      <c r="D730" s="118"/>
      <c r="E730" s="127"/>
      <c r="F730" s="11" t="s">
        <v>601</v>
      </c>
      <c r="G730" s="9">
        <v>2</v>
      </c>
      <c r="H730" s="9"/>
      <c r="I730" s="14"/>
      <c r="J730" s="94"/>
      <c r="K730" s="47"/>
    </row>
    <row r="731" spans="1:11" x14ac:dyDescent="0.25">
      <c r="A731" s="148"/>
      <c r="B731" s="118"/>
      <c r="C731" s="104"/>
      <c r="D731" s="118"/>
      <c r="E731" s="127"/>
      <c r="F731" s="11" t="s">
        <v>600</v>
      </c>
      <c r="G731" s="9">
        <v>2</v>
      </c>
      <c r="H731" s="9"/>
      <c r="I731" s="14"/>
      <c r="J731" s="94"/>
      <c r="K731" s="47"/>
    </row>
    <row r="732" spans="1:11" x14ac:dyDescent="0.25">
      <c r="A732" s="148"/>
      <c r="B732" s="118"/>
      <c r="C732" s="104"/>
      <c r="D732" s="118"/>
      <c r="E732" s="127"/>
      <c r="F732" s="11" t="s">
        <v>601</v>
      </c>
      <c r="G732" s="9">
        <v>2</v>
      </c>
      <c r="H732" s="9"/>
      <c r="I732" s="14"/>
      <c r="J732" s="94"/>
      <c r="K732" s="47"/>
    </row>
    <row r="733" spans="1:11" x14ac:dyDescent="0.25">
      <c r="A733" s="148"/>
      <c r="B733" s="118"/>
      <c r="C733" s="104"/>
      <c r="D733" s="118"/>
      <c r="E733" s="127"/>
      <c r="F733" s="59" t="s">
        <v>670</v>
      </c>
      <c r="G733" s="9">
        <v>1</v>
      </c>
      <c r="H733" s="9"/>
      <c r="I733" s="14"/>
      <c r="J733" s="94"/>
      <c r="K733" s="47"/>
    </row>
    <row r="734" spans="1:11" x14ac:dyDescent="0.25">
      <c r="A734" s="148"/>
      <c r="B734" s="118"/>
      <c r="C734" s="104"/>
      <c r="D734" s="118"/>
      <c r="E734" s="127"/>
      <c r="F734" s="59" t="s">
        <v>671</v>
      </c>
      <c r="G734" s="9">
        <v>1</v>
      </c>
      <c r="H734" s="9"/>
      <c r="I734" s="14"/>
      <c r="J734" s="94"/>
      <c r="K734" s="47"/>
    </row>
    <row r="735" spans="1:11" x14ac:dyDescent="0.25">
      <c r="A735" s="148"/>
      <c r="B735" s="118"/>
      <c r="C735" s="104"/>
      <c r="D735" s="118"/>
      <c r="E735" s="127"/>
      <c r="F735" s="89" t="s">
        <v>602</v>
      </c>
      <c r="G735" s="65">
        <v>2</v>
      </c>
      <c r="H735" s="65"/>
      <c r="I735" s="92"/>
      <c r="J735" s="93"/>
      <c r="K735" s="67"/>
    </row>
    <row r="736" spans="1:11" ht="13" thickBot="1" x14ac:dyDescent="0.3">
      <c r="A736" s="148"/>
      <c r="B736" s="145"/>
      <c r="C736" s="132"/>
      <c r="D736" s="145"/>
      <c r="E736" s="108"/>
      <c r="F736" s="10"/>
      <c r="G736" s="10"/>
      <c r="H736" s="10"/>
      <c r="I736" s="10"/>
      <c r="J736" s="71"/>
      <c r="K736" s="39"/>
    </row>
    <row r="737" spans="1:11" x14ac:dyDescent="0.25">
      <c r="A737" s="150" t="s">
        <v>526</v>
      </c>
      <c r="B737" s="117" t="s">
        <v>468</v>
      </c>
      <c r="C737" s="103" t="s">
        <v>471</v>
      </c>
      <c r="D737" s="117" t="s">
        <v>274</v>
      </c>
      <c r="E737" s="119">
        <f>SUM(G738:G745)</f>
        <v>13</v>
      </c>
      <c r="F737" s="11" t="s">
        <v>0</v>
      </c>
      <c r="G737" s="12" t="s">
        <v>7</v>
      </c>
      <c r="H737" s="12"/>
      <c r="I737" s="29"/>
      <c r="J737" s="77"/>
      <c r="K737" s="43"/>
    </row>
    <row r="738" spans="1:11" x14ac:dyDescent="0.25">
      <c r="A738" s="148"/>
      <c r="B738" s="118"/>
      <c r="C738" s="104"/>
      <c r="D738" s="118"/>
      <c r="E738" s="119"/>
      <c r="F738" s="11" t="s">
        <v>591</v>
      </c>
      <c r="G738" s="12">
        <v>1</v>
      </c>
      <c r="H738" s="12"/>
      <c r="I738" s="29"/>
      <c r="J738" s="77"/>
      <c r="K738" s="43"/>
    </row>
    <row r="739" spans="1:11" x14ac:dyDescent="0.25">
      <c r="A739" s="148"/>
      <c r="B739" s="118"/>
      <c r="C739" s="104"/>
      <c r="D739" s="118"/>
      <c r="E739" s="119"/>
      <c r="F739" s="11" t="s">
        <v>600</v>
      </c>
      <c r="G739" s="12">
        <v>2</v>
      </c>
      <c r="H739" s="12"/>
      <c r="I739" s="29"/>
      <c r="J739" s="77"/>
      <c r="K739" s="43"/>
    </row>
    <row r="740" spans="1:11" x14ac:dyDescent="0.25">
      <c r="A740" s="148"/>
      <c r="B740" s="118"/>
      <c r="C740" s="104"/>
      <c r="D740" s="118"/>
      <c r="E740" s="119"/>
      <c r="F740" s="11" t="s">
        <v>601</v>
      </c>
      <c r="G740" s="12">
        <v>2</v>
      </c>
      <c r="H740" s="12"/>
      <c r="I740" s="29"/>
      <c r="J740" s="77"/>
      <c r="K740" s="43"/>
    </row>
    <row r="741" spans="1:11" x14ac:dyDescent="0.25">
      <c r="A741" s="148"/>
      <c r="B741" s="118"/>
      <c r="C741" s="104"/>
      <c r="D741" s="118"/>
      <c r="E741" s="119"/>
      <c r="F741" s="11" t="s">
        <v>600</v>
      </c>
      <c r="G741" s="12">
        <v>2</v>
      </c>
      <c r="H741" s="12"/>
      <c r="I741" s="29"/>
      <c r="J741" s="77"/>
      <c r="K741" s="43"/>
    </row>
    <row r="742" spans="1:11" x14ac:dyDescent="0.25">
      <c r="A742" s="148"/>
      <c r="B742" s="118"/>
      <c r="C742" s="104"/>
      <c r="D742" s="118"/>
      <c r="E742" s="119"/>
      <c r="F742" s="11" t="s">
        <v>601</v>
      </c>
      <c r="G742" s="12">
        <v>2</v>
      </c>
      <c r="H742" s="12"/>
      <c r="I742" s="29"/>
      <c r="J742" s="77"/>
      <c r="K742" s="43"/>
    </row>
    <row r="743" spans="1:11" x14ac:dyDescent="0.25">
      <c r="A743" s="148"/>
      <c r="B743" s="118"/>
      <c r="C743" s="104"/>
      <c r="D743" s="118"/>
      <c r="E743" s="119"/>
      <c r="F743" s="59" t="s">
        <v>670</v>
      </c>
      <c r="G743" s="12">
        <v>1</v>
      </c>
      <c r="H743" s="12"/>
      <c r="I743" s="29"/>
      <c r="J743" s="77"/>
      <c r="K743" s="43"/>
    </row>
    <row r="744" spans="1:11" x14ac:dyDescent="0.25">
      <c r="A744" s="148"/>
      <c r="B744" s="118"/>
      <c r="C744" s="104"/>
      <c r="D744" s="118"/>
      <c r="E744" s="119"/>
      <c r="F744" s="59" t="s">
        <v>671</v>
      </c>
      <c r="G744" s="12">
        <v>1</v>
      </c>
      <c r="H744" s="12"/>
      <c r="I744" s="29"/>
      <c r="J744" s="77"/>
      <c r="K744" s="43"/>
    </row>
    <row r="745" spans="1:11" x14ac:dyDescent="0.25">
      <c r="A745" s="148"/>
      <c r="B745" s="118"/>
      <c r="C745" s="104"/>
      <c r="D745" s="118"/>
      <c r="E745" s="119"/>
      <c r="F745" s="89" t="s">
        <v>602</v>
      </c>
      <c r="G745" s="12">
        <v>2</v>
      </c>
      <c r="H745" s="12"/>
      <c r="I745" s="29"/>
      <c r="J745" s="77"/>
      <c r="K745" s="43"/>
    </row>
    <row r="746" spans="1:11" ht="13" thickBot="1" x14ac:dyDescent="0.3">
      <c r="A746" s="148"/>
      <c r="B746" s="133"/>
      <c r="C746" s="151"/>
      <c r="D746" s="133"/>
      <c r="E746" s="116"/>
      <c r="F746" s="9"/>
      <c r="G746" s="9"/>
      <c r="H746" s="9"/>
      <c r="I746" s="9"/>
      <c r="J746" s="74"/>
      <c r="K746" s="37"/>
    </row>
    <row r="747" spans="1:11" x14ac:dyDescent="0.25">
      <c r="A747" s="150" t="s">
        <v>527</v>
      </c>
      <c r="B747" s="118" t="s">
        <v>469</v>
      </c>
      <c r="C747" s="104" t="s">
        <v>472</v>
      </c>
      <c r="D747" s="118" t="s">
        <v>274</v>
      </c>
      <c r="E747" s="119">
        <f>SUM(G748:G755)</f>
        <v>17</v>
      </c>
      <c r="F747" s="11" t="s">
        <v>0</v>
      </c>
      <c r="G747" s="12" t="s">
        <v>7</v>
      </c>
      <c r="H747" s="12"/>
      <c r="I747" s="29"/>
      <c r="J747" s="77"/>
      <c r="K747" s="43"/>
    </row>
    <row r="748" spans="1:11" x14ac:dyDescent="0.25">
      <c r="A748" s="148"/>
      <c r="B748" s="118"/>
      <c r="C748" s="104"/>
      <c r="D748" s="118"/>
      <c r="E748" s="119"/>
      <c r="F748" s="11" t="s">
        <v>591</v>
      </c>
      <c r="G748" s="12">
        <v>1</v>
      </c>
      <c r="H748" s="12"/>
      <c r="I748" s="29"/>
      <c r="J748" s="77"/>
      <c r="K748" s="43"/>
    </row>
    <row r="749" spans="1:11" x14ac:dyDescent="0.25">
      <c r="A749" s="148"/>
      <c r="B749" s="118"/>
      <c r="C749" s="104"/>
      <c r="D749" s="118"/>
      <c r="E749" s="119"/>
      <c r="F749" s="11" t="s">
        <v>600</v>
      </c>
      <c r="G749" s="12">
        <v>3</v>
      </c>
      <c r="H749" s="12"/>
      <c r="I749" s="29"/>
      <c r="J749" s="77"/>
      <c r="K749" s="43"/>
    </row>
    <row r="750" spans="1:11" x14ac:dyDescent="0.25">
      <c r="A750" s="148"/>
      <c r="B750" s="118"/>
      <c r="C750" s="104"/>
      <c r="D750" s="118"/>
      <c r="E750" s="119"/>
      <c r="F750" s="11" t="s">
        <v>601</v>
      </c>
      <c r="G750" s="12">
        <v>2</v>
      </c>
      <c r="H750" s="12"/>
      <c r="I750" s="29"/>
      <c r="J750" s="77"/>
      <c r="K750" s="43"/>
    </row>
    <row r="751" spans="1:11" x14ac:dyDescent="0.25">
      <c r="A751" s="148"/>
      <c r="B751" s="118"/>
      <c r="C751" s="104"/>
      <c r="D751" s="118"/>
      <c r="E751" s="119"/>
      <c r="F751" s="11" t="s">
        <v>600</v>
      </c>
      <c r="G751" s="12">
        <v>4</v>
      </c>
      <c r="H751" s="12"/>
      <c r="I751" s="29"/>
      <c r="J751" s="77"/>
      <c r="K751" s="43"/>
    </row>
    <row r="752" spans="1:11" x14ac:dyDescent="0.25">
      <c r="A752" s="148"/>
      <c r="B752" s="118"/>
      <c r="C752" s="104"/>
      <c r="D752" s="118"/>
      <c r="E752" s="119"/>
      <c r="F752" s="11" t="s">
        <v>601</v>
      </c>
      <c r="G752" s="12">
        <v>3</v>
      </c>
      <c r="H752" s="12"/>
      <c r="I752" s="29"/>
      <c r="J752" s="77"/>
      <c r="K752" s="43"/>
    </row>
    <row r="753" spans="1:11" x14ac:dyDescent="0.25">
      <c r="A753" s="148"/>
      <c r="B753" s="118"/>
      <c r="C753" s="104"/>
      <c r="D753" s="118"/>
      <c r="E753" s="119"/>
      <c r="F753" s="59" t="s">
        <v>670</v>
      </c>
      <c r="G753" s="12">
        <v>1</v>
      </c>
      <c r="H753" s="12"/>
      <c r="I753" s="29"/>
      <c r="J753" s="77"/>
      <c r="K753" s="43"/>
    </row>
    <row r="754" spans="1:11" x14ac:dyDescent="0.25">
      <c r="A754" s="148"/>
      <c r="B754" s="118"/>
      <c r="C754" s="104"/>
      <c r="D754" s="118"/>
      <c r="E754" s="119"/>
      <c r="F754" s="59" t="s">
        <v>671</v>
      </c>
      <c r="G754" s="12">
        <v>1</v>
      </c>
      <c r="H754" s="12"/>
      <c r="I754" s="29"/>
      <c r="J754" s="77"/>
      <c r="K754" s="43"/>
    </row>
    <row r="755" spans="1:11" x14ac:dyDescent="0.25">
      <c r="A755" s="148"/>
      <c r="B755" s="118"/>
      <c r="C755" s="104"/>
      <c r="D755" s="118"/>
      <c r="E755" s="119"/>
      <c r="F755" s="89" t="s">
        <v>602</v>
      </c>
      <c r="G755" s="12">
        <v>2</v>
      </c>
      <c r="H755" s="12"/>
      <c r="I755" s="29"/>
      <c r="J755" s="77"/>
      <c r="K755" s="43"/>
    </row>
    <row r="756" spans="1:11" ht="13" thickBot="1" x14ac:dyDescent="0.3">
      <c r="A756" s="148"/>
      <c r="B756" s="118"/>
      <c r="C756" s="104"/>
      <c r="D756" s="118"/>
      <c r="E756" s="116"/>
      <c r="F756" s="9"/>
      <c r="G756" s="9"/>
      <c r="H756" s="9"/>
      <c r="I756" s="9"/>
      <c r="J756" s="74"/>
      <c r="K756" s="37"/>
    </row>
    <row r="757" spans="1:11" x14ac:dyDescent="0.25">
      <c r="A757" s="150" t="s">
        <v>528</v>
      </c>
      <c r="B757" s="117" t="s">
        <v>748</v>
      </c>
      <c r="C757" s="111" t="s">
        <v>749</v>
      </c>
      <c r="D757" s="105" t="s">
        <v>274</v>
      </c>
      <c r="E757" s="107">
        <f>SUM(G758:G759)</f>
        <v>8</v>
      </c>
      <c r="F757" s="7" t="s">
        <v>0</v>
      </c>
      <c r="G757" s="8" t="s">
        <v>7</v>
      </c>
      <c r="H757" s="8"/>
      <c r="I757" s="13"/>
      <c r="J757" s="76"/>
      <c r="K757" s="42"/>
    </row>
    <row r="758" spans="1:11" x14ac:dyDescent="0.25">
      <c r="A758" s="148"/>
      <c r="B758" s="118"/>
      <c r="C758" s="104"/>
      <c r="D758" s="118"/>
      <c r="E758" s="127"/>
      <c r="F758" s="59" t="s">
        <v>601</v>
      </c>
      <c r="G758" s="9">
        <v>4</v>
      </c>
      <c r="H758" s="9"/>
      <c r="I758" s="14"/>
      <c r="J758" s="94"/>
      <c r="K758" s="47"/>
    </row>
    <row r="759" spans="1:11" x14ac:dyDescent="0.25">
      <c r="A759" s="148"/>
      <c r="B759" s="118"/>
      <c r="C759" s="104"/>
      <c r="D759" s="118"/>
      <c r="E759" s="127"/>
      <c r="F759" s="66" t="s">
        <v>601</v>
      </c>
      <c r="G759" s="65">
        <v>4</v>
      </c>
      <c r="H759" s="65"/>
      <c r="I759" s="92"/>
      <c r="J759" s="93"/>
      <c r="K759" s="67"/>
    </row>
    <row r="760" spans="1:11" ht="13" thickBot="1" x14ac:dyDescent="0.3">
      <c r="A760" s="148"/>
      <c r="B760" s="145"/>
      <c r="C760" s="112"/>
      <c r="D760" s="106"/>
      <c r="E760" s="108"/>
      <c r="F760" s="10"/>
      <c r="G760" s="10"/>
      <c r="H760" s="10"/>
      <c r="I760" s="10"/>
      <c r="J760" s="71"/>
      <c r="K760" s="39"/>
    </row>
    <row r="761" spans="1:11" ht="12.75" customHeight="1" x14ac:dyDescent="0.25">
      <c r="A761" s="150" t="s">
        <v>829</v>
      </c>
      <c r="B761" s="117" t="s">
        <v>473</v>
      </c>
      <c r="C761" s="111" t="s">
        <v>474</v>
      </c>
      <c r="D761" s="105" t="s">
        <v>274</v>
      </c>
      <c r="E761" s="107">
        <f>SUM(G762:G764)</f>
        <v>3</v>
      </c>
      <c r="F761" s="7" t="s">
        <v>0</v>
      </c>
      <c r="G761" s="8" t="s">
        <v>7</v>
      </c>
      <c r="H761" s="8"/>
      <c r="I761" s="13"/>
      <c r="J761" s="76"/>
      <c r="K761" s="42"/>
    </row>
    <row r="762" spans="1:11" ht="12.75" customHeight="1" x14ac:dyDescent="0.25">
      <c r="A762" s="148"/>
      <c r="B762" s="118"/>
      <c r="C762" s="104"/>
      <c r="D762" s="118"/>
      <c r="E762" s="127"/>
      <c r="F762" s="59" t="s">
        <v>591</v>
      </c>
      <c r="G762" s="9">
        <v>1</v>
      </c>
      <c r="H762" s="9"/>
      <c r="I762" s="14"/>
      <c r="J762" s="94"/>
      <c r="K762" s="47"/>
    </row>
    <row r="763" spans="1:11" ht="12.75" customHeight="1" x14ac:dyDescent="0.25">
      <c r="A763" s="148"/>
      <c r="B763" s="118"/>
      <c r="C763" s="104"/>
      <c r="D763" s="118"/>
      <c r="E763" s="127"/>
      <c r="F763" s="96" t="s">
        <v>600</v>
      </c>
      <c r="G763" s="9">
        <v>1</v>
      </c>
      <c r="H763" s="9"/>
      <c r="I763" s="14"/>
      <c r="J763" s="59"/>
      <c r="K763" s="47"/>
    </row>
    <row r="764" spans="1:11" ht="12.75" customHeight="1" x14ac:dyDescent="0.25">
      <c r="A764" s="148"/>
      <c r="B764" s="118"/>
      <c r="C764" s="104"/>
      <c r="D764" s="118"/>
      <c r="E764" s="127"/>
      <c r="F764" s="66" t="s">
        <v>601</v>
      </c>
      <c r="G764" s="65">
        <v>1</v>
      </c>
      <c r="H764" s="65"/>
      <c r="I764" s="92"/>
      <c r="J764" s="93"/>
      <c r="K764" s="67"/>
    </row>
    <row r="765" spans="1:11" ht="13" thickBot="1" x14ac:dyDescent="0.3">
      <c r="A765" s="148"/>
      <c r="B765" s="145"/>
      <c r="C765" s="112"/>
      <c r="D765" s="106"/>
      <c r="E765" s="108"/>
      <c r="F765" s="10"/>
      <c r="G765" s="10"/>
      <c r="H765" s="10"/>
      <c r="I765" s="10"/>
      <c r="J765" s="71"/>
      <c r="K765" s="39"/>
    </row>
    <row r="766" spans="1:11" x14ac:dyDescent="0.25">
      <c r="A766" s="150" t="s">
        <v>830</v>
      </c>
      <c r="B766" s="117" t="s">
        <v>750</v>
      </c>
      <c r="C766" s="111" t="s">
        <v>751</v>
      </c>
      <c r="D766" s="105" t="s">
        <v>274</v>
      </c>
      <c r="E766" s="107">
        <f>SUM(G767:G771)</f>
        <v>5</v>
      </c>
      <c r="F766" s="7" t="s">
        <v>0</v>
      </c>
      <c r="G766" s="8" t="s">
        <v>7</v>
      </c>
      <c r="H766" s="8"/>
      <c r="I766" s="13"/>
      <c r="J766" s="76"/>
      <c r="K766" s="42"/>
    </row>
    <row r="767" spans="1:11" x14ac:dyDescent="0.25">
      <c r="A767" s="148"/>
      <c r="B767" s="118"/>
      <c r="C767" s="104"/>
      <c r="D767" s="118"/>
      <c r="E767" s="127"/>
      <c r="F767" s="11" t="s">
        <v>591</v>
      </c>
      <c r="G767" s="12">
        <v>1</v>
      </c>
      <c r="H767" s="12"/>
      <c r="I767" s="29"/>
      <c r="J767" s="77"/>
      <c r="K767" s="43"/>
    </row>
    <row r="768" spans="1:11" x14ac:dyDescent="0.25">
      <c r="A768" s="148"/>
      <c r="B768" s="118"/>
      <c r="C768" s="104"/>
      <c r="D768" s="118"/>
      <c r="E768" s="127"/>
      <c r="F768" s="59" t="s">
        <v>670</v>
      </c>
      <c r="G768" s="9">
        <v>1</v>
      </c>
      <c r="H768" s="12"/>
      <c r="I768" s="29"/>
      <c r="J768" s="77"/>
      <c r="K768" s="43"/>
    </row>
    <row r="769" spans="1:11" x14ac:dyDescent="0.25">
      <c r="A769" s="148"/>
      <c r="B769" s="118"/>
      <c r="C769" s="104"/>
      <c r="D769" s="118"/>
      <c r="E769" s="127"/>
      <c r="F769" s="59" t="s">
        <v>671</v>
      </c>
      <c r="G769" s="9">
        <v>1</v>
      </c>
      <c r="H769" s="12"/>
      <c r="I769" s="29"/>
      <c r="J769" s="77"/>
      <c r="K769" s="43"/>
    </row>
    <row r="770" spans="1:11" x14ac:dyDescent="0.25">
      <c r="A770" s="148"/>
      <c r="B770" s="118"/>
      <c r="C770" s="104"/>
      <c r="D770" s="118"/>
      <c r="E770" s="127"/>
      <c r="F770" s="11" t="s">
        <v>602</v>
      </c>
      <c r="G770" s="12">
        <v>1</v>
      </c>
      <c r="H770" s="9"/>
      <c r="I770" s="14"/>
      <c r="J770" s="94"/>
      <c r="K770" s="47"/>
    </row>
    <row r="771" spans="1:11" x14ac:dyDescent="0.25">
      <c r="A771" s="148"/>
      <c r="B771" s="118"/>
      <c r="C771" s="104"/>
      <c r="D771" s="118"/>
      <c r="E771" s="127"/>
      <c r="F771" s="11" t="s">
        <v>602</v>
      </c>
      <c r="G771" s="12">
        <v>1</v>
      </c>
      <c r="H771" s="65"/>
      <c r="I771" s="92"/>
      <c r="J771" s="93"/>
      <c r="K771" s="67"/>
    </row>
    <row r="772" spans="1:11" ht="13" thickBot="1" x14ac:dyDescent="0.3">
      <c r="A772" s="148"/>
      <c r="B772" s="145"/>
      <c r="C772" s="112"/>
      <c r="D772" s="106"/>
      <c r="E772" s="108"/>
      <c r="F772" s="10"/>
      <c r="G772" s="10"/>
      <c r="H772" s="10"/>
      <c r="I772" s="10"/>
      <c r="J772" s="71"/>
      <c r="K772" s="39"/>
    </row>
    <row r="773" spans="1:11" x14ac:dyDescent="0.25">
      <c r="A773" s="150" t="s">
        <v>831</v>
      </c>
      <c r="B773" s="117" t="s">
        <v>752</v>
      </c>
      <c r="C773" s="103" t="s">
        <v>107</v>
      </c>
      <c r="D773" s="117" t="s">
        <v>274</v>
      </c>
      <c r="E773" s="126">
        <f>SUM(G774:G776)</f>
        <v>8</v>
      </c>
      <c r="F773" s="7" t="s">
        <v>0</v>
      </c>
      <c r="G773" s="8" t="s">
        <v>7</v>
      </c>
      <c r="H773" s="8"/>
      <c r="I773" s="13"/>
      <c r="J773" s="76"/>
      <c r="K773" s="42"/>
    </row>
    <row r="774" spans="1:11" x14ac:dyDescent="0.25">
      <c r="A774" s="148"/>
      <c r="B774" s="118"/>
      <c r="C774" s="104"/>
      <c r="D774" s="118"/>
      <c r="E774" s="127"/>
      <c r="F774" s="11" t="s">
        <v>590</v>
      </c>
      <c r="G774" s="12">
        <v>2</v>
      </c>
      <c r="H774" s="12"/>
      <c r="I774" s="29"/>
      <c r="J774" s="77"/>
      <c r="K774" s="43"/>
    </row>
    <row r="775" spans="1:11" x14ac:dyDescent="0.25">
      <c r="A775" s="148"/>
      <c r="B775" s="118"/>
      <c r="C775" s="104"/>
      <c r="D775" s="118"/>
      <c r="E775" s="127"/>
      <c r="F775" s="11" t="s">
        <v>275</v>
      </c>
      <c r="G775" s="12">
        <v>2</v>
      </c>
      <c r="H775" s="12"/>
      <c r="I775" s="29"/>
      <c r="J775" s="77"/>
      <c r="K775" s="43"/>
    </row>
    <row r="776" spans="1:11" x14ac:dyDescent="0.25">
      <c r="A776" s="148"/>
      <c r="B776" s="118"/>
      <c r="C776" s="104"/>
      <c r="D776" s="118"/>
      <c r="E776" s="127"/>
      <c r="F776" s="11" t="s">
        <v>588</v>
      </c>
      <c r="G776" s="12">
        <v>4</v>
      </c>
      <c r="H776" s="12"/>
      <c r="I776" s="29"/>
      <c r="J776" s="77"/>
      <c r="K776" s="43"/>
    </row>
    <row r="777" spans="1:11" ht="13" thickBot="1" x14ac:dyDescent="0.3">
      <c r="A777" s="148"/>
      <c r="B777" s="118"/>
      <c r="C777" s="104"/>
      <c r="D777" s="118"/>
      <c r="E777" s="127"/>
      <c r="F777" s="9"/>
      <c r="G777" s="9"/>
      <c r="H777" s="9"/>
      <c r="I777" s="9"/>
      <c r="J777" s="74"/>
      <c r="K777" s="37"/>
    </row>
    <row r="778" spans="1:11" x14ac:dyDescent="0.25">
      <c r="A778" s="150" t="s">
        <v>832</v>
      </c>
      <c r="B778" s="117" t="s">
        <v>762</v>
      </c>
      <c r="C778" s="111" t="s">
        <v>763</v>
      </c>
      <c r="D778" s="105" t="s">
        <v>274</v>
      </c>
      <c r="E778" s="107">
        <f>SUM(G779:G787)</f>
        <v>13</v>
      </c>
      <c r="F778" s="7" t="s">
        <v>0</v>
      </c>
      <c r="G778" s="8" t="s">
        <v>7</v>
      </c>
      <c r="H778" s="8"/>
      <c r="I778" s="13"/>
      <c r="J778" s="76"/>
      <c r="K778" s="42"/>
    </row>
    <row r="779" spans="1:11" x14ac:dyDescent="0.25">
      <c r="A779" s="148"/>
      <c r="B779" s="118"/>
      <c r="C779" s="151"/>
      <c r="D779" s="133"/>
      <c r="E779" s="119"/>
      <c r="F779" s="11" t="s">
        <v>591</v>
      </c>
      <c r="G779" s="12">
        <v>1</v>
      </c>
      <c r="H779" s="12"/>
      <c r="I779" s="29"/>
      <c r="J779" s="77"/>
      <c r="K779" s="43"/>
    </row>
    <row r="780" spans="1:11" x14ac:dyDescent="0.25">
      <c r="A780" s="148"/>
      <c r="B780" s="118"/>
      <c r="C780" s="151"/>
      <c r="D780" s="133"/>
      <c r="E780" s="119"/>
      <c r="F780" s="11" t="s">
        <v>588</v>
      </c>
      <c r="G780" s="12">
        <v>1</v>
      </c>
      <c r="H780" s="12"/>
      <c r="I780" s="29"/>
      <c r="J780" s="77"/>
      <c r="K780" s="43"/>
    </row>
    <row r="781" spans="1:11" x14ac:dyDescent="0.25">
      <c r="A781" s="148"/>
      <c r="B781" s="118"/>
      <c r="C781" s="151"/>
      <c r="D781" s="133"/>
      <c r="E781" s="119"/>
      <c r="F781" s="11" t="s">
        <v>590</v>
      </c>
      <c r="G781" s="12">
        <v>1</v>
      </c>
      <c r="H781" s="12"/>
      <c r="I781" s="29"/>
      <c r="J781" s="77"/>
      <c r="K781" s="43"/>
    </row>
    <row r="782" spans="1:11" x14ac:dyDescent="0.25">
      <c r="A782" s="148"/>
      <c r="B782" s="118"/>
      <c r="C782" s="151"/>
      <c r="D782" s="133"/>
      <c r="E782" s="119"/>
      <c r="F782" s="11" t="s">
        <v>670</v>
      </c>
      <c r="G782" s="12">
        <v>1</v>
      </c>
      <c r="H782" s="12"/>
      <c r="I782" s="29"/>
      <c r="J782" s="77"/>
      <c r="K782" s="43"/>
    </row>
    <row r="783" spans="1:11" x14ac:dyDescent="0.25">
      <c r="A783" s="148"/>
      <c r="B783" s="118"/>
      <c r="C783" s="151"/>
      <c r="D783" s="133"/>
      <c r="E783" s="119"/>
      <c r="F783" s="11" t="s">
        <v>671</v>
      </c>
      <c r="G783" s="12">
        <v>1</v>
      </c>
      <c r="H783" s="12"/>
      <c r="I783" s="29"/>
      <c r="J783" s="77"/>
      <c r="K783" s="43"/>
    </row>
    <row r="784" spans="1:11" x14ac:dyDescent="0.25">
      <c r="A784" s="148"/>
      <c r="B784" s="118"/>
      <c r="C784" s="151"/>
      <c r="D784" s="133"/>
      <c r="E784" s="119"/>
      <c r="F784" s="11" t="s">
        <v>275</v>
      </c>
      <c r="G784" s="12">
        <v>2</v>
      </c>
      <c r="H784" s="12"/>
      <c r="I784" s="29"/>
      <c r="J784" s="77"/>
      <c r="K784" s="43"/>
    </row>
    <row r="785" spans="1:11" x14ac:dyDescent="0.25">
      <c r="A785" s="148"/>
      <c r="B785" s="118"/>
      <c r="C785" s="151"/>
      <c r="D785" s="133"/>
      <c r="E785" s="119"/>
      <c r="F785" s="11" t="s">
        <v>602</v>
      </c>
      <c r="G785" s="12">
        <v>2</v>
      </c>
      <c r="H785" s="12"/>
      <c r="I785" s="29"/>
      <c r="J785" s="77"/>
      <c r="K785" s="43"/>
    </row>
    <row r="786" spans="1:11" x14ac:dyDescent="0.25">
      <c r="A786" s="148"/>
      <c r="B786" s="118"/>
      <c r="C786" s="151"/>
      <c r="D786" s="133"/>
      <c r="E786" s="119"/>
      <c r="F786" s="11" t="s">
        <v>764</v>
      </c>
      <c r="G786" s="12">
        <v>2</v>
      </c>
      <c r="H786" s="12"/>
      <c r="I786" s="29"/>
      <c r="J786" s="77"/>
      <c r="K786" s="43"/>
    </row>
    <row r="787" spans="1:11" x14ac:dyDescent="0.25">
      <c r="A787" s="148"/>
      <c r="B787" s="118"/>
      <c r="C787" s="151"/>
      <c r="D787" s="133"/>
      <c r="E787" s="119"/>
      <c r="F787" s="11" t="s">
        <v>765</v>
      </c>
      <c r="G787" s="12">
        <v>2</v>
      </c>
      <c r="H787" s="12"/>
      <c r="I787" s="29"/>
      <c r="J787" s="77"/>
      <c r="K787" s="43"/>
    </row>
    <row r="788" spans="1:11" ht="13" thickBot="1" x14ac:dyDescent="0.3">
      <c r="A788" s="148"/>
      <c r="B788" s="118"/>
      <c r="C788" s="120"/>
      <c r="D788" s="113"/>
      <c r="E788" s="116"/>
      <c r="F788" s="9"/>
      <c r="G788" s="9"/>
      <c r="H788" s="9"/>
      <c r="I788" s="9"/>
      <c r="J788" s="74"/>
      <c r="K788" s="37"/>
    </row>
    <row r="789" spans="1:11" x14ac:dyDescent="0.25">
      <c r="A789" s="150" t="s">
        <v>833</v>
      </c>
      <c r="B789" s="117" t="s">
        <v>875</v>
      </c>
      <c r="C789" s="111" t="s">
        <v>876</v>
      </c>
      <c r="D789" s="105" t="s">
        <v>274</v>
      </c>
      <c r="E789" s="107">
        <f>G790</f>
        <v>1</v>
      </c>
      <c r="F789" s="7" t="s">
        <v>0</v>
      </c>
      <c r="G789" s="8" t="s">
        <v>7</v>
      </c>
      <c r="H789" s="8"/>
      <c r="I789" s="13"/>
      <c r="J789" s="76"/>
      <c r="K789" s="42"/>
    </row>
    <row r="790" spans="1:11" x14ac:dyDescent="0.25">
      <c r="A790" s="148"/>
      <c r="B790" s="118"/>
      <c r="C790" s="151"/>
      <c r="D790" s="133"/>
      <c r="E790" s="119"/>
      <c r="F790" s="11" t="s">
        <v>588</v>
      </c>
      <c r="G790" s="12">
        <v>1</v>
      </c>
      <c r="H790" s="12"/>
      <c r="I790" s="29"/>
      <c r="J790" s="77"/>
      <c r="K790" s="43"/>
    </row>
    <row r="791" spans="1:11" ht="13" thickBot="1" x14ac:dyDescent="0.3">
      <c r="A791" s="148"/>
      <c r="B791" s="118"/>
      <c r="C791" s="120"/>
      <c r="D791" s="113"/>
      <c r="E791" s="116"/>
      <c r="F791" s="9"/>
      <c r="G791" s="9"/>
      <c r="H791" s="9"/>
      <c r="I791" s="9"/>
      <c r="J791" s="74"/>
      <c r="K791" s="37"/>
    </row>
    <row r="792" spans="1:11" x14ac:dyDescent="0.25">
      <c r="A792" s="150" t="s">
        <v>834</v>
      </c>
      <c r="B792" s="117" t="s">
        <v>760</v>
      </c>
      <c r="C792" s="111" t="s">
        <v>761</v>
      </c>
      <c r="D792" s="105" t="s">
        <v>274</v>
      </c>
      <c r="E792" s="107">
        <f>G793</f>
        <v>4</v>
      </c>
      <c r="F792" s="7" t="s">
        <v>0</v>
      </c>
      <c r="G792" s="8" t="s">
        <v>7</v>
      </c>
      <c r="H792" s="8"/>
      <c r="I792" s="13"/>
      <c r="J792" s="76"/>
      <c r="K792" s="42"/>
    </row>
    <row r="793" spans="1:11" x14ac:dyDescent="0.25">
      <c r="A793" s="148"/>
      <c r="B793" s="118"/>
      <c r="C793" s="151"/>
      <c r="D793" s="133"/>
      <c r="E793" s="119"/>
      <c r="F793" s="11" t="s">
        <v>588</v>
      </c>
      <c r="G793" s="12">
        <v>4</v>
      </c>
      <c r="H793" s="12"/>
      <c r="I793" s="29"/>
      <c r="J793" s="77"/>
      <c r="K793" s="43"/>
    </row>
    <row r="794" spans="1:11" ht="13" thickBot="1" x14ac:dyDescent="0.3">
      <c r="A794" s="148"/>
      <c r="B794" s="118"/>
      <c r="C794" s="120"/>
      <c r="D794" s="113"/>
      <c r="E794" s="116"/>
      <c r="F794" s="9"/>
      <c r="G794" s="9"/>
      <c r="H794" s="9"/>
      <c r="I794" s="9"/>
      <c r="J794" s="74"/>
      <c r="K794" s="37"/>
    </row>
    <row r="795" spans="1:11" x14ac:dyDescent="0.25">
      <c r="A795" s="150" t="s">
        <v>835</v>
      </c>
      <c r="B795" s="105" t="s">
        <v>475</v>
      </c>
      <c r="C795" s="111" t="s">
        <v>109</v>
      </c>
      <c r="D795" s="105" t="s">
        <v>274</v>
      </c>
      <c r="E795" s="107">
        <f>G796</f>
        <v>4</v>
      </c>
      <c r="F795" s="7" t="s">
        <v>0</v>
      </c>
      <c r="G795" s="8" t="s">
        <v>7</v>
      </c>
      <c r="H795" s="8"/>
      <c r="I795" s="13"/>
      <c r="J795" s="76"/>
      <c r="K795" s="42"/>
    </row>
    <row r="796" spans="1:11" x14ac:dyDescent="0.25">
      <c r="A796" s="148"/>
      <c r="B796" s="133"/>
      <c r="C796" s="151"/>
      <c r="D796" s="133"/>
      <c r="E796" s="119"/>
      <c r="F796" s="11" t="s">
        <v>602</v>
      </c>
      <c r="G796" s="12">
        <v>4</v>
      </c>
      <c r="H796" s="12"/>
      <c r="I796" s="29"/>
      <c r="J796" s="77"/>
      <c r="K796" s="43"/>
    </row>
    <row r="797" spans="1:11" ht="13" thickBot="1" x14ac:dyDescent="0.3">
      <c r="A797" s="148"/>
      <c r="B797" s="113"/>
      <c r="C797" s="120"/>
      <c r="D797" s="113"/>
      <c r="E797" s="116"/>
      <c r="F797" s="9"/>
      <c r="G797" s="9"/>
      <c r="H797" s="9"/>
      <c r="I797" s="9"/>
      <c r="J797" s="74"/>
      <c r="K797" s="37"/>
    </row>
    <row r="798" spans="1:11" x14ac:dyDescent="0.25">
      <c r="A798" s="150" t="s">
        <v>836</v>
      </c>
      <c r="B798" s="117" t="s">
        <v>757</v>
      </c>
      <c r="C798" s="103" t="s">
        <v>758</v>
      </c>
      <c r="D798" s="117" t="s">
        <v>274</v>
      </c>
      <c r="E798" s="107">
        <f>G799</f>
        <v>4</v>
      </c>
      <c r="F798" s="7" t="s">
        <v>0</v>
      </c>
      <c r="G798" s="8" t="s">
        <v>7</v>
      </c>
      <c r="H798" s="8"/>
      <c r="I798" s="13"/>
      <c r="J798" s="76"/>
      <c r="K798" s="42"/>
    </row>
    <row r="799" spans="1:11" x14ac:dyDescent="0.25">
      <c r="A799" s="148"/>
      <c r="B799" s="118"/>
      <c r="C799" s="104"/>
      <c r="D799" s="118"/>
      <c r="E799" s="127"/>
      <c r="F799" s="66" t="s">
        <v>417</v>
      </c>
      <c r="G799" s="65">
        <v>4</v>
      </c>
      <c r="H799" s="65"/>
      <c r="I799" s="92"/>
      <c r="J799" s="93"/>
      <c r="K799" s="67"/>
    </row>
    <row r="800" spans="1:11" ht="13" thickBot="1" x14ac:dyDescent="0.3">
      <c r="A800" s="148"/>
      <c r="B800" s="145"/>
      <c r="C800" s="132"/>
      <c r="D800" s="145"/>
      <c r="E800" s="108"/>
      <c r="F800" s="10"/>
      <c r="G800" s="10"/>
      <c r="H800" s="10"/>
      <c r="I800" s="10"/>
      <c r="J800" s="71"/>
      <c r="K800" s="39"/>
    </row>
    <row r="801" spans="1:11" x14ac:dyDescent="0.25">
      <c r="A801" s="150" t="s">
        <v>837</v>
      </c>
      <c r="B801" s="117" t="s">
        <v>476</v>
      </c>
      <c r="C801" s="103" t="s">
        <v>477</v>
      </c>
      <c r="D801" s="117" t="s">
        <v>274</v>
      </c>
      <c r="E801" s="107">
        <f>G802</f>
        <v>2</v>
      </c>
      <c r="F801" s="7" t="s">
        <v>0</v>
      </c>
      <c r="G801" s="8" t="s">
        <v>7</v>
      </c>
      <c r="H801" s="8"/>
      <c r="I801" s="13"/>
      <c r="J801" s="76"/>
      <c r="K801" s="42"/>
    </row>
    <row r="802" spans="1:11" x14ac:dyDescent="0.25">
      <c r="A802" s="148"/>
      <c r="B802" s="118"/>
      <c r="C802" s="104"/>
      <c r="D802" s="118"/>
      <c r="E802" s="127"/>
      <c r="F802" s="66" t="s">
        <v>759</v>
      </c>
      <c r="G802" s="65">
        <v>2</v>
      </c>
      <c r="H802" s="65"/>
      <c r="I802" s="92"/>
      <c r="J802" s="93"/>
      <c r="K802" s="67"/>
    </row>
    <row r="803" spans="1:11" ht="13" thickBot="1" x14ac:dyDescent="0.3">
      <c r="A803" s="148"/>
      <c r="B803" s="145"/>
      <c r="C803" s="132"/>
      <c r="D803" s="145"/>
      <c r="E803" s="108"/>
      <c r="F803" s="10"/>
      <c r="G803" s="10"/>
      <c r="H803" s="10"/>
      <c r="I803" s="10"/>
      <c r="J803" s="71"/>
      <c r="K803" s="39"/>
    </row>
    <row r="804" spans="1:11" x14ac:dyDescent="0.25">
      <c r="A804" s="150" t="s">
        <v>838</v>
      </c>
      <c r="B804" s="117" t="s">
        <v>827</v>
      </c>
      <c r="C804" s="103" t="s">
        <v>828</v>
      </c>
      <c r="D804" s="117" t="s">
        <v>274</v>
      </c>
      <c r="E804" s="107">
        <f>G805</f>
        <v>8</v>
      </c>
      <c r="F804" s="7" t="s">
        <v>0</v>
      </c>
      <c r="G804" s="8" t="s">
        <v>7</v>
      </c>
      <c r="H804" s="8"/>
      <c r="I804" s="13"/>
      <c r="J804" s="76"/>
      <c r="K804" s="42"/>
    </row>
    <row r="805" spans="1:11" x14ac:dyDescent="0.25">
      <c r="A805" s="148"/>
      <c r="B805" s="118"/>
      <c r="C805" s="104"/>
      <c r="D805" s="118"/>
      <c r="E805" s="127"/>
      <c r="F805" s="66" t="s">
        <v>641</v>
      </c>
      <c r="G805" s="65">
        <v>8</v>
      </c>
      <c r="H805" s="65"/>
      <c r="I805" s="92"/>
      <c r="J805" s="93"/>
      <c r="K805" s="67"/>
    </row>
    <row r="806" spans="1:11" ht="13" thickBot="1" x14ac:dyDescent="0.3">
      <c r="A806" s="148"/>
      <c r="B806" s="145"/>
      <c r="C806" s="132"/>
      <c r="D806" s="145"/>
      <c r="E806" s="108"/>
      <c r="F806" s="10"/>
      <c r="G806" s="10"/>
      <c r="H806" s="10"/>
      <c r="I806" s="10"/>
      <c r="J806" s="71"/>
      <c r="K806" s="39"/>
    </row>
    <row r="807" spans="1:11" x14ac:dyDescent="0.25">
      <c r="A807" s="150" t="s">
        <v>839</v>
      </c>
      <c r="B807" s="117" t="s">
        <v>766</v>
      </c>
      <c r="C807" s="103" t="s">
        <v>767</v>
      </c>
      <c r="D807" s="117" t="s">
        <v>274</v>
      </c>
      <c r="E807" s="107">
        <f>G808</f>
        <v>25</v>
      </c>
      <c r="F807" s="7" t="s">
        <v>0</v>
      </c>
      <c r="G807" s="8" t="s">
        <v>7</v>
      </c>
      <c r="H807" s="8"/>
      <c r="I807" s="13"/>
      <c r="J807" s="76"/>
      <c r="K807" s="42"/>
    </row>
    <row r="808" spans="1:11" x14ac:dyDescent="0.25">
      <c r="A808" s="148"/>
      <c r="B808" s="118"/>
      <c r="C808" s="104"/>
      <c r="D808" s="118"/>
      <c r="E808" s="127"/>
      <c r="F808" s="66"/>
      <c r="G808" s="65">
        <v>25</v>
      </c>
      <c r="H808" s="65"/>
      <c r="I808" s="92"/>
      <c r="J808" s="93"/>
      <c r="K808" s="67"/>
    </row>
    <row r="809" spans="1:11" ht="13" thickBot="1" x14ac:dyDescent="0.3">
      <c r="A809" s="148"/>
      <c r="B809" s="145"/>
      <c r="C809" s="132"/>
      <c r="D809" s="145"/>
      <c r="E809" s="108"/>
      <c r="F809" s="10"/>
      <c r="G809" s="10"/>
      <c r="H809" s="10"/>
      <c r="I809" s="10"/>
      <c r="J809" s="71"/>
      <c r="K809" s="39"/>
    </row>
    <row r="810" spans="1:11" x14ac:dyDescent="0.25">
      <c r="A810" s="150" t="s">
        <v>840</v>
      </c>
      <c r="B810" s="117" t="s">
        <v>770</v>
      </c>
      <c r="C810" s="103" t="s">
        <v>772</v>
      </c>
      <c r="D810" s="117" t="s">
        <v>274</v>
      </c>
      <c r="E810" s="107">
        <f>G811</f>
        <v>20</v>
      </c>
      <c r="F810" s="7" t="s">
        <v>0</v>
      </c>
      <c r="G810" s="8" t="s">
        <v>7</v>
      </c>
      <c r="H810" s="8"/>
      <c r="I810" s="13"/>
      <c r="J810" s="76"/>
      <c r="K810" s="42"/>
    </row>
    <row r="811" spans="1:11" x14ac:dyDescent="0.25">
      <c r="A811" s="148"/>
      <c r="B811" s="118"/>
      <c r="C811" s="104"/>
      <c r="D811" s="118"/>
      <c r="E811" s="127"/>
      <c r="F811" s="66" t="s">
        <v>774</v>
      </c>
      <c r="G811" s="65">
        <v>20</v>
      </c>
      <c r="H811" s="65"/>
      <c r="I811" s="92"/>
      <c r="J811" s="93"/>
      <c r="K811" s="67"/>
    </row>
    <row r="812" spans="1:11" ht="13" thickBot="1" x14ac:dyDescent="0.3">
      <c r="A812" s="148"/>
      <c r="B812" s="145"/>
      <c r="C812" s="132"/>
      <c r="D812" s="145"/>
      <c r="E812" s="108"/>
      <c r="F812" s="10"/>
      <c r="G812" s="10"/>
      <c r="H812" s="10"/>
      <c r="I812" s="10"/>
      <c r="J812" s="71"/>
      <c r="K812" s="39"/>
    </row>
    <row r="813" spans="1:11" x14ac:dyDescent="0.25">
      <c r="A813" s="150" t="s">
        <v>841</v>
      </c>
      <c r="B813" s="117" t="s">
        <v>771</v>
      </c>
      <c r="C813" s="103" t="s">
        <v>773</v>
      </c>
      <c r="D813" s="117" t="s">
        <v>274</v>
      </c>
      <c r="E813" s="107">
        <f>G814</f>
        <v>56</v>
      </c>
      <c r="F813" s="7" t="s">
        <v>0</v>
      </c>
      <c r="G813" s="8" t="s">
        <v>7</v>
      </c>
      <c r="H813" s="8"/>
      <c r="I813" s="13"/>
      <c r="J813" s="76"/>
      <c r="K813" s="42"/>
    </row>
    <row r="814" spans="1:11" x14ac:dyDescent="0.25">
      <c r="A814" s="148"/>
      <c r="B814" s="118"/>
      <c r="C814" s="104"/>
      <c r="D814" s="118"/>
      <c r="E814" s="127"/>
      <c r="F814" s="66" t="s">
        <v>774</v>
      </c>
      <c r="G814" s="65">
        <v>56</v>
      </c>
      <c r="H814" s="65"/>
      <c r="I814" s="92"/>
      <c r="J814" s="93"/>
      <c r="K814" s="67"/>
    </row>
    <row r="815" spans="1:11" ht="13" thickBot="1" x14ac:dyDescent="0.3">
      <c r="A815" s="148"/>
      <c r="B815" s="145"/>
      <c r="C815" s="132"/>
      <c r="D815" s="145"/>
      <c r="E815" s="108"/>
      <c r="F815" s="10"/>
      <c r="G815" s="10"/>
      <c r="H815" s="10"/>
      <c r="I815" s="10"/>
      <c r="J815" s="71"/>
      <c r="K815" s="39"/>
    </row>
    <row r="816" spans="1:11" x14ac:dyDescent="0.25">
      <c r="A816" s="150" t="s">
        <v>842</v>
      </c>
      <c r="B816" s="117" t="s">
        <v>877</v>
      </c>
      <c r="C816" s="103" t="s">
        <v>878</v>
      </c>
      <c r="D816" s="117" t="s">
        <v>274</v>
      </c>
      <c r="E816" s="107">
        <f>G817</f>
        <v>23</v>
      </c>
      <c r="F816" s="7" t="s">
        <v>0</v>
      </c>
      <c r="G816" s="8" t="s">
        <v>7</v>
      </c>
      <c r="H816" s="8"/>
      <c r="I816" s="13"/>
      <c r="J816" s="76"/>
      <c r="K816" s="42"/>
    </row>
    <row r="817" spans="1:11" x14ac:dyDescent="0.25">
      <c r="A817" s="148"/>
      <c r="B817" s="118"/>
      <c r="C817" s="104"/>
      <c r="D817" s="118"/>
      <c r="E817" s="127"/>
      <c r="F817" s="66" t="s">
        <v>879</v>
      </c>
      <c r="G817" s="65">
        <v>23</v>
      </c>
      <c r="H817" s="9"/>
      <c r="I817" s="97"/>
      <c r="J817" s="94"/>
      <c r="K817" s="47"/>
    </row>
    <row r="818" spans="1:11" ht="13" thickBot="1" x14ac:dyDescent="0.3">
      <c r="A818" s="148"/>
      <c r="B818" s="145"/>
      <c r="C818" s="132"/>
      <c r="D818" s="145"/>
      <c r="E818" s="108"/>
      <c r="F818" s="10"/>
      <c r="G818" s="10"/>
      <c r="H818" s="10"/>
      <c r="I818" s="10"/>
      <c r="J818" s="71"/>
      <c r="K818" s="39"/>
    </row>
    <row r="819" spans="1:11" x14ac:dyDescent="0.25">
      <c r="A819" s="150" t="s">
        <v>843</v>
      </c>
      <c r="B819" s="117" t="s">
        <v>784</v>
      </c>
      <c r="C819" s="103" t="s">
        <v>785</v>
      </c>
      <c r="D819" s="117" t="s">
        <v>274</v>
      </c>
      <c r="E819" s="107">
        <f>G820</f>
        <v>1</v>
      </c>
      <c r="F819" s="7" t="s">
        <v>0</v>
      </c>
      <c r="G819" s="8" t="s">
        <v>7</v>
      </c>
      <c r="H819" s="8"/>
      <c r="I819" s="13"/>
      <c r="J819" s="76"/>
      <c r="K819" s="42"/>
    </row>
    <row r="820" spans="1:11" x14ac:dyDescent="0.25">
      <c r="A820" s="148"/>
      <c r="B820" s="118"/>
      <c r="C820" s="104"/>
      <c r="D820" s="118"/>
      <c r="E820" s="127"/>
      <c r="F820" s="59" t="s">
        <v>588</v>
      </c>
      <c r="G820" s="9">
        <v>1</v>
      </c>
      <c r="H820" s="9"/>
      <c r="I820" s="97"/>
      <c r="J820" s="94"/>
      <c r="K820" s="47"/>
    </row>
    <row r="821" spans="1:11" ht="13" thickBot="1" x14ac:dyDescent="0.3">
      <c r="A821" s="148"/>
      <c r="B821" s="145"/>
      <c r="C821" s="132"/>
      <c r="D821" s="145"/>
      <c r="E821" s="108"/>
      <c r="F821" s="10"/>
      <c r="G821" s="10"/>
      <c r="H821" s="10"/>
      <c r="I821" s="10"/>
      <c r="J821" s="71"/>
      <c r="K821" s="39"/>
    </row>
    <row r="822" spans="1:11" x14ac:dyDescent="0.25">
      <c r="A822" s="150" t="s">
        <v>862</v>
      </c>
      <c r="B822" s="117" t="s">
        <v>868</v>
      </c>
      <c r="C822" s="103" t="s">
        <v>869</v>
      </c>
      <c r="D822" s="117" t="s">
        <v>274</v>
      </c>
      <c r="E822" s="107">
        <f>G823</f>
        <v>1</v>
      </c>
      <c r="F822" s="7" t="s">
        <v>0</v>
      </c>
      <c r="G822" s="8" t="s">
        <v>7</v>
      </c>
      <c r="H822" s="8"/>
      <c r="I822" s="13"/>
      <c r="J822" s="76"/>
      <c r="K822" s="42"/>
    </row>
    <row r="823" spans="1:11" x14ac:dyDescent="0.25">
      <c r="A823" s="148"/>
      <c r="B823" s="118"/>
      <c r="C823" s="104"/>
      <c r="D823" s="118"/>
      <c r="E823" s="127"/>
      <c r="F823" s="14" t="s">
        <v>580</v>
      </c>
      <c r="G823" s="9">
        <v>1</v>
      </c>
      <c r="H823" s="9"/>
      <c r="I823" s="97"/>
      <c r="J823" s="94"/>
      <c r="K823" s="47"/>
    </row>
    <row r="824" spans="1:11" x14ac:dyDescent="0.25">
      <c r="A824" s="148"/>
      <c r="B824" s="118"/>
      <c r="C824" s="104"/>
      <c r="D824" s="118"/>
      <c r="E824" s="127"/>
      <c r="F824" s="66"/>
      <c r="G824" s="65"/>
      <c r="H824" s="65"/>
      <c r="I824" s="92"/>
      <c r="J824" s="93"/>
      <c r="K824" s="67"/>
    </row>
    <row r="825" spans="1:11" ht="13" thickBot="1" x14ac:dyDescent="0.3">
      <c r="A825" s="148"/>
      <c r="B825" s="145"/>
      <c r="C825" s="132"/>
      <c r="D825" s="145"/>
      <c r="E825" s="108"/>
      <c r="F825" s="10"/>
      <c r="G825" s="10"/>
      <c r="H825" s="10"/>
      <c r="I825" s="10"/>
      <c r="J825" s="71"/>
      <c r="K825" s="39"/>
    </row>
    <row r="826" spans="1:11" x14ac:dyDescent="0.25">
      <c r="A826" s="150" t="s">
        <v>863</v>
      </c>
      <c r="B826" s="117" t="s">
        <v>859</v>
      </c>
      <c r="C826" s="103" t="s">
        <v>860</v>
      </c>
      <c r="D826" s="117" t="s">
        <v>274</v>
      </c>
      <c r="E826" s="107">
        <f>G827</f>
        <v>1</v>
      </c>
      <c r="F826" s="7" t="s">
        <v>0</v>
      </c>
      <c r="G826" s="8" t="s">
        <v>7</v>
      </c>
      <c r="H826" s="8"/>
      <c r="I826" s="13"/>
      <c r="J826" s="76"/>
      <c r="K826" s="42"/>
    </row>
    <row r="827" spans="1:11" x14ac:dyDescent="0.25">
      <c r="A827" s="148"/>
      <c r="B827" s="118"/>
      <c r="C827" s="104"/>
      <c r="D827" s="118"/>
      <c r="E827" s="127"/>
      <c r="F827" s="14" t="s">
        <v>861</v>
      </c>
      <c r="G827" s="9">
        <v>1</v>
      </c>
      <c r="H827" s="9"/>
      <c r="I827" s="97"/>
      <c r="J827" s="94"/>
      <c r="K827" s="47"/>
    </row>
    <row r="828" spans="1:11" x14ac:dyDescent="0.25">
      <c r="A828" s="148"/>
      <c r="B828" s="118"/>
      <c r="C828" s="104"/>
      <c r="D828" s="118"/>
      <c r="E828" s="127"/>
      <c r="F828" s="66"/>
      <c r="G828" s="65"/>
      <c r="H828" s="65"/>
      <c r="I828" s="92"/>
      <c r="J828" s="93"/>
      <c r="K828" s="67"/>
    </row>
    <row r="829" spans="1:11" ht="13" thickBot="1" x14ac:dyDescent="0.3">
      <c r="A829" s="148"/>
      <c r="B829" s="145"/>
      <c r="C829" s="132"/>
      <c r="D829" s="145"/>
      <c r="E829" s="108"/>
      <c r="F829" s="10"/>
      <c r="G829" s="10"/>
      <c r="H829" s="10"/>
      <c r="I829" s="10"/>
      <c r="J829" s="71"/>
      <c r="K829" s="39"/>
    </row>
    <row r="830" spans="1:11" x14ac:dyDescent="0.25">
      <c r="A830" s="150" t="s">
        <v>864</v>
      </c>
      <c r="B830" s="117" t="s">
        <v>781</v>
      </c>
      <c r="C830" s="103" t="s">
        <v>782</v>
      </c>
      <c r="D830" s="117" t="s">
        <v>783</v>
      </c>
      <c r="E830" s="107">
        <f>G831</f>
        <v>9.69</v>
      </c>
      <c r="F830" s="7" t="s">
        <v>0</v>
      </c>
      <c r="G830" s="8" t="s">
        <v>7</v>
      </c>
      <c r="H830" s="8" t="s">
        <v>5</v>
      </c>
      <c r="I830" s="13"/>
      <c r="J830" s="76"/>
      <c r="K830" s="42"/>
    </row>
    <row r="831" spans="1:11" x14ac:dyDescent="0.25">
      <c r="A831" s="148"/>
      <c r="B831" s="118"/>
      <c r="C831" s="104"/>
      <c r="D831" s="118"/>
      <c r="E831" s="127"/>
      <c r="F831" s="59" t="s">
        <v>588</v>
      </c>
      <c r="G831" s="9">
        <f>H831</f>
        <v>9.69</v>
      </c>
      <c r="H831" s="9">
        <v>9.69</v>
      </c>
      <c r="I831" s="97"/>
      <c r="J831" s="94"/>
      <c r="K831" s="47"/>
    </row>
    <row r="832" spans="1:11" x14ac:dyDescent="0.25">
      <c r="A832" s="148"/>
      <c r="B832" s="118"/>
      <c r="C832" s="104"/>
      <c r="D832" s="118"/>
      <c r="E832" s="127"/>
      <c r="F832" s="66"/>
      <c r="G832" s="65"/>
      <c r="H832" s="65"/>
      <c r="I832" s="92"/>
      <c r="J832" s="93"/>
      <c r="K832" s="67"/>
    </row>
    <row r="833" spans="1:11" ht="13" thickBot="1" x14ac:dyDescent="0.3">
      <c r="A833" s="148"/>
      <c r="B833" s="145"/>
      <c r="C833" s="132"/>
      <c r="D833" s="145"/>
      <c r="E833" s="108"/>
      <c r="F833" s="10"/>
      <c r="G833" s="10"/>
      <c r="H833" s="10"/>
      <c r="I833" s="10"/>
      <c r="J833" s="71"/>
      <c r="K833" s="39"/>
    </row>
    <row r="834" spans="1:11" x14ac:dyDescent="0.25">
      <c r="A834" s="150" t="s">
        <v>865</v>
      </c>
      <c r="B834" s="117" t="s">
        <v>775</v>
      </c>
      <c r="C834" s="103" t="s">
        <v>776</v>
      </c>
      <c r="D834" s="117" t="s">
        <v>4</v>
      </c>
      <c r="E834" s="107">
        <f>G835</f>
        <v>2.3879999999999999</v>
      </c>
      <c r="F834" s="7" t="s">
        <v>0</v>
      </c>
      <c r="G834" s="8" t="s">
        <v>7</v>
      </c>
      <c r="H834" s="8" t="s">
        <v>5</v>
      </c>
      <c r="I834" s="13" t="s">
        <v>6</v>
      </c>
      <c r="J834" s="76"/>
      <c r="K834" s="42"/>
    </row>
    <row r="835" spans="1:11" x14ac:dyDescent="0.25">
      <c r="A835" s="148"/>
      <c r="B835" s="118"/>
      <c r="C835" s="104"/>
      <c r="D835" s="118"/>
      <c r="E835" s="127"/>
      <c r="F835" s="59" t="s">
        <v>590</v>
      </c>
      <c r="G835" s="9">
        <f>H835*I835</f>
        <v>2.3879999999999999</v>
      </c>
      <c r="H835" s="9">
        <v>3.98</v>
      </c>
      <c r="I835" s="97">
        <v>0.6</v>
      </c>
      <c r="J835" s="94"/>
      <c r="K835" s="47"/>
    </row>
    <row r="836" spans="1:11" x14ac:dyDescent="0.25">
      <c r="A836" s="148"/>
      <c r="B836" s="118"/>
      <c r="C836" s="104"/>
      <c r="D836" s="118"/>
      <c r="E836" s="127"/>
      <c r="F836" s="66"/>
      <c r="G836" s="65"/>
      <c r="H836" s="65"/>
      <c r="I836" s="92"/>
      <c r="J836" s="93"/>
      <c r="K836" s="67"/>
    </row>
    <row r="837" spans="1:11" ht="13" thickBot="1" x14ac:dyDescent="0.3">
      <c r="A837" s="148"/>
      <c r="B837" s="145"/>
      <c r="C837" s="132"/>
      <c r="D837" s="145"/>
      <c r="E837" s="108"/>
      <c r="F837" s="10"/>
      <c r="G837" s="10"/>
      <c r="H837" s="10"/>
      <c r="I837" s="10"/>
      <c r="J837" s="71"/>
      <c r="K837" s="39"/>
    </row>
    <row r="838" spans="1:11" x14ac:dyDescent="0.25">
      <c r="A838" s="150" t="s">
        <v>866</v>
      </c>
      <c r="B838" s="117" t="s">
        <v>779</v>
      </c>
      <c r="C838" s="103" t="s">
        <v>780</v>
      </c>
      <c r="D838" s="117" t="s">
        <v>4</v>
      </c>
      <c r="E838" s="107">
        <f>SUM(G839:G842)</f>
        <v>6.1199999999999992</v>
      </c>
      <c r="F838" s="7" t="s">
        <v>0</v>
      </c>
      <c r="G838" s="8" t="s">
        <v>7</v>
      </c>
      <c r="H838" s="8" t="s">
        <v>5</v>
      </c>
      <c r="I838" s="13" t="s">
        <v>6</v>
      </c>
      <c r="J838" s="76"/>
      <c r="K838" s="42"/>
    </row>
    <row r="839" spans="1:11" x14ac:dyDescent="0.25">
      <c r="A839" s="148"/>
      <c r="B839" s="118"/>
      <c r="C839" s="104"/>
      <c r="D839" s="118"/>
      <c r="E839" s="127"/>
      <c r="F839" s="59" t="s">
        <v>600</v>
      </c>
      <c r="G839" s="9">
        <f>H839*I839</f>
        <v>1.5299999999999998</v>
      </c>
      <c r="H839" s="9">
        <v>2.5499999999999998</v>
      </c>
      <c r="I839" s="97">
        <v>0.6</v>
      </c>
      <c r="J839" s="94"/>
      <c r="K839" s="47"/>
    </row>
    <row r="840" spans="1:11" x14ac:dyDescent="0.25">
      <c r="A840" s="148"/>
      <c r="B840" s="118"/>
      <c r="C840" s="104"/>
      <c r="D840" s="118"/>
      <c r="E840" s="127"/>
      <c r="F840" s="59" t="s">
        <v>601</v>
      </c>
      <c r="G840" s="9">
        <f t="shared" ref="G840:G842" si="27">H840*I840</f>
        <v>1.5299999999999998</v>
      </c>
      <c r="H840" s="9">
        <v>2.5499999999999998</v>
      </c>
      <c r="I840" s="97">
        <v>0.6</v>
      </c>
      <c r="J840" s="94"/>
      <c r="K840" s="47"/>
    </row>
    <row r="841" spans="1:11" x14ac:dyDescent="0.25">
      <c r="A841" s="148"/>
      <c r="B841" s="118"/>
      <c r="C841" s="104"/>
      <c r="D841" s="118"/>
      <c r="E841" s="127"/>
      <c r="F841" s="59" t="s">
        <v>600</v>
      </c>
      <c r="G841" s="9">
        <f t="shared" si="27"/>
        <v>1.5299999999999998</v>
      </c>
      <c r="H841" s="9">
        <v>2.5499999999999998</v>
      </c>
      <c r="I841" s="97">
        <v>0.6</v>
      </c>
      <c r="J841" s="94"/>
      <c r="K841" s="47"/>
    </row>
    <row r="842" spans="1:11" x14ac:dyDescent="0.25">
      <c r="A842" s="148"/>
      <c r="B842" s="118"/>
      <c r="C842" s="104"/>
      <c r="D842" s="118"/>
      <c r="E842" s="127"/>
      <c r="F842" s="66" t="s">
        <v>601</v>
      </c>
      <c r="G842" s="9">
        <f t="shared" si="27"/>
        <v>1.5299999999999998</v>
      </c>
      <c r="H842" s="65">
        <v>2.5499999999999998</v>
      </c>
      <c r="I842" s="97">
        <v>0.6</v>
      </c>
      <c r="J842" s="93"/>
      <c r="K842" s="67"/>
    </row>
    <row r="843" spans="1:11" ht="13" thickBot="1" x14ac:dyDescent="0.3">
      <c r="A843" s="148"/>
      <c r="B843" s="145"/>
      <c r="C843" s="132"/>
      <c r="D843" s="145"/>
      <c r="E843" s="108"/>
      <c r="F843" s="10"/>
      <c r="G843" s="10"/>
      <c r="H843" s="10"/>
      <c r="I843" s="10"/>
      <c r="J843" s="71"/>
      <c r="K843" s="39"/>
    </row>
    <row r="844" spans="1:11" x14ac:dyDescent="0.25">
      <c r="A844" s="150" t="s">
        <v>880</v>
      </c>
      <c r="B844" s="117" t="s">
        <v>777</v>
      </c>
      <c r="C844" s="103" t="s">
        <v>778</v>
      </c>
      <c r="D844" s="117" t="s">
        <v>4</v>
      </c>
      <c r="E844" s="107">
        <f>G845</f>
        <v>3.36</v>
      </c>
      <c r="F844" s="7" t="s">
        <v>0</v>
      </c>
      <c r="G844" s="8" t="s">
        <v>7</v>
      </c>
      <c r="H844" s="8" t="s">
        <v>5</v>
      </c>
      <c r="I844" s="13" t="s">
        <v>6</v>
      </c>
      <c r="J844" s="76"/>
      <c r="K844" s="42"/>
    </row>
    <row r="845" spans="1:11" x14ac:dyDescent="0.25">
      <c r="A845" s="148"/>
      <c r="B845" s="118"/>
      <c r="C845" s="104"/>
      <c r="D845" s="118"/>
      <c r="E845" s="127"/>
      <c r="F845" s="59" t="s">
        <v>588</v>
      </c>
      <c r="G845" s="9">
        <f>H845*I845</f>
        <v>3.36</v>
      </c>
      <c r="H845" s="9">
        <v>5.6</v>
      </c>
      <c r="I845" s="97">
        <v>0.6</v>
      </c>
      <c r="J845" s="94"/>
      <c r="K845" s="47"/>
    </row>
    <row r="846" spans="1:11" x14ac:dyDescent="0.25">
      <c r="A846" s="148"/>
      <c r="B846" s="118"/>
      <c r="C846" s="104"/>
      <c r="D846" s="118"/>
      <c r="E846" s="127"/>
      <c r="F846" s="66"/>
      <c r="G846" s="65"/>
      <c r="H846" s="65"/>
      <c r="I846" s="92"/>
      <c r="J846" s="93"/>
      <c r="K846" s="67"/>
    </row>
    <row r="847" spans="1:11" ht="13" thickBot="1" x14ac:dyDescent="0.3">
      <c r="A847" s="172"/>
      <c r="B847" s="145"/>
      <c r="C847" s="132"/>
      <c r="D847" s="145"/>
      <c r="E847" s="108"/>
      <c r="F847" s="10"/>
      <c r="G847" s="10"/>
      <c r="H847" s="10"/>
      <c r="I847" s="10"/>
      <c r="J847" s="71"/>
      <c r="K847" s="39"/>
    </row>
    <row r="848" spans="1:11" x14ac:dyDescent="0.25">
      <c r="A848" s="150" t="s">
        <v>881</v>
      </c>
      <c r="B848" s="117" t="s">
        <v>870</v>
      </c>
      <c r="C848" s="103" t="s">
        <v>872</v>
      </c>
      <c r="D848" s="117" t="s">
        <v>874</v>
      </c>
      <c r="E848" s="107">
        <f>G849</f>
        <v>1</v>
      </c>
      <c r="F848" s="7" t="s">
        <v>0</v>
      </c>
      <c r="G848" s="8" t="s">
        <v>7</v>
      </c>
      <c r="H848" s="8"/>
      <c r="I848" s="13"/>
      <c r="J848" s="76"/>
      <c r="K848" s="42"/>
    </row>
    <row r="849" spans="1:11" x14ac:dyDescent="0.25">
      <c r="A849" s="148"/>
      <c r="B849" s="118"/>
      <c r="C849" s="104"/>
      <c r="D849" s="118"/>
      <c r="E849" s="127"/>
      <c r="F849" s="59" t="s">
        <v>641</v>
      </c>
      <c r="G849" s="9">
        <v>1</v>
      </c>
      <c r="H849" s="9"/>
      <c r="I849" s="97"/>
      <c r="J849" s="94"/>
      <c r="K849" s="47"/>
    </row>
    <row r="850" spans="1:11" x14ac:dyDescent="0.25">
      <c r="A850" s="148"/>
      <c r="B850" s="118"/>
      <c r="C850" s="104"/>
      <c r="D850" s="118"/>
      <c r="E850" s="127"/>
      <c r="F850" s="66"/>
      <c r="G850" s="65"/>
      <c r="H850" s="65"/>
      <c r="I850" s="92"/>
      <c r="J850" s="93"/>
      <c r="K850" s="67"/>
    </row>
    <row r="851" spans="1:11" ht="13" thickBot="1" x14ac:dyDescent="0.3">
      <c r="A851" s="172"/>
      <c r="B851" s="145"/>
      <c r="C851" s="132"/>
      <c r="D851" s="145"/>
      <c r="E851" s="108"/>
      <c r="F851" s="10"/>
      <c r="G851" s="10"/>
      <c r="H851" s="10"/>
      <c r="I851" s="10"/>
      <c r="J851" s="71"/>
      <c r="K851" s="39"/>
    </row>
    <row r="852" spans="1:11" x14ac:dyDescent="0.25">
      <c r="A852" s="150" t="s">
        <v>882</v>
      </c>
      <c r="B852" s="117" t="s">
        <v>871</v>
      </c>
      <c r="C852" s="103" t="s">
        <v>873</v>
      </c>
      <c r="D852" s="117" t="s">
        <v>874</v>
      </c>
      <c r="E852" s="107">
        <f>G853</f>
        <v>1</v>
      </c>
      <c r="F852" s="7" t="s">
        <v>0</v>
      </c>
      <c r="G852" s="8" t="s">
        <v>7</v>
      </c>
      <c r="H852" s="8"/>
      <c r="I852" s="13"/>
      <c r="J852" s="76"/>
      <c r="K852" s="42"/>
    </row>
    <row r="853" spans="1:11" x14ac:dyDescent="0.25">
      <c r="A853" s="148"/>
      <c r="B853" s="118"/>
      <c r="C853" s="104"/>
      <c r="D853" s="118"/>
      <c r="E853" s="127"/>
      <c r="F853" s="59" t="s">
        <v>641</v>
      </c>
      <c r="G853" s="9">
        <v>1</v>
      </c>
      <c r="H853" s="9"/>
      <c r="I853" s="97"/>
      <c r="J853" s="94"/>
      <c r="K853" s="47"/>
    </row>
    <row r="854" spans="1:11" x14ac:dyDescent="0.25">
      <c r="A854" s="148"/>
      <c r="B854" s="118"/>
      <c r="C854" s="104"/>
      <c r="D854" s="118"/>
      <c r="E854" s="127"/>
      <c r="F854" s="66"/>
      <c r="G854" s="65"/>
      <c r="H854" s="65"/>
      <c r="I854" s="92"/>
      <c r="J854" s="93"/>
      <c r="K854" s="67"/>
    </row>
    <row r="855" spans="1:11" ht="13" thickBot="1" x14ac:dyDescent="0.3">
      <c r="A855" s="172"/>
      <c r="B855" s="145"/>
      <c r="C855" s="132"/>
      <c r="D855" s="145"/>
      <c r="E855" s="108"/>
      <c r="F855" s="10"/>
      <c r="G855" s="10"/>
      <c r="H855" s="10"/>
      <c r="I855" s="10"/>
      <c r="J855" s="71"/>
      <c r="K855" s="39"/>
    </row>
  </sheetData>
  <mergeCells count="813">
    <mergeCell ref="A789:A791"/>
    <mergeCell ref="B789:B791"/>
    <mergeCell ref="C789:C791"/>
    <mergeCell ref="D789:D791"/>
    <mergeCell ref="E789:E791"/>
    <mergeCell ref="A816:A818"/>
    <mergeCell ref="B816:B818"/>
    <mergeCell ref="C816:C818"/>
    <mergeCell ref="D816:D818"/>
    <mergeCell ref="E816:E818"/>
    <mergeCell ref="A848:A851"/>
    <mergeCell ref="B848:B851"/>
    <mergeCell ref="C848:C851"/>
    <mergeCell ref="D848:D851"/>
    <mergeCell ref="E848:E851"/>
    <mergeCell ref="A852:A855"/>
    <mergeCell ref="B852:B855"/>
    <mergeCell ref="C852:C855"/>
    <mergeCell ref="D852:D855"/>
    <mergeCell ref="E852:E855"/>
    <mergeCell ref="E778:E788"/>
    <mergeCell ref="B703:B708"/>
    <mergeCell ref="C703:C708"/>
    <mergeCell ref="D703:D708"/>
    <mergeCell ref="E703:E708"/>
    <mergeCell ref="A757:A760"/>
    <mergeCell ref="B757:B760"/>
    <mergeCell ref="C757:C760"/>
    <mergeCell ref="D757:D760"/>
    <mergeCell ref="E757:E760"/>
    <mergeCell ref="A766:A772"/>
    <mergeCell ref="B766:B772"/>
    <mergeCell ref="C766:C772"/>
    <mergeCell ref="D766:D772"/>
    <mergeCell ref="E766:E772"/>
    <mergeCell ref="A747:A756"/>
    <mergeCell ref="D761:D765"/>
    <mergeCell ref="E761:E765"/>
    <mergeCell ref="A761:A765"/>
    <mergeCell ref="B761:B765"/>
    <mergeCell ref="C761:C765"/>
    <mergeCell ref="A727:A736"/>
    <mergeCell ref="B727:B736"/>
    <mergeCell ref="C727:C736"/>
    <mergeCell ref="A435:A438"/>
    <mergeCell ref="B435:B438"/>
    <mergeCell ref="C435:C438"/>
    <mergeCell ref="D435:D438"/>
    <mergeCell ref="E435:E438"/>
    <mergeCell ref="A439:A442"/>
    <mergeCell ref="B439:B442"/>
    <mergeCell ref="C439:C442"/>
    <mergeCell ref="D439:D442"/>
    <mergeCell ref="E439:E442"/>
    <mergeCell ref="A503:A507"/>
    <mergeCell ref="B503:B507"/>
    <mergeCell ref="C503:C507"/>
    <mergeCell ref="D503:D507"/>
    <mergeCell ref="E503:E507"/>
    <mergeCell ref="A490:A493"/>
    <mergeCell ref="B490:B493"/>
    <mergeCell ref="C490:C493"/>
    <mergeCell ref="D490:D493"/>
    <mergeCell ref="E490:E493"/>
    <mergeCell ref="A499:A501"/>
    <mergeCell ref="D499:D501"/>
    <mergeCell ref="E499:E501"/>
    <mergeCell ref="A586:A588"/>
    <mergeCell ref="B586:B588"/>
    <mergeCell ref="C586:C588"/>
    <mergeCell ref="D830:D833"/>
    <mergeCell ref="E830:E833"/>
    <mergeCell ref="C810:C812"/>
    <mergeCell ref="D810:D812"/>
    <mergeCell ref="E810:E812"/>
    <mergeCell ref="A801:A803"/>
    <mergeCell ref="B801:B803"/>
    <mergeCell ref="C801:C803"/>
    <mergeCell ref="D801:D803"/>
    <mergeCell ref="A773:A777"/>
    <mergeCell ref="B773:B777"/>
    <mergeCell ref="C773:C777"/>
    <mergeCell ref="D773:D777"/>
    <mergeCell ref="E773:E777"/>
    <mergeCell ref="A807:A809"/>
    <mergeCell ref="B807:B809"/>
    <mergeCell ref="A826:A829"/>
    <mergeCell ref="B826:B829"/>
    <mergeCell ref="C826:C829"/>
    <mergeCell ref="D826:D829"/>
    <mergeCell ref="E826:E829"/>
    <mergeCell ref="A834:A837"/>
    <mergeCell ref="B834:B837"/>
    <mergeCell ref="C834:C837"/>
    <mergeCell ref="D834:D837"/>
    <mergeCell ref="E834:E837"/>
    <mergeCell ref="C111:C117"/>
    <mergeCell ref="D111:D117"/>
    <mergeCell ref="E111:E117"/>
    <mergeCell ref="A145:A148"/>
    <mergeCell ref="B145:B148"/>
    <mergeCell ref="C145:C148"/>
    <mergeCell ref="D145:D148"/>
    <mergeCell ref="E145:E148"/>
    <mergeCell ref="A804:A806"/>
    <mergeCell ref="B804:B806"/>
    <mergeCell ref="C804:C806"/>
    <mergeCell ref="D804:D806"/>
    <mergeCell ref="E804:E806"/>
    <mergeCell ref="A778:A788"/>
    <mergeCell ref="B778:B788"/>
    <mergeCell ref="C778:C788"/>
    <mergeCell ref="D778:D788"/>
    <mergeCell ref="A810:A812"/>
    <mergeCell ref="B810:B812"/>
    <mergeCell ref="E747:E756"/>
    <mergeCell ref="D724:D726"/>
    <mergeCell ref="E724:E726"/>
    <mergeCell ref="B724:B726"/>
    <mergeCell ref="C691:C693"/>
    <mergeCell ref="C709:C712"/>
    <mergeCell ref="A677:A679"/>
    <mergeCell ref="B677:B679"/>
    <mergeCell ref="C677:C679"/>
    <mergeCell ref="D650:D653"/>
    <mergeCell ref="E650:E653"/>
    <mergeCell ref="E643:E645"/>
    <mergeCell ref="D640:D642"/>
    <mergeCell ref="H666:I666"/>
    <mergeCell ref="A646:A648"/>
    <mergeCell ref="B646:B648"/>
    <mergeCell ref="C646:C648"/>
    <mergeCell ref="D646:D648"/>
    <mergeCell ref="E646:E648"/>
    <mergeCell ref="E657:E659"/>
    <mergeCell ref="A660:A662"/>
    <mergeCell ref="B660:B662"/>
    <mergeCell ref="C660:C662"/>
    <mergeCell ref="E654:E656"/>
    <mergeCell ref="A654:A656"/>
    <mergeCell ref="B654:B656"/>
    <mergeCell ref="C654:C656"/>
    <mergeCell ref="D654:D656"/>
    <mergeCell ref="E620:E623"/>
    <mergeCell ref="A601:A602"/>
    <mergeCell ref="B601:B602"/>
    <mergeCell ref="C601:C602"/>
    <mergeCell ref="D601:D602"/>
    <mergeCell ref="E601:E602"/>
    <mergeCell ref="A616:A619"/>
    <mergeCell ref="B616:B619"/>
    <mergeCell ref="C616:C619"/>
    <mergeCell ref="D616:D619"/>
    <mergeCell ref="E616:E619"/>
    <mergeCell ref="E603:E604"/>
    <mergeCell ref="D605:D607"/>
    <mergeCell ref="E605:E607"/>
    <mergeCell ref="A608:A611"/>
    <mergeCell ref="E608:E611"/>
    <mergeCell ref="A612:A615"/>
    <mergeCell ref="B612:B615"/>
    <mergeCell ref="C612:C615"/>
    <mergeCell ref="D612:D615"/>
    <mergeCell ref="E612:E615"/>
    <mergeCell ref="B608:B611"/>
    <mergeCell ref="L444:L446"/>
    <mergeCell ref="A473:A476"/>
    <mergeCell ref="B473:B476"/>
    <mergeCell ref="C473:C476"/>
    <mergeCell ref="D473:D476"/>
    <mergeCell ref="E473:E476"/>
    <mergeCell ref="A477:A481"/>
    <mergeCell ref="B477:B481"/>
    <mergeCell ref="C477:C481"/>
    <mergeCell ref="D477:D481"/>
    <mergeCell ref="E477:E481"/>
    <mergeCell ref="A457:A464"/>
    <mergeCell ref="B457:B464"/>
    <mergeCell ref="E465:E468"/>
    <mergeCell ref="C457:C464"/>
    <mergeCell ref="D457:D464"/>
    <mergeCell ref="C469:C472"/>
    <mergeCell ref="D443:D450"/>
    <mergeCell ref="E457:E464"/>
    <mergeCell ref="A443:A450"/>
    <mergeCell ref="B443:B450"/>
    <mergeCell ref="C443:C450"/>
    <mergeCell ref="E45:E47"/>
    <mergeCell ref="A48:A51"/>
    <mergeCell ref="B48:B51"/>
    <mergeCell ref="C48:C51"/>
    <mergeCell ref="D48:D51"/>
    <mergeCell ref="A198:A213"/>
    <mergeCell ref="B347:B353"/>
    <mergeCell ref="C347:C353"/>
    <mergeCell ref="D347:D353"/>
    <mergeCell ref="E347:E353"/>
    <mergeCell ref="A73:A75"/>
    <mergeCell ref="B73:B75"/>
    <mergeCell ref="C73:C75"/>
    <mergeCell ref="D73:D75"/>
    <mergeCell ref="E73:E75"/>
    <mergeCell ref="A67:A69"/>
    <mergeCell ref="B67:B69"/>
    <mergeCell ref="C67:C69"/>
    <mergeCell ref="D67:D69"/>
    <mergeCell ref="A118:A122"/>
    <mergeCell ref="B118:B122"/>
    <mergeCell ref="C118:C122"/>
    <mergeCell ref="D118:D122"/>
    <mergeCell ref="E67:E69"/>
    <mergeCell ref="A111:A117"/>
    <mergeCell ref="B111:B117"/>
    <mergeCell ref="A844:A847"/>
    <mergeCell ref="B844:B847"/>
    <mergeCell ref="C844:C847"/>
    <mergeCell ref="D844:D847"/>
    <mergeCell ref="E844:E847"/>
    <mergeCell ref="A813:A815"/>
    <mergeCell ref="B813:B815"/>
    <mergeCell ref="C813:C815"/>
    <mergeCell ref="D813:D815"/>
    <mergeCell ref="E813:E815"/>
    <mergeCell ref="E822:E825"/>
    <mergeCell ref="A819:A821"/>
    <mergeCell ref="B819:B821"/>
    <mergeCell ref="C819:C821"/>
    <mergeCell ref="D819:D821"/>
    <mergeCell ref="E819:E821"/>
    <mergeCell ref="A838:A843"/>
    <mergeCell ref="B838:B843"/>
    <mergeCell ref="C838:C843"/>
    <mergeCell ref="D838:D843"/>
    <mergeCell ref="E838:E843"/>
    <mergeCell ref="A830:A833"/>
    <mergeCell ref="B830:B833"/>
    <mergeCell ref="C830:C833"/>
    <mergeCell ref="E801:E803"/>
    <mergeCell ref="A792:A794"/>
    <mergeCell ref="B792:B794"/>
    <mergeCell ref="C792:C794"/>
    <mergeCell ref="D792:D794"/>
    <mergeCell ref="E792:E794"/>
    <mergeCell ref="A798:A800"/>
    <mergeCell ref="B798:B800"/>
    <mergeCell ref="C798:C800"/>
    <mergeCell ref="D798:D800"/>
    <mergeCell ref="E798:E800"/>
    <mergeCell ref="C807:C809"/>
    <mergeCell ref="D807:D809"/>
    <mergeCell ref="E807:E809"/>
    <mergeCell ref="E691:E693"/>
    <mergeCell ref="E709:E712"/>
    <mergeCell ref="A680:A682"/>
    <mergeCell ref="A700:A702"/>
    <mergeCell ref="D683:D690"/>
    <mergeCell ref="E683:E690"/>
    <mergeCell ref="D691:D693"/>
    <mergeCell ref="B709:B712"/>
    <mergeCell ref="A683:A690"/>
    <mergeCell ref="B683:B690"/>
    <mergeCell ref="A695:A699"/>
    <mergeCell ref="B695:B699"/>
    <mergeCell ref="C695:C699"/>
    <mergeCell ref="D695:D699"/>
    <mergeCell ref="E695:E699"/>
    <mergeCell ref="A703:A708"/>
    <mergeCell ref="E680:E682"/>
    <mergeCell ref="B680:B682"/>
    <mergeCell ref="C680:C682"/>
    <mergeCell ref="D680:D682"/>
    <mergeCell ref="C683:C690"/>
    <mergeCell ref="A691:A693"/>
    <mergeCell ref="B691:B693"/>
    <mergeCell ref="D727:D736"/>
    <mergeCell ref="E727:E736"/>
    <mergeCell ref="A724:A726"/>
    <mergeCell ref="C700:C702"/>
    <mergeCell ref="A717:A723"/>
    <mergeCell ref="E700:E702"/>
    <mergeCell ref="C717:C723"/>
    <mergeCell ref="D717:D723"/>
    <mergeCell ref="E717:E723"/>
    <mergeCell ref="A713:A716"/>
    <mergeCell ref="B713:B716"/>
    <mergeCell ref="C713:C716"/>
    <mergeCell ref="D713:D716"/>
    <mergeCell ref="E713:E716"/>
    <mergeCell ref="B717:B723"/>
    <mergeCell ref="D709:D712"/>
    <mergeCell ref="H93:I93"/>
    <mergeCell ref="H94:I94"/>
    <mergeCell ref="H96:I96"/>
    <mergeCell ref="H97:I97"/>
    <mergeCell ref="A100:A105"/>
    <mergeCell ref="B100:B105"/>
    <mergeCell ref="C100:C105"/>
    <mergeCell ref="D100:D105"/>
    <mergeCell ref="E100:E105"/>
    <mergeCell ref="H95:I95"/>
    <mergeCell ref="A98:A99"/>
    <mergeCell ref="C93:C97"/>
    <mergeCell ref="D93:D97"/>
    <mergeCell ref="E93:E97"/>
    <mergeCell ref="B98:B99"/>
    <mergeCell ref="C98:C99"/>
    <mergeCell ref="D98:D99"/>
    <mergeCell ref="E98:E99"/>
    <mergeCell ref="A93:A97"/>
    <mergeCell ref="B93:B97"/>
    <mergeCell ref="D135:D144"/>
    <mergeCell ref="E135:E144"/>
    <mergeCell ref="B198:B213"/>
    <mergeCell ref="C198:C213"/>
    <mergeCell ref="D198:D213"/>
    <mergeCell ref="C149:C153"/>
    <mergeCell ref="D149:D153"/>
    <mergeCell ref="D171:D178"/>
    <mergeCell ref="E171:E178"/>
    <mergeCell ref="E179:E186"/>
    <mergeCell ref="E149:E153"/>
    <mergeCell ref="B179:B186"/>
    <mergeCell ref="C179:C186"/>
    <mergeCell ref="E155:E161"/>
    <mergeCell ref="E107:E110"/>
    <mergeCell ref="C162:C170"/>
    <mergeCell ref="D162:D170"/>
    <mergeCell ref="E162:E170"/>
    <mergeCell ref="E118:E122"/>
    <mergeCell ref="E576:E577"/>
    <mergeCell ref="C576:C577"/>
    <mergeCell ref="D576:D577"/>
    <mergeCell ref="B603:B604"/>
    <mergeCell ref="C603:C604"/>
    <mergeCell ref="D603:D604"/>
    <mergeCell ref="E595:E596"/>
    <mergeCell ref="E597:E598"/>
    <mergeCell ref="E591:E592"/>
    <mergeCell ref="B593:B594"/>
    <mergeCell ref="C593:C594"/>
    <mergeCell ref="B589:B590"/>
    <mergeCell ref="E599:E600"/>
    <mergeCell ref="D586:D588"/>
    <mergeCell ref="E586:E588"/>
    <mergeCell ref="D593:D594"/>
    <mergeCell ref="E593:E594"/>
    <mergeCell ref="B499:B501"/>
    <mergeCell ref="C499:C501"/>
    <mergeCell ref="D624:D626"/>
    <mergeCell ref="E624:E626"/>
    <mergeCell ref="A637:A639"/>
    <mergeCell ref="B637:B639"/>
    <mergeCell ref="C637:C639"/>
    <mergeCell ref="D637:D639"/>
    <mergeCell ref="E637:E639"/>
    <mergeCell ref="B624:B626"/>
    <mergeCell ref="C624:C626"/>
    <mergeCell ref="A627:A629"/>
    <mergeCell ref="B627:B629"/>
    <mergeCell ref="A624:A626"/>
    <mergeCell ref="B510:B511"/>
    <mergeCell ref="C510:C511"/>
    <mergeCell ref="D510:D511"/>
    <mergeCell ref="A565:A569"/>
    <mergeCell ref="B565:B569"/>
    <mergeCell ref="C565:C569"/>
    <mergeCell ref="B559:B564"/>
    <mergeCell ref="C559:C564"/>
    <mergeCell ref="D559:D564"/>
    <mergeCell ref="B533:B539"/>
    <mergeCell ref="C533:C539"/>
    <mergeCell ref="D533:D539"/>
    <mergeCell ref="A510:A511"/>
    <mergeCell ref="B528:B532"/>
    <mergeCell ref="C528:C532"/>
    <mergeCell ref="D528:D532"/>
    <mergeCell ref="E512:E513"/>
    <mergeCell ref="E543:E553"/>
    <mergeCell ref="D540:D542"/>
    <mergeCell ref="E540:E542"/>
    <mergeCell ref="B543:B553"/>
    <mergeCell ref="C543:C553"/>
    <mergeCell ref="C512:C513"/>
    <mergeCell ref="D512:D513"/>
    <mergeCell ref="A578:A582"/>
    <mergeCell ref="B578:B582"/>
    <mergeCell ref="C578:C582"/>
    <mergeCell ref="D578:D582"/>
    <mergeCell ref="E578:E582"/>
    <mergeCell ref="E559:E564"/>
    <mergeCell ref="E533:E539"/>
    <mergeCell ref="E528:E532"/>
    <mergeCell ref="A518:A520"/>
    <mergeCell ref="B518:B520"/>
    <mergeCell ref="C518:C520"/>
    <mergeCell ref="D518:D520"/>
    <mergeCell ref="E518:E520"/>
    <mergeCell ref="A521:A522"/>
    <mergeCell ref="B521:B522"/>
    <mergeCell ref="C521:C522"/>
    <mergeCell ref="A559:A564"/>
    <mergeCell ref="A533:A539"/>
    <mergeCell ref="A528:A532"/>
    <mergeCell ref="A523:A527"/>
    <mergeCell ref="B523:B527"/>
    <mergeCell ref="C523:C527"/>
    <mergeCell ref="D523:D527"/>
    <mergeCell ref="E523:E527"/>
    <mergeCell ref="B554:B558"/>
    <mergeCell ref="C554:C558"/>
    <mergeCell ref="D554:D558"/>
    <mergeCell ref="E554:E558"/>
    <mergeCell ref="B540:B542"/>
    <mergeCell ref="E57:E59"/>
    <mergeCell ref="E70:E72"/>
    <mergeCell ref="A29:A30"/>
    <mergeCell ref="B29:B30"/>
    <mergeCell ref="B486:B489"/>
    <mergeCell ref="C486:C489"/>
    <mergeCell ref="C595:C596"/>
    <mergeCell ref="A605:A607"/>
    <mergeCell ref="B605:B607"/>
    <mergeCell ref="A465:A468"/>
    <mergeCell ref="B465:B468"/>
    <mergeCell ref="C465:C468"/>
    <mergeCell ref="A540:A542"/>
    <mergeCell ref="A514:A515"/>
    <mergeCell ref="A543:A553"/>
    <mergeCell ref="A512:A513"/>
    <mergeCell ref="A583:A585"/>
    <mergeCell ref="B583:B585"/>
    <mergeCell ref="C605:C607"/>
    <mergeCell ref="A482:A485"/>
    <mergeCell ref="B482:B485"/>
    <mergeCell ref="C482:C485"/>
    <mergeCell ref="A574:A575"/>
    <mergeCell ref="B574:B575"/>
    <mergeCell ref="A9:A10"/>
    <mergeCell ref="B9:B10"/>
    <mergeCell ref="C9:C10"/>
    <mergeCell ref="D9:D10"/>
    <mergeCell ref="E9:E10"/>
    <mergeCell ref="A11:A13"/>
    <mergeCell ref="B11:B13"/>
    <mergeCell ref="C11:C13"/>
    <mergeCell ref="D11:D13"/>
    <mergeCell ref="E11:E13"/>
    <mergeCell ref="A1:K1"/>
    <mergeCell ref="A2:K2"/>
    <mergeCell ref="A3:K3"/>
    <mergeCell ref="A4:K4"/>
    <mergeCell ref="A6:A7"/>
    <mergeCell ref="C6:C7"/>
    <mergeCell ref="D6:D7"/>
    <mergeCell ref="E6:E7"/>
    <mergeCell ref="F6:K7"/>
    <mergeCell ref="E53:E56"/>
    <mergeCell ref="A45:A47"/>
    <mergeCell ref="B45:B47"/>
    <mergeCell ref="E510:E511"/>
    <mergeCell ref="A576:A577"/>
    <mergeCell ref="B576:B577"/>
    <mergeCell ref="D565:D569"/>
    <mergeCell ref="E565:E569"/>
    <mergeCell ref="E48:E51"/>
    <mergeCell ref="A486:A489"/>
    <mergeCell ref="A354:A375"/>
    <mergeCell ref="B354:B375"/>
    <mergeCell ref="E198:E213"/>
    <mergeCell ref="A297:A330"/>
    <mergeCell ref="B297:B330"/>
    <mergeCell ref="C297:C330"/>
    <mergeCell ref="D297:D330"/>
    <mergeCell ref="B188:B197"/>
    <mergeCell ref="C188:C197"/>
    <mergeCell ref="A53:A56"/>
    <mergeCell ref="B53:B56"/>
    <mergeCell ref="E63:E65"/>
    <mergeCell ref="E77:E79"/>
    <mergeCell ref="B512:B513"/>
    <mergeCell ref="E677:E679"/>
    <mergeCell ref="D677:D679"/>
    <mergeCell ref="D570:D573"/>
    <mergeCell ref="E570:E573"/>
    <mergeCell ref="D574:D575"/>
    <mergeCell ref="E574:E575"/>
    <mergeCell ref="E589:E590"/>
    <mergeCell ref="D589:D590"/>
    <mergeCell ref="C583:C585"/>
    <mergeCell ref="D583:D585"/>
    <mergeCell ref="E583:E585"/>
    <mergeCell ref="C589:C590"/>
    <mergeCell ref="D660:D662"/>
    <mergeCell ref="E660:E662"/>
    <mergeCell ref="C574:C575"/>
    <mergeCell ref="E674:E676"/>
    <mergeCell ref="C669:C673"/>
    <mergeCell ref="D669:D673"/>
    <mergeCell ref="E669:E673"/>
    <mergeCell ref="C627:C629"/>
    <mergeCell ref="D627:D629"/>
    <mergeCell ref="E627:E629"/>
    <mergeCell ref="E634:E636"/>
    <mergeCell ref="C634:C636"/>
    <mergeCell ref="D77:D79"/>
    <mergeCell ref="D514:D515"/>
    <mergeCell ref="E514:E515"/>
    <mergeCell ref="E429:E433"/>
    <mergeCell ref="C429:C433"/>
    <mergeCell ref="C420:C428"/>
    <mergeCell ref="D420:D428"/>
    <mergeCell ref="E443:E450"/>
    <mergeCell ref="D429:D433"/>
    <mergeCell ref="D482:D485"/>
    <mergeCell ref="E482:E485"/>
    <mergeCell ref="D398:D419"/>
    <mergeCell ref="E398:E419"/>
    <mergeCell ref="D494:D498"/>
    <mergeCell ref="E494:E498"/>
    <mergeCell ref="D451:D456"/>
    <mergeCell ref="E451:E456"/>
    <mergeCell ref="D469:D472"/>
    <mergeCell ref="E469:E472"/>
    <mergeCell ref="D486:D489"/>
    <mergeCell ref="D465:D468"/>
    <mergeCell ref="E85:E89"/>
    <mergeCell ref="E123:E134"/>
    <mergeCell ref="D107:D110"/>
    <mergeCell ref="D70:D72"/>
    <mergeCell ref="C45:C47"/>
    <mergeCell ref="D45:D47"/>
    <mergeCell ref="A795:A797"/>
    <mergeCell ref="D700:D702"/>
    <mergeCell ref="B795:B797"/>
    <mergeCell ref="C795:C797"/>
    <mergeCell ref="D795:D797"/>
    <mergeCell ref="E795:E797"/>
    <mergeCell ref="B747:B756"/>
    <mergeCell ref="C747:C756"/>
    <mergeCell ref="D747:D756"/>
    <mergeCell ref="A709:A712"/>
    <mergeCell ref="C724:C726"/>
    <mergeCell ref="A737:A746"/>
    <mergeCell ref="B737:B746"/>
    <mergeCell ref="C737:C746"/>
    <mergeCell ref="D737:D746"/>
    <mergeCell ref="E737:E746"/>
    <mergeCell ref="D90:D91"/>
    <mergeCell ref="E90:E91"/>
    <mergeCell ref="C77:C79"/>
    <mergeCell ref="A589:A590"/>
    <mergeCell ref="A591:A592"/>
    <mergeCell ref="B591:B592"/>
    <mergeCell ref="C591:C592"/>
    <mergeCell ref="D591:D592"/>
    <mergeCell ref="A593:A594"/>
    <mergeCell ref="B674:B676"/>
    <mergeCell ref="C674:C676"/>
    <mergeCell ref="D674:D676"/>
    <mergeCell ref="A599:A600"/>
    <mergeCell ref="B599:B600"/>
    <mergeCell ref="C599:C600"/>
    <mergeCell ref="D599:D600"/>
    <mergeCell ref="C608:C611"/>
    <mergeCell ref="D608:D611"/>
    <mergeCell ref="A657:A659"/>
    <mergeCell ref="B657:B659"/>
    <mergeCell ref="C657:C659"/>
    <mergeCell ref="D657:D659"/>
    <mergeCell ref="A674:A676"/>
    <mergeCell ref="A620:A623"/>
    <mergeCell ref="B620:B623"/>
    <mergeCell ref="C620:C623"/>
    <mergeCell ref="D620:D623"/>
    <mergeCell ref="A669:A673"/>
    <mergeCell ref="B669:B673"/>
    <mergeCell ref="A60:A62"/>
    <mergeCell ref="B60:B62"/>
    <mergeCell ref="C60:C62"/>
    <mergeCell ref="A70:A72"/>
    <mergeCell ref="B70:B72"/>
    <mergeCell ref="D39:D40"/>
    <mergeCell ref="B700:B702"/>
    <mergeCell ref="D35:D36"/>
    <mergeCell ref="A63:A65"/>
    <mergeCell ref="B63:B65"/>
    <mergeCell ref="C63:C65"/>
    <mergeCell ref="D63:D65"/>
    <mergeCell ref="A57:A59"/>
    <mergeCell ref="B57:B59"/>
    <mergeCell ref="C57:C59"/>
    <mergeCell ref="D57:D59"/>
    <mergeCell ref="A603:A604"/>
    <mergeCell ref="A595:A596"/>
    <mergeCell ref="B595:B596"/>
    <mergeCell ref="A597:A598"/>
    <mergeCell ref="B597:B598"/>
    <mergeCell ref="C597:C598"/>
    <mergeCell ref="D597:D598"/>
    <mergeCell ref="D595:D596"/>
    <mergeCell ref="A663:A667"/>
    <mergeCell ref="B663:B667"/>
    <mergeCell ref="C663:C667"/>
    <mergeCell ref="D663:D667"/>
    <mergeCell ref="E663:E667"/>
    <mergeCell ref="A630:A633"/>
    <mergeCell ref="B630:B633"/>
    <mergeCell ref="C630:C633"/>
    <mergeCell ref="D630:D633"/>
    <mergeCell ref="E630:E633"/>
    <mergeCell ref="A634:A636"/>
    <mergeCell ref="B634:B636"/>
    <mergeCell ref="D634:D636"/>
    <mergeCell ref="B640:B642"/>
    <mergeCell ref="C640:C642"/>
    <mergeCell ref="A643:A645"/>
    <mergeCell ref="B643:B645"/>
    <mergeCell ref="C643:C645"/>
    <mergeCell ref="D643:D645"/>
    <mergeCell ref="A640:A642"/>
    <mergeCell ref="E640:E642"/>
    <mergeCell ref="A650:A653"/>
    <mergeCell ref="B650:B653"/>
    <mergeCell ref="C650:C653"/>
    <mergeCell ref="A14:A15"/>
    <mergeCell ref="B14:B15"/>
    <mergeCell ref="C14:C15"/>
    <mergeCell ref="D14:D15"/>
    <mergeCell ref="E14:E15"/>
    <mergeCell ref="D24:D25"/>
    <mergeCell ref="A18:A19"/>
    <mergeCell ref="B18:B19"/>
    <mergeCell ref="C18:C19"/>
    <mergeCell ref="D18:D19"/>
    <mergeCell ref="E18:E19"/>
    <mergeCell ref="A16:A17"/>
    <mergeCell ref="B16:B17"/>
    <mergeCell ref="C16:C17"/>
    <mergeCell ref="D16:D17"/>
    <mergeCell ref="E16:E17"/>
    <mergeCell ref="E24:E25"/>
    <mergeCell ref="D20:D21"/>
    <mergeCell ref="G579:G582"/>
    <mergeCell ref="A81:A83"/>
    <mergeCell ref="B81:B83"/>
    <mergeCell ref="C81:C83"/>
    <mergeCell ref="D81:D83"/>
    <mergeCell ref="E81:E83"/>
    <mergeCell ref="F579:F582"/>
    <mergeCell ref="A516:A517"/>
    <mergeCell ref="B516:B517"/>
    <mergeCell ref="C516:C517"/>
    <mergeCell ref="D516:D517"/>
    <mergeCell ref="E516:E517"/>
    <mergeCell ref="A398:A419"/>
    <mergeCell ref="A85:A89"/>
    <mergeCell ref="B85:B89"/>
    <mergeCell ref="C85:C89"/>
    <mergeCell ref="D85:D89"/>
    <mergeCell ref="A494:A498"/>
    <mergeCell ref="D508:D509"/>
    <mergeCell ref="E508:E509"/>
    <mergeCell ref="E486:E489"/>
    <mergeCell ref="D543:D553"/>
    <mergeCell ref="D521:D522"/>
    <mergeCell ref="E521:E522"/>
    <mergeCell ref="B123:B134"/>
    <mergeCell ref="A155:A161"/>
    <mergeCell ref="B155:B161"/>
    <mergeCell ref="A135:A144"/>
    <mergeCell ref="B135:B144"/>
    <mergeCell ref="A149:A153"/>
    <mergeCell ref="B149:B153"/>
    <mergeCell ref="E20:E21"/>
    <mergeCell ref="D22:D23"/>
    <mergeCell ref="E22:E23"/>
    <mergeCell ref="E39:E40"/>
    <mergeCell ref="E31:E32"/>
    <mergeCell ref="E35:E36"/>
    <mergeCell ref="D29:D30"/>
    <mergeCell ref="E29:E30"/>
    <mergeCell ref="C70:C72"/>
    <mergeCell ref="D60:D62"/>
    <mergeCell ref="E60:E62"/>
    <mergeCell ref="A77:A79"/>
    <mergeCell ref="B77:B79"/>
    <mergeCell ref="A31:A32"/>
    <mergeCell ref="C29:C30"/>
    <mergeCell ref="C53:C56"/>
    <mergeCell ref="D53:D56"/>
    <mergeCell ref="A429:A433"/>
    <mergeCell ref="A266:A271"/>
    <mergeCell ref="B266:B271"/>
    <mergeCell ref="C266:C271"/>
    <mergeCell ref="D266:D271"/>
    <mergeCell ref="E266:E271"/>
    <mergeCell ref="E188:E197"/>
    <mergeCell ref="E232:E265"/>
    <mergeCell ref="D232:D265"/>
    <mergeCell ref="C232:C265"/>
    <mergeCell ref="B232:B265"/>
    <mergeCell ref="B214:B231"/>
    <mergeCell ref="C214:C231"/>
    <mergeCell ref="D214:D231"/>
    <mergeCell ref="E214:E231"/>
    <mergeCell ref="A232:A265"/>
    <mergeCell ref="A188:A197"/>
    <mergeCell ref="A162:A170"/>
    <mergeCell ref="C155:C161"/>
    <mergeCell ref="D155:D161"/>
    <mergeCell ref="C354:C375"/>
    <mergeCell ref="D354:D375"/>
    <mergeCell ref="E297:E330"/>
    <mergeCell ref="E354:E375"/>
    <mergeCell ref="A272:A296"/>
    <mergeCell ref="A347:A353"/>
    <mergeCell ref="D331:D346"/>
    <mergeCell ref="A331:A346"/>
    <mergeCell ref="B162:B170"/>
    <mergeCell ref="B107:B110"/>
    <mergeCell ref="C107:C110"/>
    <mergeCell ref="C123:C134"/>
    <mergeCell ref="D123:D134"/>
    <mergeCell ref="C135:C144"/>
    <mergeCell ref="A123:A134"/>
    <mergeCell ref="E376:E397"/>
    <mergeCell ref="B429:B433"/>
    <mergeCell ref="A420:A428"/>
    <mergeCell ref="B420:B428"/>
    <mergeCell ref="E272:E296"/>
    <mergeCell ref="B331:B346"/>
    <mergeCell ref="C331:C346"/>
    <mergeCell ref="E331:E346"/>
    <mergeCell ref="B272:B296"/>
    <mergeCell ref="C272:C296"/>
    <mergeCell ref="D272:D296"/>
    <mergeCell ref="C376:C397"/>
    <mergeCell ref="E420:E428"/>
    <mergeCell ref="A171:A178"/>
    <mergeCell ref="B171:B178"/>
    <mergeCell ref="C171:C178"/>
    <mergeCell ref="A179:A186"/>
    <mergeCell ref="D179:D186"/>
    <mergeCell ref="A90:A91"/>
    <mergeCell ref="B90:B91"/>
    <mergeCell ref="C90:C91"/>
    <mergeCell ref="A508:A509"/>
    <mergeCell ref="A20:A21"/>
    <mergeCell ref="B20:B21"/>
    <mergeCell ref="C20:C21"/>
    <mergeCell ref="C24:C25"/>
    <mergeCell ref="A37:A38"/>
    <mergeCell ref="B37:B38"/>
    <mergeCell ref="A22:A23"/>
    <mergeCell ref="B22:B23"/>
    <mergeCell ref="C22:C23"/>
    <mergeCell ref="A24:A25"/>
    <mergeCell ref="B24:B25"/>
    <mergeCell ref="A33:A34"/>
    <mergeCell ref="B33:B34"/>
    <mergeCell ref="A376:A397"/>
    <mergeCell ref="B376:B397"/>
    <mergeCell ref="A214:A231"/>
    <mergeCell ref="A26:A27"/>
    <mergeCell ref="B26:B27"/>
    <mergeCell ref="C26:C27"/>
    <mergeCell ref="A107:A110"/>
    <mergeCell ref="D26:D27"/>
    <mergeCell ref="E26:E27"/>
    <mergeCell ref="C37:C38"/>
    <mergeCell ref="D37:D38"/>
    <mergeCell ref="E37:E38"/>
    <mergeCell ref="A42:A44"/>
    <mergeCell ref="B42:B44"/>
    <mergeCell ref="C42:C44"/>
    <mergeCell ref="D42:D44"/>
    <mergeCell ref="E42:E44"/>
    <mergeCell ref="A39:A40"/>
    <mergeCell ref="B39:B40"/>
    <mergeCell ref="C39:C40"/>
    <mergeCell ref="C33:C34"/>
    <mergeCell ref="D33:D34"/>
    <mergeCell ref="E33:E34"/>
    <mergeCell ref="B31:B32"/>
    <mergeCell ref="C31:C32"/>
    <mergeCell ref="D31:D32"/>
    <mergeCell ref="A35:A36"/>
    <mergeCell ref="B35:B36"/>
    <mergeCell ref="C35:C36"/>
    <mergeCell ref="A570:A573"/>
    <mergeCell ref="B570:B573"/>
    <mergeCell ref="C570:C573"/>
    <mergeCell ref="C540:C542"/>
    <mergeCell ref="D188:D197"/>
    <mergeCell ref="A822:A825"/>
    <mergeCell ref="B822:B825"/>
    <mergeCell ref="C822:C825"/>
    <mergeCell ref="D822:D825"/>
    <mergeCell ref="B398:B419"/>
    <mergeCell ref="C398:C419"/>
    <mergeCell ref="B494:B498"/>
    <mergeCell ref="C494:C498"/>
    <mergeCell ref="A554:A558"/>
    <mergeCell ref="B514:B515"/>
    <mergeCell ref="C514:C515"/>
    <mergeCell ref="B508:B509"/>
    <mergeCell ref="C508:C509"/>
    <mergeCell ref="A451:A456"/>
    <mergeCell ref="B451:B456"/>
    <mergeCell ref="C451:C456"/>
    <mergeCell ref="A469:A472"/>
    <mergeCell ref="B469:B472"/>
    <mergeCell ref="D376:D397"/>
  </mergeCells>
  <printOptions horizontalCentered="1"/>
  <pageMargins left="0.25" right="0.25" top="0.75" bottom="0.75" header="0.3" footer="0.3"/>
  <pageSetup paperSize="9" scale="55" fitToHeight="0" orientation="portrait" horizontalDpi="300" verticalDpi="300" r:id="rId1"/>
  <headerFooter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memoria</vt:lpstr>
      <vt:lpstr>Memória Final</vt:lpstr>
      <vt:lpstr>memoria!Area_de_impressao</vt:lpstr>
      <vt:lpstr>'Memória Final'!Area_de_impressao</vt:lpstr>
      <vt:lpstr>memoria!Titulos_de_impressao</vt:lpstr>
      <vt:lpstr>'Memória Final'!Titulos_de_impressao</vt:lpstr>
    </vt:vector>
  </TitlesOfParts>
  <Company>MSHOME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PRAÇA DA CHATUBA</dc:title>
  <dc:creator>cliente</dc:creator>
  <cp:lastModifiedBy>Thobias Andrade</cp:lastModifiedBy>
  <cp:lastPrinted>2025-07-14T20:03:15Z</cp:lastPrinted>
  <dcterms:created xsi:type="dcterms:W3CDTF">2008-07-16T18:36:49Z</dcterms:created>
  <dcterms:modified xsi:type="dcterms:W3CDTF">2025-07-14T20:24:08Z</dcterms:modified>
</cp:coreProperties>
</file>