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MSL-COMPRAS\KLEBER\MATERIAIS DE CONSTRUÇÃO\"/>
    </mc:Choice>
  </mc:AlternateContent>
  <xr:revisionPtr revIDLastSave="0" documentId="13_ncr:1_{F97A3D05-A775-4756-AACC-4546F2C2D41B}" xr6:coauthVersionLast="47" xr6:coauthVersionMax="47" xr10:uidLastSave="{00000000-0000-0000-0000-000000000000}"/>
  <bookViews>
    <workbookView xWindow="-120" yWindow="-120" windowWidth="20730" windowHeight="11310" xr2:uid="{F811A0EB-EF34-468A-9EE2-070AC57347FE}"/>
  </bookViews>
  <sheets>
    <sheet name="Subanexo X" sheetId="2" r:id="rId1"/>
    <sheet name="Análise Crít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A24" i="1"/>
  <c r="J10" i="2"/>
  <c r="I10" i="2"/>
  <c r="A18" i="1"/>
  <c r="D18" i="1"/>
  <c r="I24" i="1" l="1"/>
  <c r="I21" i="1"/>
  <c r="G18" i="1"/>
  <c r="K18" i="1" s="1"/>
  <c r="J11" i="2"/>
</calcChain>
</file>

<file path=xl/sharedStrings.xml><?xml version="1.0" encoding="utf-8"?>
<sst xmlns="http://schemas.openxmlformats.org/spreadsheetml/2006/main" count="73" uniqueCount="66">
  <si>
    <t>Método Matemático para Cálculo do valor Estimado;</t>
  </si>
  <si>
    <t>Se o Coeficiente de Variação for menor que 25%, a Média Aritmética será simples;</t>
  </si>
  <si>
    <t>Se o Coeficiente de Variação for maior que 25%, a Média Aritmética será Saneada.</t>
  </si>
  <si>
    <t>Conforma consta nos seguintes dispositivos legais:</t>
  </si>
  <si>
    <t>* IN – Seges/ME 65/2021, art. 6º, § 1º.</t>
  </si>
  <si>
    <t>* Acórdão 4952/2012 -TCU- Plenário.</t>
  </si>
  <si>
    <t>* Lei 14.133/2021, art. 6º, inciso XXIII, alínea “i”, e art. 18, § 1º, inciso VI</t>
  </si>
  <si>
    <t>O que estiver fora dessa faixa, será elimnado (Franklin, Brasil (2015, p. 42)).</t>
  </si>
  <si>
    <t>IN 75/2021 Art. 5 Incico I:</t>
  </si>
  <si>
    <t>IN 75/2021 Art. 5 Incico II:</t>
  </si>
  <si>
    <t>IN 75/2021 Art. 5 Incico III:</t>
  </si>
  <si>
    <t>IN 75/2021 Art. 5 Incico IV:</t>
  </si>
  <si>
    <t>Coeficiente de Variação:</t>
  </si>
  <si>
    <t xml:space="preserve">       1°      Cáulculo da Média Seneada</t>
  </si>
  <si>
    <t>Novo Coeficiente de Variação:</t>
  </si>
  <si>
    <t xml:space="preserve">Preços Extremos: maiores/menores R$: </t>
  </si>
  <si>
    <t xml:space="preserve">Média Seneada  R$: </t>
  </si>
  <si>
    <t>Limite Superior R$:</t>
  </si>
  <si>
    <t>Limite Inferior R$:</t>
  </si>
  <si>
    <t xml:space="preserve">Média Aritmética R$: </t>
  </si>
  <si>
    <t xml:space="preserve">Desvio Padrão R$: </t>
  </si>
  <si>
    <t>Conclusão: Preço Estimado</t>
  </si>
  <si>
    <t xml:space="preserve">Novo Desvio padrão: </t>
  </si>
  <si>
    <t>Análise Crítica</t>
  </si>
  <si>
    <t xml:space="preserve"> PREFEITURA MUNICIPAL DE CAARAPÓ - 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secretaria municipal de suprimento e logística </t>
  </si>
  <si>
    <t>REGULAMENTO PARA A REMESSA OBRIGATÓRIA DE INFORMAÇÕES, DADOS E DOCUMENTOS AO TCE-MS</t>
  </si>
  <si>
    <t>MAPA DE COTAÇÃO COM VALIDAÇÃO DE PREÇO</t>
  </si>
  <si>
    <t>SUBANEXO X
PESQUISA DE PREÇOS COM MAPA COMPARATIVO</t>
  </si>
  <si>
    <t>FONTES UTILIZADAS</t>
  </si>
  <si>
    <t>Fórmula matemática adotada</t>
  </si>
  <si>
    <t>LOTE ¹</t>
  </si>
  <si>
    <t>ITEM</t>
  </si>
  <si>
    <t>MÉDIA ARITMÉTICA ²                                    &lt; 25% - SIMPLES        &gt;25% - SANEADA</t>
  </si>
  <si>
    <t xml:space="preserve">VALOR TOTAL DA MÉDIA DE PREÇOS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</si>
  <si>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</si>
  <si>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</si>
  <si>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</si>
  <si>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</si>
  <si>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</si>
  <si>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</si>
  <si>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</si>
  <si>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_______________________________________________________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</si>
  <si>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</si>
  <si>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</si>
  <si>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</si>
  <si>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</si>
  <si>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</si>
  <si>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</si>
  <si>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</si>
  <si>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VALOR UNITÁRIO DE REFERÊNCIA</t>
  </si>
  <si>
    <t>VALOR TOTAL DE REFERÊNCIA</t>
  </si>
  <si>
    <t>QUANTIDADE</t>
  </si>
  <si>
    <t>_____________________________________________________</t>
  </si>
  <si>
    <t xml:space="preserve">Responsável pela Análise Crítica </t>
  </si>
  <si>
    <t>Responsável pela Pesquisa</t>
  </si>
  <si>
    <t xml:space="preserve">UNIDADE GESTORA: SECRETARIAS MUNICIPAIS DE GOVERNO E ADMINISTRAÇÃO E FINANÇAS E ARRECADAÇÃO. </t>
  </si>
  <si>
    <t>Item 1: CONTRATAÇÃO DE EMPRESA ESPECIALIZADA PARA A IMPLANTAÇÃO, CONFIGURAÇÃO E OPERAÇÃO DE SISTEMA DE GERENCIAMENTO VIA INTERNET, ON LINE E REAL TIME, DE DESPESAS COM A AQUISIÇÃO DE MATERIAIS DE CONSTRUÇÃO, EPI’S E AFINS E SERVIÇOS DE VIDRACEIRO, MARMOREIRO, CALHEIRO, CHAVEIRO, E MÃO DE OBRA EM GERAL POR MEIO DE REDE CREDENCIADA DE FORNECEDORES</t>
  </si>
  <si>
    <t>OBJETO: ESCOLHA DA PROPOSTA MAIS VANTAJOSA PARA FUTURA E EVENTUAL CONTRATAÇÃO DE EMPRESA ESPECIALIZADA PARA A IMPLANTAÇÃO,  ONFIGURAÇÃO E OPERAÇÃO DE SISTEMA DE GERENCIAMENTO VIA INTERNET, ON LINE E REAL TIME, DE DESPESAS COM A AQUISIÇÃO DE MATERIAIS DE CONSTRUÇÃO, EPI’ E AFINS, E SERVIÇOS DE VIDRACEIRO, MARMOREIRO, CALHEIRO, CHAVEIRO, E MÃO DE OBRA EM GERAL, POR MEIO DE REDE CREDENCIADA DE FORNECEDORES PARA ATENDER AS SOLICITAÇÕES DAS SECRETARIAS MUNICIPAIS E FUNDOS MUNICIPAIS DE SAÚDE E DE ASSISTÊNCIA SOCIAL</t>
  </si>
  <si>
    <t>CONTRATAÇÃO DE EMPRESA ESPECIALIZADA PARA A IMPLANTAÇÃO, CONFIGURAÇÃO E OPERAÇÃO DE SISTEMA DE GERENCIAMENTO VIA INTERNET, ON LINE E REAL TIME, DE DESPESAS COM A AQUISIÇÃO DE MATERIAIS DE CONSTRUÇÃO, EPI’S E AFINS E SERVIÇOS DE VIDRACEIRO, MARMOREIRO, CALHEIRO, CHAVEIRO, E MÃO DE OBRA EM GERAL POR MEIO DE REDE CREDENCIADA DE FORNECEDORES</t>
  </si>
  <si>
    <t>BNC</t>
  </si>
  <si>
    <t>VOLUS INSTITUIÇÃO DE PAGAMENTO LTDA</t>
  </si>
  <si>
    <t>CONSORCIO MULTIFINALITÁRIO VALE DO JEQUITINHONHA</t>
  </si>
  <si>
    <t>MUNICÍPIO DE SENADOR CANEDO - GO</t>
  </si>
  <si>
    <t>MUNICÍPIO DE LAMBARI D''OESTE - MT</t>
  </si>
  <si>
    <t>média saneada</t>
  </si>
  <si>
    <t>KLEBER RORATO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</si>
</sst>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Algerian"/>
      <family val="5"/>
    </font>
    <font>
      <b/>
      <sz val="8"/>
      <name val="Calibri"/>
      <family val="2"/>
    </font>
    <font>
      <b/>
      <sz val="1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13" xfId="0" applyBorder="1"/>
    <xf numFmtId="164" fontId="0" fillId="0" borderId="1" xfId="0" applyNumberFormat="1" applyBorder="1" applyAlignment="1">
      <alignment horizontal="left" vertical="center"/>
    </xf>
    <xf numFmtId="0" fontId="7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left" vertical="center"/>
    </xf>
    <xf numFmtId="3" fontId="14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left" vertical="center"/>
    </xf>
    <xf numFmtId="164" fontId="16" fillId="0" borderId="1" xfId="0" applyNumberFormat="1" applyFont="1" applyBorder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0" fontId="17" fillId="0" borderId="0" xfId="0" applyFont="1" applyAlignment="1">
      <alignment vertical="center" wrapText="1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5" fillId="0" borderId="1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14" fontId="11" fillId="0" borderId="10" xfId="0" applyNumberFormat="1" applyFont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1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10" fontId="13" fillId="0" borderId="1" xfId="1" applyNumberFormat="1" applyFont="1" applyBorder="1" applyAlignment="1">
      <alignment horizontal="right" vertical="center"/>
    </xf>
    <xf numFmtId="10" fontId="11" fillId="0" borderId="1" xfId="1" applyNumberFormat="1" applyFont="1" applyBorder="1" applyAlignment="1">
      <alignment horizontal="center" vertical="center" wrapText="1"/>
    </xf>
    <xf numFmtId="10" fontId="18" fillId="0" borderId="1" xfId="1" applyNumberFormat="1" applyFont="1" applyBorder="1" applyAlignment="1">
      <alignment horizontal="right" vertical="center"/>
    </xf>
    <xf numFmtId="10" fontId="14" fillId="0" borderId="1" xfId="1" applyNumberFormat="1" applyFont="1" applyBorder="1" applyAlignment="1">
      <alignment horizontal="right" vertical="center"/>
    </xf>
  </cellXfs>
  <cellStyles count="2">
    <cellStyle name="Normal" xfId="0" builtinId="0"/>
    <cellStyle name="Porcentagem" xfId="1" builtinId="5"/>
  </cellStyles>
  <dxfs count="4">
    <dxf>
      <font>
        <color rgb="FF00B0F0"/>
      </font>
    </dxf>
    <dxf>
      <font>
        <color rgb="FFFF000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ru.wikipedia.org/wiki/%D0%9A%D0%B0%D0%B0%D1%80%D0%B0%D0%BF%D0%BE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2422711</xdr:colOff>
      <xdr:row>0</xdr:row>
      <xdr:rowOff>34737</xdr:rowOff>
    </xdr:from>
    <xdr:to>
      <xdr:col>1</xdr:col>
      <xdr:colOff>3708586</xdr:colOff>
      <xdr:row>0</xdr:row>
      <xdr:rowOff>1092012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E8A3C6-921D-4473-8848-1027BD560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3027829" y="34737"/>
          <a:ext cx="1285875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122F-F63B-435B-92EA-BFC48A232F29}">
  <dimension ref="A1:K28"/>
  <sheetViews>
    <sheetView showGridLines="0" tabSelected="1" topLeftCell="A4" zoomScale="85" zoomScaleNormal="85" workbookViewId="0">
      <selection activeCell="C20" sqref="C20"/>
    </sheetView>
  </sheetViews>
  <sheetFormatPr defaultRowHeight="15" x14ac:dyDescent="0.25"/>
  <cols>
    <col min="2" max="2" width="70" customWidth="1"/>
    <col min="3" max="3" width="10.140625" customWidth="1"/>
    <col min="9" max="9" width="10.5703125" customWidth="1"/>
    <col min="10" max="10" width="12.140625" customWidth="1"/>
    <col min="11" max="11" width="13" customWidth="1"/>
  </cols>
  <sheetData>
    <row r="1" spans="1:11" ht="100.5" customHeight="1" x14ac:dyDescent="0.25">
      <c r="A1" s="36" t="s">
        <v>24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5.75" x14ac:dyDescent="0.25">
      <c r="A2" s="5"/>
      <c r="B2" s="5"/>
      <c r="C2" s="5"/>
      <c r="D2" s="5"/>
      <c r="E2" s="5"/>
      <c r="F2" s="5"/>
      <c r="G2" s="5"/>
      <c r="H2" s="5"/>
      <c r="I2" s="5"/>
    </row>
    <row r="3" spans="1:11" x14ac:dyDescent="0.25">
      <c r="A3" s="34" t="s">
        <v>25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41" t="s">
        <v>26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x14ac:dyDescent="0.25">
      <c r="A5" s="40" t="s">
        <v>27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1" ht="21.75" customHeight="1" x14ac:dyDescent="0.25">
      <c r="A6" s="42" t="s">
        <v>55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62.25" customHeight="1" x14ac:dyDescent="0.25">
      <c r="A7" s="42" t="s">
        <v>57</v>
      </c>
      <c r="B7" s="43"/>
      <c r="C7" s="43"/>
      <c r="D7" s="43"/>
      <c r="E7" s="43"/>
      <c r="F7" s="43"/>
      <c r="G7" s="43"/>
      <c r="H7" s="43"/>
      <c r="I7" s="43"/>
      <c r="J7" s="43"/>
      <c r="K7" s="44"/>
    </row>
    <row r="8" spans="1:11" ht="39" customHeight="1" x14ac:dyDescent="0.25">
      <c r="A8" s="37" t="s">
        <v>28</v>
      </c>
      <c r="B8" s="38"/>
      <c r="C8" s="38"/>
      <c r="D8" s="38"/>
      <c r="E8" s="38"/>
      <c r="F8" s="38"/>
      <c r="G8" s="38"/>
      <c r="H8" s="38"/>
      <c r="I8" s="38"/>
      <c r="J8" s="39"/>
      <c r="K8" s="6" t="s">
        <v>29</v>
      </c>
    </row>
    <row r="9" spans="1:11" ht="118.5" customHeight="1" x14ac:dyDescent="0.25">
      <c r="A9" s="7" t="s">
        <v>30</v>
      </c>
      <c r="B9" s="7" t="s">
        <v>31</v>
      </c>
      <c r="C9" s="8" t="s">
        <v>51</v>
      </c>
      <c r="D9" s="8" t="s">
        <v>61</v>
      </c>
      <c r="E9" s="8" t="s">
        <v>62</v>
      </c>
      <c r="F9" s="8" t="s">
        <v>63</v>
      </c>
      <c r="G9" s="8" t="s">
        <v>59</v>
      </c>
      <c r="H9" s="8" t="s">
        <v>60</v>
      </c>
      <c r="I9" s="8" t="s">
        <v>49</v>
      </c>
      <c r="J9" s="8" t="s">
        <v>50</v>
      </c>
      <c r="K9" s="7" t="s">
        <v>32</v>
      </c>
    </row>
    <row r="10" spans="1:11" ht="75" customHeight="1" x14ac:dyDescent="0.25">
      <c r="A10" s="15">
        <v>1</v>
      </c>
      <c r="B10" s="21" t="s">
        <v>58</v>
      </c>
      <c r="C10" s="17">
        <v>1</v>
      </c>
      <c r="D10" s="78">
        <v>0</v>
      </c>
      <c r="E10" s="78">
        <v>-5.0000000000000001E-4</v>
      </c>
      <c r="F10" s="76">
        <v>0.03</v>
      </c>
      <c r="G10" s="76">
        <v>2.5000000000000001E-2</v>
      </c>
      <c r="H10" s="76">
        <v>0.03</v>
      </c>
      <c r="I10" s="76">
        <f>AVERAGE(F10:H10)</f>
        <v>2.8333333333333332E-2</v>
      </c>
      <c r="J10" s="79">
        <f>I10</f>
        <v>2.8333333333333332E-2</v>
      </c>
      <c r="K10" s="15" t="s">
        <v>64</v>
      </c>
    </row>
    <row r="11" spans="1:11" ht="30.75" customHeight="1" x14ac:dyDescent="0.25">
      <c r="A11" s="33" t="s">
        <v>33</v>
      </c>
      <c r="B11" s="33"/>
      <c r="C11" s="33"/>
      <c r="D11" s="33"/>
      <c r="E11" s="33"/>
      <c r="F11" s="33"/>
      <c r="G11" s="33"/>
      <c r="H11" s="33"/>
      <c r="I11" s="33"/>
      <c r="J11" s="77">
        <f>SUM(J10:J10)</f>
        <v>2.8333333333333332E-2</v>
      </c>
      <c r="K11" s="77"/>
    </row>
    <row r="12" spans="1:11" x14ac:dyDescent="0.25">
      <c r="A12" s="10" t="s">
        <v>34</v>
      </c>
      <c r="B12" s="10"/>
      <c r="C12" s="10"/>
      <c r="D12" s="10"/>
      <c r="E12" s="10"/>
      <c r="F12" s="10"/>
      <c r="G12" s="10"/>
      <c r="H12" s="10"/>
    </row>
    <row r="13" spans="1:11" x14ac:dyDescent="0.25">
      <c r="A13" s="31"/>
      <c r="B13" s="31"/>
      <c r="C13" s="9" t="s">
        <v>35</v>
      </c>
      <c r="D13" s="9" t="s">
        <v>36</v>
      </c>
      <c r="E13" s="11"/>
      <c r="F13" s="11"/>
      <c r="G13" s="11"/>
      <c r="H13" s="11"/>
    </row>
    <row r="14" spans="1:11" x14ac:dyDescent="0.25">
      <c r="A14" s="32" t="s">
        <v>37</v>
      </c>
      <c r="B14" s="32"/>
      <c r="C14" s="6" t="s">
        <v>38</v>
      </c>
      <c r="D14" s="6"/>
      <c r="E14" s="10"/>
      <c r="F14" s="10"/>
      <c r="G14" s="10"/>
      <c r="H14" s="10"/>
    </row>
    <row r="15" spans="1:11" x14ac:dyDescent="0.25">
      <c r="A15" s="32" t="s">
        <v>39</v>
      </c>
      <c r="B15" s="32"/>
      <c r="C15" s="6"/>
      <c r="D15" s="6" t="s">
        <v>38</v>
      </c>
      <c r="E15" s="10"/>
      <c r="F15" s="10"/>
      <c r="G15" s="10"/>
      <c r="H15" s="10"/>
    </row>
    <row r="16" spans="1:11" x14ac:dyDescent="0.25">
      <c r="A16" s="10" t="s">
        <v>34</v>
      </c>
      <c r="B16" s="10"/>
      <c r="C16" s="10"/>
      <c r="D16" s="10"/>
      <c r="E16" s="10"/>
      <c r="F16" s="10"/>
      <c r="G16" s="10"/>
      <c r="H16" s="10"/>
    </row>
    <row r="17" spans="1:8" x14ac:dyDescent="0.25">
      <c r="A17" s="12" t="s">
        <v>40</v>
      </c>
      <c r="B17" s="13">
        <v>46063</v>
      </c>
      <c r="C17" s="10"/>
      <c r="D17" s="10"/>
      <c r="E17" s="10"/>
      <c r="F17" s="10"/>
      <c r="G17" s="10"/>
      <c r="H17" s="10"/>
    </row>
    <row r="18" spans="1:8" ht="15" customHeight="1" x14ac:dyDescent="0.25">
      <c r="A18" s="10" t="s">
        <v>34</v>
      </c>
      <c r="B18" s="10"/>
      <c r="C18" s="10"/>
      <c r="D18" s="30" t="s">
        <v>41</v>
      </c>
      <c r="E18" s="30"/>
      <c r="F18" s="30"/>
      <c r="G18" s="30"/>
      <c r="H18" s="30"/>
    </row>
    <row r="19" spans="1:8" x14ac:dyDescent="0.25">
      <c r="A19" s="14"/>
      <c r="B19" s="14"/>
      <c r="C19" s="30" t="s">
        <v>65</v>
      </c>
      <c r="D19" s="30"/>
      <c r="E19" s="30"/>
      <c r="F19" s="30"/>
      <c r="G19" s="30"/>
      <c r="H19" s="30"/>
    </row>
    <row r="20" spans="1:8" x14ac:dyDescent="0.25">
      <c r="A20" s="10" t="s">
        <v>34</v>
      </c>
      <c r="B20" s="10"/>
      <c r="C20" s="10"/>
      <c r="D20" s="10"/>
      <c r="E20" s="10"/>
      <c r="F20" s="10"/>
      <c r="G20" s="10"/>
      <c r="H20" s="10"/>
    </row>
    <row r="21" spans="1:8" x14ac:dyDescent="0.25">
      <c r="A21" s="29" t="s">
        <v>42</v>
      </c>
      <c r="B21" s="29"/>
      <c r="C21" s="29"/>
      <c r="D21" s="29"/>
      <c r="E21" s="29"/>
      <c r="F21" s="29"/>
      <c r="G21" s="29"/>
      <c r="H21" s="29"/>
    </row>
    <row r="22" spans="1:8" x14ac:dyDescent="0.25">
      <c r="A22" s="29" t="s">
        <v>43</v>
      </c>
      <c r="B22" s="29"/>
      <c r="C22" s="29"/>
      <c r="D22" s="29"/>
      <c r="E22" s="29"/>
      <c r="F22" s="29"/>
      <c r="G22" s="29"/>
      <c r="H22" s="29"/>
    </row>
    <row r="23" spans="1:8" x14ac:dyDescent="0.25">
      <c r="A23" s="29" t="s">
        <v>44</v>
      </c>
      <c r="B23" s="29"/>
      <c r="C23" s="29"/>
      <c r="D23" s="29"/>
      <c r="E23" s="29"/>
      <c r="F23" s="29"/>
      <c r="G23" s="29"/>
      <c r="H23" s="29"/>
    </row>
    <row r="24" spans="1:8" x14ac:dyDescent="0.25">
      <c r="A24" s="10" t="s">
        <v>34</v>
      </c>
      <c r="B24" s="10"/>
      <c r="C24" s="10"/>
      <c r="D24" s="10"/>
      <c r="E24" s="10"/>
      <c r="F24" s="10"/>
      <c r="G24" s="10"/>
      <c r="H24" s="10"/>
    </row>
    <row r="25" spans="1:8" x14ac:dyDescent="0.25">
      <c r="A25" s="28" t="s">
        <v>45</v>
      </c>
      <c r="B25" s="28"/>
      <c r="C25" s="28"/>
      <c r="D25" s="28"/>
      <c r="E25" s="28"/>
      <c r="F25" s="28"/>
      <c r="G25" s="28"/>
      <c r="H25" s="28"/>
    </row>
    <row r="26" spans="1:8" x14ac:dyDescent="0.25">
      <c r="A26" s="29" t="s">
        <v>46</v>
      </c>
      <c r="B26" s="29"/>
      <c r="C26" s="29"/>
      <c r="D26" s="29"/>
      <c r="E26" s="29"/>
      <c r="F26" s="29"/>
      <c r="G26" s="29"/>
      <c r="H26" s="29"/>
    </row>
    <row r="27" spans="1:8" x14ac:dyDescent="0.25">
      <c r="A27" s="29" t="s">
        <v>47</v>
      </c>
      <c r="B27" s="29"/>
      <c r="C27" s="29"/>
      <c r="D27" s="29"/>
      <c r="E27" s="29"/>
      <c r="F27" s="29"/>
      <c r="G27" s="29"/>
      <c r="H27" s="29"/>
    </row>
    <row r="28" spans="1:8" x14ac:dyDescent="0.25">
      <c r="A28" s="29" t="s">
        <v>48</v>
      </c>
      <c r="B28" s="29"/>
      <c r="C28" s="29"/>
      <c r="D28" s="29"/>
      <c r="E28" s="29"/>
      <c r="F28" s="29"/>
      <c r="G28" s="29"/>
      <c r="H28" s="29"/>
    </row>
  </sheetData>
  <mergeCells count="21">
    <mergeCell ref="A3:K3"/>
    <mergeCell ref="A1:K1"/>
    <mergeCell ref="A8:J8"/>
    <mergeCell ref="A5:K5"/>
    <mergeCell ref="A4:K4"/>
    <mergeCell ref="A7:K7"/>
    <mergeCell ref="A6:K6"/>
    <mergeCell ref="A13:B13"/>
    <mergeCell ref="A14:B14"/>
    <mergeCell ref="A15:B15"/>
    <mergeCell ref="J11:K11"/>
    <mergeCell ref="A11:I11"/>
    <mergeCell ref="A25:H25"/>
    <mergeCell ref="A26:H26"/>
    <mergeCell ref="A27:H27"/>
    <mergeCell ref="A28:H28"/>
    <mergeCell ref="D18:H18"/>
    <mergeCell ref="C19:H19"/>
    <mergeCell ref="A21:H21"/>
    <mergeCell ref="A22:H22"/>
    <mergeCell ref="A23:H23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82874-6F3A-4554-8552-3DC4660AFE30}">
  <dimension ref="A1:N32"/>
  <sheetViews>
    <sheetView showGridLines="0" topLeftCell="A10" zoomScale="85" zoomScaleNormal="85" workbookViewId="0">
      <selection activeCell="I29" sqref="I29"/>
    </sheetView>
  </sheetViews>
  <sheetFormatPr defaultRowHeight="15" x14ac:dyDescent="0.25"/>
  <cols>
    <col min="4" max="4" width="9.7109375" customWidth="1"/>
  </cols>
  <sheetData>
    <row r="1" spans="1:14" ht="15" customHeight="1" x14ac:dyDescent="0.25">
      <c r="A1" s="66" t="s">
        <v>23</v>
      </c>
      <c r="B1" s="66"/>
      <c r="C1" s="66"/>
      <c r="D1" s="66"/>
      <c r="E1" s="66"/>
      <c r="F1" s="66"/>
      <c r="G1" s="66"/>
      <c r="H1" s="66"/>
      <c r="I1" s="66"/>
      <c r="J1" s="66"/>
      <c r="K1" s="1"/>
    </row>
    <row r="2" spans="1:14" ht="27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1"/>
    </row>
    <row r="3" spans="1:14" ht="17.25" customHeight="1" x14ac:dyDescent="0.25">
      <c r="A3" s="73" t="s">
        <v>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ht="17.25" customHeight="1" x14ac:dyDescent="0.25">
      <c r="A4" s="70" t="s">
        <v>1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2"/>
    </row>
    <row r="5" spans="1:14" ht="17.25" customHeight="1" x14ac:dyDescent="0.25">
      <c r="A5" s="70" t="s">
        <v>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2"/>
    </row>
    <row r="6" spans="1:14" ht="17.25" customHeight="1" x14ac:dyDescent="0.25">
      <c r="A6" s="70" t="s">
        <v>3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2"/>
    </row>
    <row r="7" spans="1:14" ht="17.25" customHeight="1" x14ac:dyDescent="0.25">
      <c r="A7" s="70" t="s">
        <v>4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</row>
    <row r="8" spans="1:14" ht="17.25" customHeight="1" x14ac:dyDescent="0.25">
      <c r="A8" s="70" t="s">
        <v>5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2"/>
    </row>
    <row r="9" spans="1:14" ht="17.25" customHeight="1" x14ac:dyDescent="0.25">
      <c r="A9" s="70" t="s">
        <v>6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2"/>
    </row>
    <row r="10" spans="1:14" ht="17.25" customHeight="1" x14ac:dyDescent="0.25">
      <c r="A10" s="67" t="s">
        <v>7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4" x14ac:dyDescent="0.25">
      <c r="A11" s="63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5"/>
    </row>
    <row r="12" spans="1:14" ht="61.5" customHeight="1" x14ac:dyDescent="0.25">
      <c r="A12" s="60" t="s">
        <v>56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2"/>
    </row>
    <row r="13" spans="1:14" ht="17.25" customHeight="1" x14ac:dyDescent="0.25">
      <c r="A13" s="53" t="s">
        <v>8</v>
      </c>
      <c r="B13" s="53"/>
      <c r="C13" s="53"/>
      <c r="D13" s="4"/>
      <c r="E13" s="4"/>
      <c r="F13" s="4"/>
      <c r="G13" s="4"/>
      <c r="H13" s="4"/>
      <c r="I13" s="16"/>
      <c r="J13" s="16"/>
      <c r="K13" s="16"/>
      <c r="L13" s="16"/>
      <c r="M13" s="16"/>
      <c r="N13" s="16"/>
    </row>
    <row r="14" spans="1:14" ht="16.5" customHeight="1" x14ac:dyDescent="0.25">
      <c r="A14" s="53" t="s">
        <v>9</v>
      </c>
      <c r="B14" s="53"/>
      <c r="C14" s="53"/>
      <c r="D14" s="18">
        <v>0</v>
      </c>
      <c r="E14" s="18">
        <v>-0.05</v>
      </c>
      <c r="F14" s="4">
        <v>3</v>
      </c>
      <c r="G14" s="4"/>
      <c r="H14" s="4"/>
      <c r="I14" s="16"/>
      <c r="J14" s="16"/>
      <c r="K14" s="16"/>
      <c r="L14" s="16"/>
      <c r="M14" s="16"/>
      <c r="N14" s="16"/>
    </row>
    <row r="15" spans="1:14" ht="17.25" customHeight="1" x14ac:dyDescent="0.25">
      <c r="A15" s="53" t="s">
        <v>10</v>
      </c>
      <c r="B15" s="53"/>
      <c r="C15" s="53"/>
      <c r="D15" s="19">
        <v>2.5</v>
      </c>
      <c r="E15" s="4"/>
      <c r="F15" s="4"/>
      <c r="G15" s="4"/>
      <c r="H15" s="4"/>
      <c r="I15" s="16"/>
      <c r="J15" s="16"/>
      <c r="K15" s="16"/>
      <c r="L15" s="16"/>
      <c r="M15" s="16"/>
      <c r="N15" s="16"/>
    </row>
    <row r="16" spans="1:14" ht="17.25" customHeight="1" x14ac:dyDescent="0.25">
      <c r="A16" s="53" t="s">
        <v>11</v>
      </c>
      <c r="B16" s="53"/>
      <c r="C16" s="53"/>
      <c r="D16" s="4">
        <v>3</v>
      </c>
      <c r="E16" s="4"/>
      <c r="F16" s="4"/>
      <c r="G16" s="4"/>
      <c r="H16" s="4"/>
      <c r="I16" s="16"/>
      <c r="J16" s="16"/>
      <c r="K16" s="16"/>
      <c r="L16" s="16"/>
      <c r="M16" s="16"/>
      <c r="N16" s="16"/>
    </row>
    <row r="17" spans="1:14" ht="18.75" customHeight="1" x14ac:dyDescent="0.25">
      <c r="A17" s="54" t="s">
        <v>19</v>
      </c>
      <c r="B17" s="54"/>
      <c r="C17" s="54"/>
      <c r="D17" s="54" t="s">
        <v>20</v>
      </c>
      <c r="E17" s="54"/>
      <c r="F17" s="54"/>
      <c r="G17" s="54" t="s">
        <v>12</v>
      </c>
      <c r="H17" s="54"/>
      <c r="I17" s="54"/>
      <c r="J17" s="54"/>
      <c r="K17" s="54" t="s">
        <v>21</v>
      </c>
      <c r="L17" s="54"/>
      <c r="M17" s="54"/>
      <c r="N17" s="54"/>
    </row>
    <row r="18" spans="1:14" ht="15" customHeight="1" x14ac:dyDescent="0.25">
      <c r="A18" s="56">
        <f>AVERAGE(D13:N16)</f>
        <v>1.69</v>
      </c>
      <c r="B18" s="54"/>
      <c r="C18" s="54"/>
      <c r="D18" s="57">
        <f>_xlfn.STDEV.S(D13:N16)</f>
        <v>1.578923684032892</v>
      </c>
      <c r="E18" s="57"/>
      <c r="F18" s="57"/>
      <c r="G18" s="58">
        <f>D18/A18</f>
        <v>0.934274369250232</v>
      </c>
      <c r="H18" s="58"/>
      <c r="I18" s="58"/>
      <c r="J18" s="58"/>
      <c r="K18" s="59" t="str">
        <f>IF(G18&lt;25%,"media simples","media saneada")</f>
        <v>media saneada</v>
      </c>
      <c r="L18" s="59"/>
      <c r="M18" s="59"/>
      <c r="N18" s="59"/>
    </row>
    <row r="19" spans="1:14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4" ht="17.25" customHeight="1" x14ac:dyDescent="0.25">
      <c r="A20" s="55" t="s">
        <v>13</v>
      </c>
      <c r="B20" s="55"/>
      <c r="C20" s="55"/>
      <c r="D20" s="55"/>
      <c r="E20" s="2"/>
      <c r="F20" s="52" t="s">
        <v>18</v>
      </c>
      <c r="G20" s="52"/>
      <c r="H20" s="2"/>
      <c r="I20" s="52" t="s">
        <v>17</v>
      </c>
      <c r="J20" s="52"/>
      <c r="K20" s="49"/>
      <c r="L20" s="49"/>
      <c r="M20" s="49"/>
      <c r="N20" s="49"/>
    </row>
    <row r="21" spans="1:14" ht="18.75" customHeight="1" x14ac:dyDescent="0.25">
      <c r="A21" s="49"/>
      <c r="B21" s="49"/>
      <c r="C21" s="49"/>
      <c r="D21" s="49"/>
      <c r="E21" s="49"/>
      <c r="F21" s="50">
        <v>0.11</v>
      </c>
      <c r="G21" s="50"/>
      <c r="H21" s="2"/>
      <c r="I21" s="50">
        <f>D18+A18</f>
        <v>3.2689236840328917</v>
      </c>
      <c r="J21" s="50"/>
      <c r="K21" s="49"/>
      <c r="L21" s="49"/>
      <c r="M21" s="49"/>
      <c r="N21" s="49"/>
    </row>
    <row r="22" spans="1:14" ht="20.25" customHeight="1" x14ac:dyDescent="0.25">
      <c r="A22" s="53" t="s">
        <v>15</v>
      </c>
      <c r="B22" s="53"/>
      <c r="C22" s="53"/>
      <c r="D22" s="53"/>
      <c r="E22" s="53"/>
      <c r="F22" s="18">
        <v>0</v>
      </c>
      <c r="G22" s="27">
        <v>-0.05</v>
      </c>
      <c r="H22" s="2"/>
      <c r="I22" s="2"/>
      <c r="J22" s="2"/>
      <c r="K22" s="2"/>
      <c r="L22" s="2"/>
      <c r="M22" s="2"/>
      <c r="N22" s="2"/>
    </row>
    <row r="23" spans="1:14" x14ac:dyDescent="0.25">
      <c r="A23" s="52" t="s">
        <v>16</v>
      </c>
      <c r="B23" s="52"/>
      <c r="C23" s="52"/>
      <c r="D23" s="2"/>
      <c r="E23" s="52" t="s">
        <v>22</v>
      </c>
      <c r="F23" s="52"/>
      <c r="G23" s="52"/>
      <c r="H23" s="3"/>
      <c r="I23" s="52" t="s">
        <v>14</v>
      </c>
      <c r="J23" s="52"/>
      <c r="K23" s="52"/>
      <c r="L23" s="52"/>
      <c r="M23" s="52"/>
      <c r="N23" s="52"/>
    </row>
    <row r="24" spans="1:14" ht="18.75" customHeight="1" x14ac:dyDescent="0.25">
      <c r="A24" s="50">
        <f>AVERAGE(D16,D15,F14)</f>
        <v>2.8333333333333335</v>
      </c>
      <c r="B24" s="50"/>
      <c r="C24" s="50"/>
      <c r="D24" s="50">
        <f>_xlfn.STDEV.S(D16,D15,F14)</f>
        <v>0.28867513459481292</v>
      </c>
      <c r="E24" s="50"/>
      <c r="F24" s="50"/>
      <c r="G24" s="50"/>
      <c r="H24" s="3"/>
      <c r="I24" s="51">
        <f>D24/A24</f>
        <v>0.10188534162169867</v>
      </c>
      <c r="J24" s="51"/>
      <c r="K24" s="51"/>
      <c r="L24" s="51"/>
      <c r="M24" s="51"/>
      <c r="N24" s="51"/>
    </row>
    <row r="25" spans="1:14" x14ac:dyDescent="0.25">
      <c r="A25" s="20"/>
      <c r="B25" s="22"/>
      <c r="C25" s="23"/>
      <c r="D25" s="23"/>
      <c r="E25" s="23"/>
      <c r="F25" s="24"/>
      <c r="G25" s="25"/>
      <c r="I25" s="26"/>
      <c r="J25" s="26"/>
      <c r="K25" s="26"/>
      <c r="L25" s="26"/>
      <c r="M25" s="26"/>
      <c r="N25" s="26"/>
    </row>
    <row r="26" spans="1:14" x14ac:dyDescent="0.25">
      <c r="A26" s="12" t="s">
        <v>40</v>
      </c>
      <c r="B26" s="45">
        <v>46063</v>
      </c>
      <c r="C26" s="46"/>
      <c r="D26" s="46"/>
      <c r="E26" s="46"/>
      <c r="F26" s="47"/>
    </row>
    <row r="27" spans="1:14" x14ac:dyDescent="0.25">
      <c r="I27" s="48" t="s">
        <v>52</v>
      </c>
      <c r="J27" s="48"/>
      <c r="K27" s="48"/>
      <c r="L27" s="48"/>
      <c r="M27" s="48"/>
      <c r="N27" s="48"/>
    </row>
    <row r="28" spans="1:14" x14ac:dyDescent="0.25">
      <c r="I28" s="48" t="s">
        <v>53</v>
      </c>
      <c r="J28" s="48"/>
      <c r="K28" s="48"/>
      <c r="L28" s="48"/>
      <c r="M28" s="48"/>
      <c r="N28" s="48"/>
    </row>
    <row r="31" spans="1:14" x14ac:dyDescent="0.25">
      <c r="I31" s="48" t="s">
        <v>52</v>
      </c>
      <c r="J31" s="48"/>
      <c r="K31" s="48"/>
      <c r="L31" s="48"/>
      <c r="M31" s="48"/>
      <c r="N31" s="48"/>
    </row>
    <row r="32" spans="1:14" x14ac:dyDescent="0.25">
      <c r="I32" s="48" t="s">
        <v>54</v>
      </c>
      <c r="J32" s="48"/>
      <c r="K32" s="48"/>
      <c r="L32" s="48"/>
      <c r="M32" s="48"/>
      <c r="N32" s="48"/>
    </row>
  </sheetData>
  <mergeCells count="44">
    <mergeCell ref="A11:N11"/>
    <mergeCell ref="A1:J2"/>
    <mergeCell ref="A10:N10"/>
    <mergeCell ref="A9:N9"/>
    <mergeCell ref="A8:N8"/>
    <mergeCell ref="A3:N3"/>
    <mergeCell ref="A7:N7"/>
    <mergeCell ref="A6:N6"/>
    <mergeCell ref="A5:N5"/>
    <mergeCell ref="A4:N4"/>
    <mergeCell ref="A13:C13"/>
    <mergeCell ref="A16:C16"/>
    <mergeCell ref="A15:C15"/>
    <mergeCell ref="A14:C14"/>
    <mergeCell ref="A12:N12"/>
    <mergeCell ref="A17:C17"/>
    <mergeCell ref="D17:F17"/>
    <mergeCell ref="G17:J17"/>
    <mergeCell ref="K17:N17"/>
    <mergeCell ref="A20:D20"/>
    <mergeCell ref="F20:G20"/>
    <mergeCell ref="I20:J20"/>
    <mergeCell ref="K20:N20"/>
    <mergeCell ref="A18:C18"/>
    <mergeCell ref="D18:F18"/>
    <mergeCell ref="G18:J18"/>
    <mergeCell ref="K18:N18"/>
    <mergeCell ref="A19:N19"/>
    <mergeCell ref="K21:N21"/>
    <mergeCell ref="A24:C24"/>
    <mergeCell ref="D24:G24"/>
    <mergeCell ref="I24:N24"/>
    <mergeCell ref="I23:N23"/>
    <mergeCell ref="F21:G21"/>
    <mergeCell ref="I21:J21"/>
    <mergeCell ref="A23:C23"/>
    <mergeCell ref="E23:G23"/>
    <mergeCell ref="A22:E22"/>
    <mergeCell ref="A21:E21"/>
    <mergeCell ref="B26:F26"/>
    <mergeCell ref="I32:N32"/>
    <mergeCell ref="I31:N31"/>
    <mergeCell ref="I28:N28"/>
    <mergeCell ref="I27:N27"/>
  </mergeCells>
  <conditionalFormatting sqref="G18:J18">
    <cfRule type="cellIs" dxfId="3" priority="11" operator="lessThan">
      <formula>0.25</formula>
    </cfRule>
    <cfRule type="cellIs" dxfId="2" priority="12" operator="greaterThan">
      <formula>0.24</formula>
    </cfRule>
  </conditionalFormatting>
  <conditionalFormatting sqref="K18:N18">
    <cfRule type="containsText" dxfId="1" priority="9" operator="containsText" text="media saneada">
      <formula>NOT(ISERROR(SEARCH("media saneada",K18)))</formula>
    </cfRule>
    <cfRule type="containsText" dxfId="0" priority="10" operator="containsText" text="media simples">
      <formula>NOT(ISERROR(SEARCH("media simples",K18)))</formula>
    </cfRule>
  </conditionalFormatting>
  <pageMargins left="0.23622047244094491" right="0.23622047244094491" top="0.74803149606299213" bottom="0.74803149606299213" header="0.31496062992125984" footer="0.31496062992125984"/>
  <pageSetup paperSize="9" scale="68"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6fxoSPYIEBv8SlcsFy3d6UjQie+07hLIbiX5O7ZjtYk=</DigestValue>
    </Reference>
    <Reference Type="http://www.w3.org/2000/09/xmldsig#Object" URI="#idOfficeObject">
      <DigestMethod Algorithm="http://www.w3.org/2001/04/xmlenc#sha256"/>
      <DigestValue>KK690FXJR3ZUXr68403r72PxfptzK54wG2YnoIFN5wo=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erhm9YJn6KW/iMshAr6WUwFKkZb00Mlky/2eeblurW4=</DigestValue>
    </Reference>
  </SignedInfo>
  <SignatureValue>rBGWLgIJ0y5Y72z4Eq/RH58jC17crCo3fekVS+q+4B+jzlMFh6k2uf26f+WeBjk3+Q6vWceIfWBC
JmHiZrOXkKP7RcZI6oZ4MF3+dtRU1XLo4CKJKfueXkpEJYew14Nfr37yV7Ed286weUNjcrGXPH0+
PS0iWg8/pcidIiwRVVfavyRPp5/+8tbxdngwUkS4MH4a64pW8vIInS9pqhN+QHPvEbEE/uYYAcKs
4c9dtlvLmrd9Fbmj/bpkOLiiWEwSmZNDbkneEj1n6QGymhG2Y1jmnH/P37/+tW+YOxd2GYy72Zp7
cK1jMWzb4a6GdzYHrq916NI0dM88QPhDIbbLqQ==</SignatureValue>
  <KeyInfo>
    <X509Data>
      <X509Certificate>MIIHMDCCBRigAwIBAgIISkYlARBOOrcwDQYJKoZIhvcNAQELBQAwZjELMAkGA1UEBhMCQlIxEzARBgNVBAoTCklDUC1CcmFzaWwxFTATBgNVBAsTDEFDIFNPTFVUSSB2NTErMCkGA1UEAxMiQUMgTUFYSU1VUyBURUNOT0xPR0lBIEUgRVZFTlRPUyB2NTAeFw0yNTAxMTMxMTIxMDBaFw0yODAxMTMxMTIxMDBaMIHLMQswCQYDVQQGEwJCUjETMBEGA1UEChMKSUNQLUJyYXNpbDErMCkGA1UECxMiQUMgTUFYSU1VUyBURUNOT0xPR0lBIEUgRVZFTlRPUyB2NTEXMBUGA1UECxMOMzc3NTA3MTUwMDAxNzExGTAXBgNVBAsTEFZpZGVvY29uZmVyZW5jaWExGjAYBgNVBAsTEUNlcnRpZmljYWRvIFBGIEEzMSowKAYDVQQDEyFDTEVPTklDRSBWSUVJUkEgTE9QRVM6ODM2OTMwMDkxMDQwggEiMA0GCSqGSIb3DQEBAQUAA4IBDwAwggEKAoIBAQC86p1Y+mI4QKKGCfJXkjUtShwGZBMRDPqnIfdlh60hIuTVhAcwmHHSikjj0xVJo8CzD6z9Ahdn/oXllqzx3Jx5+aTzrCAmDvyLxloa9f7AsDfpWHyEMrljkkoSNsNHaQld5Ca1wt6dlClTOFdnCOlIfDQqI467YCip20qqf5J7/6+Ia6VgD2JtSOer72LczFGr0DqNpe1X8QO0dvCBiL2bmmaYnLDcQB/pULZtWFhgVoRySe+dFvGwQv1CFglNyZ2BMjX9w2/pSZdHwsKpBSFpcPXHsoD3Q96SUTb52QG9YfvLrEsW+RVnm650aT/pmhzvAKfu/cYLNcvQxXk61nLxAgMBAAGjggJ6MIICdjAJBgNVHRMEAjAAMB8GA1UdIwQYMBaAFOqmW0CZRjIDMkIDw4zrUbWWTBMEMFgGCCsGAQUFBwEBBEwwSjBIBggrBgEFBQcwAoY8aHR0cDovL2NjZC5hY21heGltdXMuY29tLmJyL2xjci9hYy1tYXhpbXVzLXRlY25vbG9naWEtdjUucDdiMIGYBgNVHREEgZAwgY2BGGNsZW9fY2FhcmFwb0Bob3RtYWlsLmNvbaA4BgVgTAEDAaAvEy0wMjAzMTk3ODgzNjkzMDA5MTA0MDAwMDAwMDAwMDAwMDAwMDAwMDAwMDAwMDCgFwYFYEwBAwagDhMMMDAwMDAwMDAwMDAwoB4GBWBMAQMFoBUTEzAwMDAwMDAwMDAwMDAwMDAwMDAwYgYDVR0gBFswWTBXBgdgTAECA4EFMEwwSgYIKwYBBQUHAgEWPmh0dHA6Ly9jY2QuYWNtYXhpbXVzLmNvbS5ici9kb2NzL2RwYy1hYy1tYXhpbXVzLXRlY25vbG9naWEucGRmMCkGA1UdJQQiMCAGCCsGAQUFBwMCBggrBgEFBQcDBAYKKwYBBAGCNxQCAjCBlAYDVR0fBIGMMIGJMEKgQKA+hjxodHRwOi8vY2NkLmFjbWF4aW11cy5jb20uYnIvbGNyL2FjLW1heGltdXMtdGVjbm9sb2dpYS12NS5jcmwwQ6BBoD+GPWh0dHA6Ly9jY2QyLmFjbWF4aW11cy5jb20uYnIvbGNyL2FjLW1heGltdXMtdGVjbm9sb2dpYS12NS5jcmwwHQYDVR0OBBYEFA4bAmCfytgzYavG4d2m5XDYDdV5MA4GA1UdDwEB/wQEAwIF4DANBgkqhkiG9w0BAQsFAAOCAgEAuaYaYSXhTGsGSwJNnzYmQBPciqXE3Wz90hQGGCqgL4uuqJYHXWSr5VnDyB/HuLPXEv3nrJZYpJI7H1NOEjW7vIoeBPfqRPEqIsS9ftIoXHVBOBDkvv3BvtoySw3L+33ml6TCA7n4yVGbM8LaCoLdmP7vHqbFtMTh90kAxyYmTHQtOgGmPj2Q1XD0HKvwF/zXMLGEk7HqxIKTVdMbKnqc2vyZFeHRkhP+XOoGolcHZHqrd36AJ/NnbP4KpaPX95vIwsJsya1QNE6fJ1StI67GckzwDa+qAcaLixjBXQRilfITX4jZMNSngimpzJ3JAcKnfJWT7phGl+Y55ZK9IK6X1S8eD3ivJjBGwxgyjWwwFJGsfIeFEAngwbJS8tk7oNr43HNoVIl6e0X5Qjpnt6Qy0xaEfHNQXvuSlCBs9Mr7HvG+RIroQ2mb7GbWX0t68zkz5WcZR2jlK8WMRiirHZsuQjCiPpEh2XrDGoErbi4SRxvCSHnlhK7LRKs5m/HuCqx89R0snw66eCEGR5Jqgvp6R3f43G+JYlFUuXvkOrdD2yp2TMrPQoF4saZLxzjqjk8Jb9UcQt5hXPBwXdIsa0/siCFKEqR7/+5ToYsYv3p7Fy87z9sCcdI9KMVN1BHon7A3oVmRu85mMNv6B36lFjTWtG60lu42VMo++/Cq414/1gA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vvsM58qzs+Qvvj9KGvAvpuE6byaWYl4UthLplyBKcQQ=</DigestValue>
      </Reference>
      <Reference URI="/xl/calcChain.xml?ContentType=application/vnd.openxmlformats-officedocument.spreadsheetml.calcChain+xml">
        <DigestMethod Algorithm="http://www.w3.org/2001/04/xmlenc#sha256"/>
        <DigestValue>YoMT/NIECqd73fG5mfwKvKhpI6TcQsOYqnZJ4ZR6YNI=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CrYOhaBxMyVqaWImYREv0TdwaZnEOD35cXnZnHuFbVk=</DigestValue>
      </Reference>
      <Reference URI="/xl/drawings/drawing1.xml?ContentType=application/vnd.openxmlformats-officedocument.drawing+xml">
        <DigestMethod Algorithm="http://www.w3.org/2001/04/xmlenc#sha256"/>
        <DigestValue>hl4UMCwhfiqxdhxs15CHfvkZGWZf+aQ4/k0DLkOm7no=</DigestValue>
      </Reference>
      <Reference URI="/xl/media/image1.png?ContentType=image/png">
        <DigestMethod Algorithm="http://www.w3.org/2001/04/xmlenc#sha256"/>
        <DigestValue>FJ1pAZgaJsXbCDh0Iy8XJVYYYYh19msp71g6zlfxnoA=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1wmHI8+HVaAE+yt6PHDY3AbscvVYlvxV2GrlEpk4Egg=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PLFKp1Z2rFn2d9C2VnwfOR83xyU0VTMTAfqIdZgcBPA=</DigestValue>
      </Reference>
      <Reference URI="/xl/sharedStrings.xml?ContentType=application/vnd.openxmlformats-officedocument.spreadsheetml.sharedStrings+xml">
        <DigestMethod Algorithm="http://www.w3.org/2001/04/xmlenc#sha256"/>
        <DigestValue>/4iSpyRFK0KhQo5vsDbajh2OVBdxOI0ctASkXItWyF0=</DigestValue>
      </Reference>
      <Reference URI="/xl/styles.xml?ContentType=application/vnd.openxmlformats-officedocument.spreadsheetml.styles+xml">
        <DigestMethod Algorithm="http://www.w3.org/2001/04/xmlenc#sha256"/>
        <DigestValue>yvkSXkL4pa0P/zWY8s6YRsetR3Ky9QQVicBdbcsvj/o=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8GeKQJMEhBv10FB5o8mMaqglFgjhh33NcwOJqZt2VzE=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sheet1.xml?ContentType=application/vnd.openxmlformats-officedocument.spreadsheetml.worksheet+xml">
        <DigestMethod Algorithm="http://www.w3.org/2001/04/xmlenc#sha256"/>
        <DigestValue>4iRGgBnXEpsGPuhY4nOwchc0FGxg3EDEHZFV9ZulBJI=</DigestValue>
      </Reference>
      <Reference URI="/xl/worksheets/sheet2.xml?ContentType=application/vnd.openxmlformats-officedocument.spreadsheetml.worksheet+xml">
        <DigestMethod Algorithm="http://www.w3.org/2001/04/xmlenc#sha256"/>
        <DigestValue>2xVCDduKvhdhhScq4XKCJM9mf0Oqm+htbPqgMVXbGbI=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2026-03-16T17:06:47Z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16.0.14228/22</OfficeVersion>
          <ApplicationVersion>16.0.14228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2026-03-16T17:06:47Z</xd:SigningTime>
          <xd:SigningCertificate>
            <xd:Cert>
              <xd:CertDigest>
                <DigestMethod Algorithm="http://www.w3.org/2001/04/xmlenc#sha256"/>
                <DigestValue>sBpaBufCVncA3kgzOGMifLyDzWXJ58CeOJaLkxi5ePM=</DigestValue>
              </xd:CertDigest>
              <xd:IssuerSerial>
                <X509IssuerName>CN=AC MAXIMUS TECNOLOGIA E EVENTOS v5, OU=AC SOLUTI v5, O=ICP-Brasil, C=BR</X509IssuerName>
                <X509SerialNumber>5352005893675170487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JTCCBQ2gAwIBAgIBHTANBgkqhkiG9w0BAQ0FADBvMQswCQYDVQQGEwJCUjETMBEGA1UEChMKSUNQLUJyYXNpbDE0MDIGA1UECxMrQXV0b3JpZGFkZSBDZXJ0aWZpY2Fkb3JhIFJhaXogQnJhc2lsZWlyYSB2NTEVMBMGA1UEAxMMQUMgU09MVVRJIHY1MB4XDTIyMDIyNDE2MTMyM1oXDTI5MDMwMjExNTg1OVowZjELMAkGA1UEBhMCQlIxEzARBgNVBAoTCklDUC1CcmFzaWwxFTATBgNVBAsTDEFDIFNPTFVUSSB2NTErMCkGA1UEAxMiQUMgTUFYSU1VUyBURUNOT0xPR0lBIEUgRVZFTlRPUyB2NTCCAiIwDQYJKoZIhvcNAQEBBQADggIPADCCAgoCggIBAMUvxfkR/n2U/Wq7hNufK+BlIl/UUhRd7WTALYnwFEpofeAYqKYO6qMtuAKkXmAlyGPEtXvJUn30hjyIZdaA63dgropLtCfWo451sc2DswhmMukskCgztHIbp6cbWiPHYpPW5xOEEK+O3FNsXRViWU+TWiKk+tMUn5ytEMBP18PC2mj9zmyapUuFslCqjenw+RbcPdx6QevY9MZB1r3D7pf1eL7YTgvwP/v0L5O8MxoU6N8zK42TWUvHm8DxgkkHED0CH84gDZQIsLvslZsEkV2919eyQz+VrwhNvOwMHY5Sgr1T53KChEgBUi5W2DkUua/Xd8Mr6xM7dEwmxi+qxAf/bFeJQwk3G9Oekco/w2WZFFJpftNjE9td3B6tBZi+TqDQs4Pp7tyBzN1T6/gCOKeqYkiY6cFP1yw8D3JEeNdIGodYqwn2+6Mg22/01qhqYQV/jMDHR9gLy/YcgkzX4VPesdhEuTrko/DXR41x6pfffF6s+sPciu2/VEWOZBFoe3g8xRNR95DNuCicJ+VaWVMTPwHOHUX9kzb5e5o4m5Pr3PmPtXWnQAhwQokUNNNAYTXjZoXAOrLcvgfTok2iIrJo1wTPuyIKyGgTXoHH2reajs3Stl2ITvn6747TK2gk5/ASkAf/M3D10dYKXmct/eEi+O5g6BT5xmzC31OgEeotAgMBAAGjggHTMIIBzzAdBgNVHQ4EFgQU6qZbQJlGMgMyQgPDjOtRtZZMEwQwDwYDVR0TAQH/BAUwAwEB/zAfBgNVHSMEGDAWgBRKx5fcuFmtCgc7R1Um39WyJ656cTCB8QYDVR0gBIHpMIHmMEoGBmBMAQIEOTBAMD4GCCsGAQUFBwIBFjJodHRwczovL2NjZC5hY3NvbHV0aS5jb20uYnIvZG9jcy9kcGMtYWMtc29sdXRpLnBkZjBLBgdgTAECA4EFMEAwPgYIKwYBBQUHAgEWMmh0dHBzOi8vY2NkLmFjc29sdXRpLmNvbS5ici9kb2NzL2RwYy1hYy1zb2x1dGkucGRmMEsGB2BMAQIBgQ4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E6nxe9NePUA7ry+kUgbxcJUvewKHD3PIs/kXG9fiMjcInOzpGcmlRTUKLNQyKMn9IqaibxMnH5CLKqRwMJnwdJvsqaNR3GV6B9dTPi3bLct1a9vq9jflg6WbXy+p0keFcRYVyP0+F28NflaBgl3N32gMLDY52UyC+AwUxaQ/3wCBnm7EvvWnUsvn0gxzTJNTrKj89wMy8cmxibK6zPa/suxFGBBamYfccqWcCbDLwSbeo7OtS/9r08WpNsVx6gQVU93mOt11fuvg7d2xyAXCbbR4gysTvJ2yeOzQ0e27Olt+c/J4wSwXQDg5QjkxvMzQyLQQw4HzBc24rGqZOVB4VN+OdCcCYKrL9WQI+sl6pQRNij6/K6RC00xvr1Zbz+nmichA4hx7gvugHTj2YphS1aDG9X68vlVsdwvlJFRgEAppbSxacqNncRQePxljMrdLtaMgUtuTINFOv/o5By+l5dYzk3sJZiZ8C/no6k3x+48Rt2Uq5sHV6Yz9tHI74DOBcigZyKTwyIN3FoWRvFxvTAm0nTs2tEL5KFEx8ExSowWaKB0QAQrVfxTOkxnUVwiFQTifoIAmjKGP2HE7fjZnMI6HQJ1au/zuvtERGKPWEGK8w5LgHC5Ryd41yn0B06cJSJs90HqXsoGxiU6IViCWUXdoEUspLkPtLkXhCdxWfjf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Subanexo X</vt:lpstr>
      <vt:lpstr>Análise Crítica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Vilmar Coleti Faria</dc:creator>
  <cp:lastModifiedBy>Kleber Rorato Pereira</cp:lastModifiedBy>
  <cp:lastPrinted>2026-02-10T15:43:28Z</cp:lastPrinted>
  <dcterms:created xsi:type="dcterms:W3CDTF">2025-04-08T15:36:31Z</dcterms:created>
  <dcterms:modified xsi:type="dcterms:W3CDTF">2026-02-10T15:51:52Z</dcterms:modified>
</cp:coreProperties>
</file>