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worksheets/_rels/sheet3.xml.rels" ContentType="application/vnd.openxmlformats-package.relationship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media/image1.png" ContentType="image/png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drawings/_rels/drawing3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Itens da cerca" sheetId="1" state="visible" r:id="rId3"/>
    <sheet name="kit central e cerca" sheetId="2" state="visible" r:id="rId4"/>
    <sheet name="srv manut cerca" sheetId="3" state="visible" r:id="rId5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<sst xmlns="http://schemas.openxmlformats.org/spreadsheetml/2006/main" count="176" uniqueCount="58">
  <si>
    <t xml:space="preserve">MAPA GERAL COMPARATIVO DE PREÇOS
ITENS COMPONENTES DA CERCA ELÉTRICA
E TABELA PARA RESSARCIMENTO</t>
  </si>
  <si>
    <t xml:space="preserve">ITEM</t>
  </si>
  <si>
    <t xml:space="preserve">DESCRIÇÃO DO ITEM</t>
  </si>
  <si>
    <t xml:space="preserve">QUANTIDADE</t>
  </si>
  <si>
    <t xml:space="preserve">INCISO I</t>
  </si>
  <si>
    <t xml:space="preserve">INCISO II</t>
  </si>
  <si>
    <t xml:space="preserve">INCISO III</t>
  </si>
  <si>
    <t xml:space="preserve">INCISO IV</t>
  </si>
  <si>
    <t xml:space="preserve">FORNECEDORES</t>
  </si>
  <si>
    <t xml:space="preserve">MÉDIA    (UNITÁRIO)</t>
  </si>
  <si>
    <t xml:space="preserve">NP/BP OU BPS</t>
  </si>
  <si>
    <t xml:space="preserve">CONTRATOS/ATAS</t>
  </si>
  <si>
    <t xml:space="preserve">MÍDIAS ESPECIALIZADAS</t>
  </si>
  <si>
    <t xml:space="preserve">GOV.BR
NOTAS FISCAIS </t>
  </si>
  <si>
    <t xml:space="preserve">HASTE DE ALUMÍNIO QUADRADA 25MM, PASSAGEM, TIPO INDUSTRIAL, COM 6 ISOLADORES TIPO W, 1M DE COMPRIMENTO, PARA CERCA ELÉTRICA</t>
  </si>
  <si>
    <t xml:space="preserve">HASTE DE FERRO GALVANIZADO QUADRADA, MÍNIMO 28MM, CANTO, TIPO INDUSTRIAL, COM 12 GANCHOS DE AÇO GALVANIZADO E 12 ISOLADORES TIPO CASTANHA, 1M DE COMPRIMENTO, PARA CERCA ELÉTRICA</t>
  </si>
  <si>
    <t xml:space="preserve">HASTE DE FERRO GALVANIZADO QUADRADA, MÍNIMO 28MM, CANTO, TIPO INDUSTRIAL, SEM GANCHOS E ISOLADORES, 1M DE COMPRIMENTO, PARA CERCA ELÉTRICA</t>
  </si>
  <si>
    <t xml:space="preserve">GANCHO DE AÇO GALVANIZADO, COM PORCA, PARA CERCA ELÉTRICA TIPO INDUSTRIAL</t>
  </si>
  <si>
    <t xml:space="preserve">ISOLADOR TIPO W PARA CERCA ELÉTRICA TIPO INDUSTRIAL</t>
  </si>
  <si>
    <t xml:space="preserve">ISOLADOR TIPO CASTANHA PARA CERCA ELÉTRICA TIPO INDUSTRIAL</t>
  </si>
  <si>
    <t xml:space="preserve">CABO DE AÇO GALVANIZADO 1/16, CONSTRUÇÃO 6/7, ROLO COM 500M</t>
  </si>
  <si>
    <t xml:space="preserve">PRENSA CABO, EM ALUMÍNIO, PARA CABO DE AÇO 1/16</t>
  </si>
  <si>
    <t xml:space="preserve">PLACA DE ADVERTÊNCIA PARA CERCA ELÉTRICA</t>
  </si>
  <si>
    <t xml:space="preserve">ARAME GALVANIZADO GWB 16 OU 18</t>
  </si>
  <si>
    <t xml:space="preserve">CENTRAL DE ELETRIFICAÇÃO DE CERCA, MÍNIMO 4J, 18.000V, 11.000M DE FIO LINEAR, COMUNICAÇÃO COM CENTRAL DE ALARME, ZONA DE ALARME – CONFORME TERMO DE REFERÊNCIA
REF.: JFL</t>
  </si>
  <si>
    <t xml:space="preserve">BATERIA SELADA VRLA 12V 7AH</t>
  </si>
  <si>
    <t xml:space="preserve">SIRENE MULTIPROPÓSITO 120DB</t>
  </si>
  <si>
    <t xml:space="preserve">HASTE DE ATERRAMENTO COBREADA, COM GRAMPO, COM NO MÍNIMO 2M DE COMPRIMENTO E 10MM DE ESPESSURA</t>
  </si>
  <si>
    <t xml:space="preserve">CABO DE ALTA ISOLAÇÃO PARA CERCA ELÉTRICA, MÍNIMO 5MM</t>
  </si>
  <si>
    <t xml:space="preserve">Notas:</t>
  </si>
  <si>
    <t xml:space="preserve">O item 3, por se tratar de peça de reposição, não foi possível encontrar preços, somente com fornecedores, pois para compra, encontra-se somente completo com ganchos e isoladores.</t>
  </si>
  <si>
    <t xml:space="preserve">Para o item 4 também há dificuldades de encontrar preços a não ser internet e fornecedores.</t>
  </si>
  <si>
    <t xml:space="preserve">Nas compras públicas encontradas, os processos pediram soluções completas e não dispõe de valores por itens separados.</t>
  </si>
  <si>
    <t xml:space="preserve">DETALHAMENTO PARA CONSTRUÇÃO DA MÉDIA - INCISO III</t>
  </si>
  <si>
    <t xml:space="preserve">MÉDIA (UNITÁRIO)</t>
  </si>
  <si>
    <t xml:space="preserve">CABO DE AÇO GALVANIZADO 1/16, CONSTRUÇÃO 6/A, ROLO COM 500M</t>
  </si>
  <si>
    <t xml:space="preserve">CENTRAL DE ELETRIFICAÇÃO DE CERCA, MÍNIMO 4J, 18.000V, 11.000M DE FIO LINEAR, COMUNICAÇÃO COM CENTRAL DE ALARME, ZONA DE ALARME
REF.: JFL</t>
  </si>
  <si>
    <t xml:space="preserve">HASTE DE ATERRAMENTO, COM GRAMPO, COM NO MÍNIMO 2M DE COMPRIMENTO E 10MM DE ESPESSURA</t>
  </si>
  <si>
    <t xml:space="preserve">DETALHAMENTO PARA CONSTRUÇÃO DA MÉDIA - INCISO IV</t>
  </si>
  <si>
    <t xml:space="preserve">DETALHAMENTO PARA CONSTRUÇÃO DA MÉDIA – FORNECEDORES</t>
  </si>
  <si>
    <t xml:space="preserve">CenterNavi Produtos Ltda
CNPJ 57.513.473/0001-00</t>
  </si>
  <si>
    <t xml:space="preserve">Segurança Eletrônica Naviraí Ltda
CNPJ 18.717.282/0001-08</t>
  </si>
  <si>
    <t xml:space="preserve">P.Mendes Valentim
CNPJ 31.096.914/0001-21</t>
  </si>
  <si>
    <t xml:space="preserve">Sentry Segurança Eletrônica Ltda
CNPJ 50.644.013/0001-71</t>
  </si>
  <si>
    <t xml:space="preserve">MAPA GERAL COMPARATIVO DE PREÇOS - PEDIDO DE COMPRAS Nº 11/2025</t>
  </si>
  <si>
    <t xml:space="preserve">KIT CENTRAL DE ELETRIFICAÇÃO DE CERCA – INSTALADO – CONFORME TERMO DE REFERÊNCIA</t>
  </si>
  <si>
    <t xml:space="preserve">CERCA ELÉTRICA TIPO INDUSTRIAL LINEAR – INSTALADA – CONFORME TERMO DE REFERÊNCIA</t>
  </si>
  <si>
    <t xml:space="preserve">Total</t>
  </si>
  <si>
    <t xml:space="preserve">O item 1 é composto por: 1 central de eletrificação, 1 bateria 12v 7Ah, 1 sirene e 1 haste de aterramento com conector. Levou-se em consideração que, para cada unidade, usar-se-á exatamente essa quantidade de materiais.</t>
  </si>
  <si>
    <t xml:space="preserve">Para a composição do item 2, simulou-se a instalação de cerca em um terreno com medidas 15m x 30m, totalizando 90 metros lineares. Analisou-se o quantitativo de material utilizado para poder chegar ao preço médio por metro linear.</t>
  </si>
  <si>
    <t xml:space="preserve">Para o inciso III, levou-se em consideração a soma dos itens componentes mais o valor de serviço encontrado na tabela da empresa Digital Segurança (internet). Tal tabela estará anexa as cotações.</t>
  </si>
  <si>
    <t xml:space="preserve">Os valores encontrados para o Inciso II estão abaixo dos valores de mercado encontrados e não foram considerados para o preço médio.</t>
  </si>
  <si>
    <t xml:space="preserve">Por se tratar de fornecimento com instalação de kit personalizados, houve grande dificuldade de localização de preços para composição do mapa, sendo necessário realizar cotações com empresas especializadas.</t>
  </si>
  <si>
    <t xml:space="preserve">Luciano Gaspar Farias</t>
  </si>
  <si>
    <t xml:space="preserve">Matrícula 7588-4</t>
  </si>
  <si>
    <t xml:space="preserve">SERVIÇO DE MANUTENÇÃO PREVENTIVA E CORRETIVA DE CERCA ELÉTRICA – CONFORME TERMO DE REFERÊNCIA</t>
  </si>
  <si>
    <t xml:space="preserve">67 unidades
X
12 meses
=
804</t>
  </si>
  <si>
    <t xml:space="preserve">Por se tratar de serviço personalizado houve grande dificuldade de encontrar valores para composição de preço médio, sendo necessário fazer cotações com empresas especializadas.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</si>
</sst>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_-&quot;R$&quot;* #,##0.00_-;&quot;-R$&quot;* #,##0.00_-;_-&quot;R$&quot;* \-??_-;_-@_-"/>
    <numFmt numFmtId="166" formatCode="[$R$-416]\ #,##0.00;[RED]\-[$R$-416]\ #,##0.00"/>
    <numFmt numFmtId="167" formatCode="0.000"/>
    <numFmt numFmtId="168" formatCode="&quot;R$ &quot;#,##0.00_);[RED]&quot;(R$ &quot;#,###.00\)"/>
    <numFmt numFmtId="169" formatCode="[$R$-416]\ #,##0.000;[RED]\-[$R$-416]\ #,##0.000"/>
  </numFmts>
  <fonts count="22">
    <font>
      <sz val="10"/>
      <color rgb="FF000000"/>
      <name val="Calibri"/>
      <family val="0"/>
      <charset val="13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u val="single"/>
      <sz val="12"/>
      <color rgb="FF000000"/>
      <name val="Times New Roman"/>
      <family val="0"/>
      <charset val="134"/>
    </font>
    <font>
      <sz val="10"/>
      <name val="Arial"/>
      <family val="0"/>
      <charset val="134"/>
    </font>
    <font>
      <b val="true"/>
      <sz val="12"/>
      <color rgb="FF000000"/>
      <name val="Times New Roman"/>
      <family val="0"/>
      <charset val="134"/>
    </font>
    <font>
      <sz val="10"/>
      <color rgb="FF000000"/>
      <name val="Times New Roman"/>
      <family val="0"/>
      <charset val="134"/>
    </font>
    <font>
      <sz val="12"/>
      <color rgb="FF000000"/>
      <name val="Times New Roman"/>
      <family val="0"/>
      <charset val="134"/>
    </font>
    <font>
      <b val="true"/>
      <sz val="11"/>
      <color rgb="FF000000"/>
      <name val="Calibri"/>
      <family val="0"/>
      <charset val="134"/>
    </font>
    <font>
      <sz val="11"/>
      <color rgb="FF000000"/>
      <name val="Calibri"/>
      <family val="0"/>
      <charset val="134"/>
    </font>
    <font>
      <b val="true"/>
      <u val="single"/>
      <sz val="12"/>
      <color theme="1"/>
      <name val="Times New Roman"/>
      <family val="0"/>
      <charset val="134"/>
    </font>
    <font>
      <sz val="12"/>
      <color theme="1"/>
      <name val="Times New Roman"/>
      <family val="0"/>
      <charset val="134"/>
    </font>
    <font>
      <b val="true"/>
      <sz val="12"/>
      <color theme="1"/>
      <name val="Times New Roman"/>
      <family val="0"/>
      <charset val="134"/>
    </font>
    <font>
      <b val="true"/>
      <sz val="10"/>
      <color theme="1"/>
      <name val="Times New Roman"/>
      <family val="0"/>
      <charset val="134"/>
    </font>
    <font>
      <strike val="true"/>
      <sz val="12"/>
      <color theme="1"/>
      <name val="Times New Roman"/>
      <family val="0"/>
      <charset val="134"/>
    </font>
    <font>
      <strike val="true"/>
      <sz val="12"/>
      <color rgb="FF000000"/>
      <name val="Times New Roman"/>
      <family val="0"/>
      <charset val="134"/>
    </font>
    <font>
      <b val="true"/>
      <sz val="10"/>
      <color rgb="FF000000"/>
      <name val="Calibri"/>
      <family val="0"/>
      <charset val="134"/>
    </font>
    <font>
      <b val="true"/>
      <u val="single"/>
      <sz val="12"/>
      <color theme="1"/>
      <name val="Times New Roman"/>
      <family val="0"/>
      <charset val="1"/>
    </font>
    <font>
      <sz val="18"/>
      <color rgb="FF000000"/>
      <name val="Calibri"/>
      <family val="0"/>
      <charset val="134"/>
    </font>
    <font>
      <sz val="11"/>
      <color rgb="FF000000"/>
      <name val="Times New Roman"/>
      <family val="0"/>
      <charset val="134"/>
    </font>
    <font>
      <b val="true"/>
      <sz val="14"/>
      <color rgb="FF000000"/>
      <name val="Calibri"/>
      <family val="0"/>
      <charset val="134"/>
    </font>
  </fonts>
  <fills count="3">
    <fill>
      <patternFill patternType="none"/>
    </fill>
    <fill>
      <patternFill patternType="gray125"/>
    </fill>
    <fill>
      <patternFill patternType="solid">
        <fgColor rgb="FFE2F0D9"/>
        <bgColor rgb="FFFFFFC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65" fontId="5" fillId="0" borderId="0" applyFont="true" applyBorder="false" applyAlignment="true" applyProtection="false">
      <alignment horizontal="general" vertical="center" textRotation="0" wrapText="false" indent="0" shrinkToFit="false"/>
    </xf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7">
    <xf numFmtId="164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5" fillId="0" borderId="0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7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8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6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0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3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4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3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12" fillId="0" borderId="1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12" fillId="0" borderId="1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15" fillId="0" borderId="1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13" fillId="0" borderId="1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8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1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6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7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0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8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9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2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1" fillId="0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21" fillId="0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1" xfId="0" applyFont="false" applyBorder="true" applyAlignment="true" applyProtection="tru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_rels/drawing3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282600</xdr:colOff>
      <xdr:row>0</xdr:row>
      <xdr:rowOff>83880</xdr:rowOff>
    </xdr:from>
    <xdr:to>
      <xdr:col>1</xdr:col>
      <xdr:colOff>613080</xdr:colOff>
      <xdr:row>1</xdr:row>
      <xdr:rowOff>461160</xdr:rowOff>
    </xdr:to>
    <xdr:pic>
      <xdr:nvPicPr>
        <xdr:cNvPr id="0" name="Imagem 1" descr=""/>
        <xdr:cNvPicPr/>
      </xdr:nvPicPr>
      <xdr:blipFill>
        <a:blip r:embed="rId1"/>
        <a:stretch/>
      </xdr:blipFill>
      <xdr:spPr>
        <a:xfrm>
          <a:off x="282600" y="83880"/>
          <a:ext cx="942480" cy="87264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282600</xdr:colOff>
      <xdr:row>0</xdr:row>
      <xdr:rowOff>83880</xdr:rowOff>
    </xdr:from>
    <xdr:to>
      <xdr:col>1</xdr:col>
      <xdr:colOff>613080</xdr:colOff>
      <xdr:row>1</xdr:row>
      <xdr:rowOff>461160</xdr:rowOff>
    </xdr:to>
    <xdr:pic>
      <xdr:nvPicPr>
        <xdr:cNvPr id="1" name="Imagem 1" descr=""/>
        <xdr:cNvPicPr/>
      </xdr:nvPicPr>
      <xdr:blipFill>
        <a:blip r:embed="rId1"/>
        <a:stretch/>
      </xdr:blipFill>
      <xdr:spPr>
        <a:xfrm>
          <a:off x="282600" y="83880"/>
          <a:ext cx="942480" cy="87264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282600</xdr:colOff>
      <xdr:row>0</xdr:row>
      <xdr:rowOff>83880</xdr:rowOff>
    </xdr:from>
    <xdr:to>
      <xdr:col>1</xdr:col>
      <xdr:colOff>613080</xdr:colOff>
      <xdr:row>1</xdr:row>
      <xdr:rowOff>461160</xdr:rowOff>
    </xdr:to>
    <xdr:pic>
      <xdr:nvPicPr>
        <xdr:cNvPr id="2" name="Imagem 1" descr=""/>
        <xdr:cNvPicPr/>
      </xdr:nvPicPr>
      <xdr:blipFill>
        <a:blip r:embed="rId1"/>
        <a:stretch/>
      </xdr:blipFill>
      <xdr:spPr>
        <a:xfrm>
          <a:off x="282600" y="83880"/>
          <a:ext cx="942480" cy="87264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KZ104857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I19" activeCellId="0" sqref="I19"/>
    </sheetView>
  </sheetViews>
  <sheetFormatPr defaultColWidth="9.1328125" defaultRowHeight="12.75" customHeight="true" zeroHeight="false" outlineLevelRow="0" outlineLevelCol="0"/>
  <cols>
    <col collapsed="false" customWidth="true" hidden="false" outlineLevel="0" max="1" min="1" style="1" width="9.54"/>
    <col collapsed="false" customWidth="true" hidden="false" outlineLevel="0" max="2" min="2" style="1" width="52.15"/>
    <col collapsed="false" customWidth="true" hidden="false" outlineLevel="0" max="3" min="3" style="1" width="19.52"/>
    <col collapsed="false" customWidth="true" hidden="false" outlineLevel="0" max="4" min="4" style="1" width="26.66"/>
    <col collapsed="false" customWidth="true" hidden="false" outlineLevel="0" max="5" min="5" style="1" width="24.16"/>
    <col collapsed="false" customWidth="true" hidden="false" outlineLevel="0" max="6" min="6" style="1" width="27.21"/>
    <col collapsed="false" customWidth="true" hidden="false" outlineLevel="0" max="7" min="7" style="1" width="26.26"/>
    <col collapsed="false" customWidth="true" hidden="false" outlineLevel="0" max="9" min="8" style="1" width="23.86"/>
    <col collapsed="false" customWidth="true" hidden="false" outlineLevel="0" max="10" min="10" style="1" width="21.29"/>
    <col collapsed="false" customWidth="true" hidden="false" outlineLevel="0" max="11" min="11" style="1" width="12.43"/>
    <col collapsed="false" customWidth="true" hidden="false" outlineLevel="0" max="1025" min="989" style="1" width="12.69"/>
  </cols>
  <sheetData>
    <row r="1" customFormat="false" ht="39" hidden="false" customHeight="true" outlineLevel="0" collapsed="false">
      <c r="A1" s="2" t="s">
        <v>0</v>
      </c>
      <c r="B1" s="2"/>
      <c r="C1" s="2"/>
      <c r="D1" s="2"/>
      <c r="E1" s="2"/>
      <c r="F1" s="2"/>
      <c r="G1" s="2"/>
      <c r="H1" s="2"/>
      <c r="I1" s="2"/>
      <c r="K1" s="3"/>
    </row>
    <row r="2" customFormat="false" ht="41" hidden="false" customHeight="true" outlineLevel="0" collapsed="false">
      <c r="A2" s="2"/>
      <c r="B2" s="2"/>
      <c r="C2" s="2"/>
      <c r="D2" s="2"/>
      <c r="E2" s="2"/>
      <c r="F2" s="2"/>
      <c r="G2" s="2"/>
      <c r="H2" s="2"/>
      <c r="I2" s="2"/>
      <c r="K2" s="4"/>
    </row>
    <row r="3" customFormat="false" ht="15.75" hidden="false" customHeight="true" outlineLevel="0" collapsed="false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K3" s="4"/>
    </row>
    <row r="4" customFormat="false" ht="32.05" hidden="false" customHeight="true" outlineLevel="0" collapsed="false">
      <c r="A4" s="5"/>
      <c r="B4" s="5"/>
      <c r="C4" s="5"/>
      <c r="D4" s="6" t="s">
        <v>10</v>
      </c>
      <c r="E4" s="6" t="s">
        <v>11</v>
      </c>
      <c r="F4" s="6" t="s">
        <v>12</v>
      </c>
      <c r="G4" s="6" t="s">
        <v>13</v>
      </c>
      <c r="H4" s="6"/>
      <c r="I4" s="5"/>
      <c r="K4" s="4"/>
    </row>
    <row r="5" customFormat="false" ht="30.55" hidden="false" customHeight="false" outlineLevel="0" collapsed="false">
      <c r="A5" s="7" t="n">
        <v>1</v>
      </c>
      <c r="B5" s="8" t="s">
        <v>14</v>
      </c>
      <c r="C5" s="9" t="n">
        <v>1</v>
      </c>
      <c r="D5" s="10" t="n">
        <v>22.73</v>
      </c>
      <c r="E5" s="11"/>
      <c r="F5" s="10" t="n">
        <f aca="false">G36</f>
        <v>23.99</v>
      </c>
      <c r="G5" s="10"/>
      <c r="H5" s="10" t="n">
        <f aca="false">H80</f>
        <v>26.31</v>
      </c>
      <c r="I5" s="12" t="n">
        <f aca="false">AVERAGE(D5,F5,H5)</f>
        <v>24.3433333333333</v>
      </c>
      <c r="J5" s="13"/>
      <c r="K5" s="4"/>
    </row>
    <row r="6" customFormat="false" ht="40.25" hidden="false" customHeight="false" outlineLevel="0" collapsed="false">
      <c r="A6" s="7" t="n">
        <v>2</v>
      </c>
      <c r="B6" s="8" t="s">
        <v>15</v>
      </c>
      <c r="C6" s="9" t="n">
        <v>1</v>
      </c>
      <c r="D6" s="10" t="n">
        <v>59</v>
      </c>
      <c r="E6" s="11"/>
      <c r="F6" s="10" t="n">
        <f aca="false">G37</f>
        <v>55.82</v>
      </c>
      <c r="G6" s="10"/>
      <c r="H6" s="10" t="n">
        <f aca="false">H81</f>
        <v>111.615</v>
      </c>
      <c r="I6" s="12" t="n">
        <f aca="false">AVERAGE(H6,F6,D6)</f>
        <v>75.4783333333333</v>
      </c>
      <c r="J6" s="13"/>
      <c r="K6" s="4"/>
    </row>
    <row r="7" customFormat="false" ht="30.55" hidden="false" customHeight="false" outlineLevel="0" collapsed="false">
      <c r="A7" s="7" t="n">
        <v>3</v>
      </c>
      <c r="B7" s="8" t="s">
        <v>16</v>
      </c>
      <c r="C7" s="9" t="n">
        <v>1</v>
      </c>
      <c r="D7" s="10"/>
      <c r="E7" s="11"/>
      <c r="F7" s="10"/>
      <c r="G7" s="10"/>
      <c r="H7" s="10" t="n">
        <f aca="false">H82</f>
        <v>73.315</v>
      </c>
      <c r="I7" s="12" t="n">
        <f aca="false">H7</f>
        <v>73.315</v>
      </c>
      <c r="J7" s="13"/>
      <c r="K7" s="4"/>
    </row>
    <row r="8" customFormat="false" ht="20.85" hidden="false" customHeight="false" outlineLevel="0" collapsed="false">
      <c r="A8" s="7" t="n">
        <v>4</v>
      </c>
      <c r="B8" s="8" t="s">
        <v>17</v>
      </c>
      <c r="C8" s="9" t="n">
        <v>1</v>
      </c>
      <c r="D8" s="10"/>
      <c r="E8" s="11"/>
      <c r="F8" s="10" t="n">
        <f aca="false">G39</f>
        <v>1.78963333333333</v>
      </c>
      <c r="G8" s="10"/>
      <c r="H8" s="10" t="n">
        <f aca="false">H83</f>
        <v>3.405</v>
      </c>
      <c r="I8" s="12" t="n">
        <f aca="false">AVERAGE(F8,H8)</f>
        <v>2.59731666666667</v>
      </c>
      <c r="J8" s="13"/>
      <c r="K8" s="4"/>
    </row>
    <row r="9" customFormat="false" ht="15" hidden="false" customHeight="false" outlineLevel="0" collapsed="false">
      <c r="A9" s="7" t="n">
        <v>5</v>
      </c>
      <c r="B9" s="8" t="s">
        <v>18</v>
      </c>
      <c r="C9" s="9" t="n">
        <v>1</v>
      </c>
      <c r="D9" s="10" t="n">
        <v>1.46</v>
      </c>
      <c r="E9" s="11"/>
      <c r="F9" s="10" t="n">
        <f aca="false">G40</f>
        <v>0.7775</v>
      </c>
      <c r="G9" s="10"/>
      <c r="H9" s="10" t="n">
        <f aca="false">H84</f>
        <v>2.56</v>
      </c>
      <c r="I9" s="12" t="n">
        <f aca="false">AVERAGE(H9,F9,D9)</f>
        <v>1.59916666666667</v>
      </c>
      <c r="J9" s="13"/>
      <c r="K9" s="4"/>
    </row>
    <row r="10" customFormat="false" ht="20.85" hidden="false" customHeight="false" outlineLevel="0" collapsed="false">
      <c r="A10" s="7" t="n">
        <v>6</v>
      </c>
      <c r="B10" s="8" t="s">
        <v>19</v>
      </c>
      <c r="C10" s="9" t="n">
        <v>1</v>
      </c>
      <c r="D10" s="10" t="n">
        <v>2.23</v>
      </c>
      <c r="E10" s="11"/>
      <c r="F10" s="10" t="n">
        <f aca="false">G41</f>
        <v>1.90886666666667</v>
      </c>
      <c r="G10" s="10"/>
      <c r="H10" s="10" t="n">
        <f aca="false">H85</f>
        <v>2.52</v>
      </c>
      <c r="I10" s="12" t="n">
        <f aca="false">AVERAGE(H10,F10,D10)</f>
        <v>2.21962222222222</v>
      </c>
      <c r="J10" s="13"/>
      <c r="K10" s="4"/>
    </row>
    <row r="11" customFormat="false" ht="20.85" hidden="false" customHeight="false" outlineLevel="0" collapsed="false">
      <c r="A11" s="7" t="n">
        <v>7</v>
      </c>
      <c r="B11" s="8" t="s">
        <v>20</v>
      </c>
      <c r="C11" s="9" t="n">
        <v>1</v>
      </c>
      <c r="D11" s="10" t="n">
        <v>1.35</v>
      </c>
      <c r="E11" s="11"/>
      <c r="F11" s="10" t="n">
        <f aca="false">G42</f>
        <v>0.81998</v>
      </c>
      <c r="G11" s="10" t="n">
        <f aca="false">G64</f>
        <v>1.9</v>
      </c>
      <c r="H11" s="10" t="n">
        <f aca="false">H86</f>
        <v>1.21</v>
      </c>
      <c r="I11" s="12" t="n">
        <f aca="false">AVERAGE(F11:H11,D11)</f>
        <v>1.319995</v>
      </c>
      <c r="J11" s="13"/>
      <c r="K11" s="4"/>
    </row>
    <row r="12" customFormat="false" ht="15" hidden="false" customHeight="false" outlineLevel="0" collapsed="false">
      <c r="A12" s="7" t="n">
        <v>8</v>
      </c>
      <c r="B12" s="8" t="s">
        <v>21</v>
      </c>
      <c r="C12" s="9" t="n">
        <v>1</v>
      </c>
      <c r="D12" s="10" t="n">
        <v>1.07</v>
      </c>
      <c r="E12" s="11"/>
      <c r="F12" s="10"/>
      <c r="G12" s="10" t="n">
        <f aca="false">G65</f>
        <v>0.95</v>
      </c>
      <c r="H12" s="10" t="n">
        <f aca="false">H87</f>
        <v>0.965</v>
      </c>
      <c r="I12" s="12" t="n">
        <f aca="false">AVERAGE(D12,G12,H12)</f>
        <v>0.995</v>
      </c>
      <c r="J12" s="13"/>
      <c r="K12" s="4"/>
    </row>
    <row r="13" customFormat="false" ht="15" hidden="false" customHeight="false" outlineLevel="0" collapsed="false">
      <c r="A13" s="7" t="n">
        <v>9</v>
      </c>
      <c r="B13" s="8" t="s">
        <v>22</v>
      </c>
      <c r="C13" s="9" t="n">
        <v>1</v>
      </c>
      <c r="D13" s="10" t="n">
        <v>6.61</v>
      </c>
      <c r="E13" s="11"/>
      <c r="F13" s="10"/>
      <c r="G13" s="10" t="n">
        <f aca="false">G66</f>
        <v>7.08</v>
      </c>
      <c r="H13" s="10" t="n">
        <f aca="false">H88</f>
        <v>4.7875</v>
      </c>
      <c r="I13" s="12" t="n">
        <f aca="false">AVERAGE(D13,G13,H13)</f>
        <v>6.15916666666667</v>
      </c>
      <c r="J13" s="13"/>
      <c r="K13" s="4"/>
    </row>
    <row r="14" customFormat="false" ht="15" hidden="false" customHeight="false" outlineLevel="0" collapsed="false">
      <c r="A14" s="7" t="n">
        <v>10</v>
      </c>
      <c r="B14" s="8" t="s">
        <v>23</v>
      </c>
      <c r="C14" s="9" t="n">
        <v>1</v>
      </c>
      <c r="D14" s="10" t="n">
        <v>22.56</v>
      </c>
      <c r="E14" s="11"/>
      <c r="F14" s="10" t="n">
        <f aca="false">G45</f>
        <v>21</v>
      </c>
      <c r="G14" s="10" t="n">
        <f aca="false">G67</f>
        <v>24.93</v>
      </c>
      <c r="H14" s="10" t="n">
        <f aca="false">H89</f>
        <v>44.4725</v>
      </c>
      <c r="I14" s="12" t="n">
        <f aca="false">AVERAGE(H14,G14,F14,D14)</f>
        <v>28.240625</v>
      </c>
      <c r="J14" s="13"/>
      <c r="K14" s="4"/>
    </row>
    <row r="15" customFormat="false" ht="49.95" hidden="false" customHeight="false" outlineLevel="0" collapsed="false">
      <c r="A15" s="7" t="n">
        <v>11</v>
      </c>
      <c r="B15" s="8" t="s">
        <v>24</v>
      </c>
      <c r="C15" s="9" t="n">
        <v>1</v>
      </c>
      <c r="D15" s="10" t="n">
        <v>501.76</v>
      </c>
      <c r="E15" s="11"/>
      <c r="F15" s="10" t="n">
        <f aca="false">G46</f>
        <v>316.825</v>
      </c>
      <c r="G15" s="10" t="n">
        <f aca="false">G68</f>
        <v>464.31</v>
      </c>
      <c r="H15" s="10" t="n">
        <f aca="false">H90</f>
        <v>623.4975</v>
      </c>
      <c r="I15" s="12" t="n">
        <f aca="false">AVERAGE(D15,F15,G15,H15)</f>
        <v>476.598125</v>
      </c>
      <c r="J15" s="13"/>
      <c r="K15" s="4"/>
    </row>
    <row r="16" customFormat="false" ht="15" hidden="false" customHeight="false" outlineLevel="0" collapsed="false">
      <c r="A16" s="7" t="n">
        <v>12</v>
      </c>
      <c r="B16" s="8" t="s">
        <v>25</v>
      </c>
      <c r="C16" s="9" t="n">
        <v>1</v>
      </c>
      <c r="D16" s="10" t="n">
        <v>121.93</v>
      </c>
      <c r="E16" s="11"/>
      <c r="F16" s="10" t="n">
        <f aca="false">G47</f>
        <v>118.75</v>
      </c>
      <c r="G16" s="10" t="n">
        <f aca="false">G69</f>
        <v>87.83</v>
      </c>
      <c r="H16" s="10" t="n">
        <f aca="false">H91</f>
        <v>170.8725</v>
      </c>
      <c r="I16" s="12" t="n">
        <f aca="false">AVERAGE(H16,G16,F16,D16)</f>
        <v>124.845625</v>
      </c>
      <c r="J16" s="13"/>
      <c r="K16" s="4"/>
    </row>
    <row r="17" customFormat="false" ht="15" hidden="false" customHeight="false" outlineLevel="0" collapsed="false">
      <c r="A17" s="7" t="n">
        <v>13</v>
      </c>
      <c r="B17" s="8" t="s">
        <v>26</v>
      </c>
      <c r="C17" s="9" t="n">
        <v>1</v>
      </c>
      <c r="D17" s="10" t="n">
        <v>53.81</v>
      </c>
      <c r="E17" s="11"/>
      <c r="F17" s="10" t="n">
        <f aca="false">G48</f>
        <v>23.58</v>
      </c>
      <c r="G17" s="10" t="n">
        <f aca="false">G70</f>
        <v>56.15</v>
      </c>
      <c r="H17" s="10" t="n">
        <f aca="false">H92</f>
        <v>48.19</v>
      </c>
      <c r="I17" s="12" t="n">
        <f aca="false">AVERAGE(H17,G17,F17,D17)</f>
        <v>45.4325</v>
      </c>
      <c r="J17" s="13"/>
      <c r="K17" s="4"/>
    </row>
    <row r="18" customFormat="false" ht="20.85" hidden="false" customHeight="false" outlineLevel="0" collapsed="false">
      <c r="A18" s="7" t="n">
        <v>14</v>
      </c>
      <c r="B18" s="8" t="s">
        <v>27</v>
      </c>
      <c r="C18" s="9" t="n">
        <v>1</v>
      </c>
      <c r="D18" s="10" t="n">
        <v>58.6</v>
      </c>
      <c r="E18" s="11"/>
      <c r="F18" s="10" t="n">
        <f aca="false">G49</f>
        <v>50.1</v>
      </c>
      <c r="G18" s="10" t="n">
        <f aca="false">G71</f>
        <v>74.58</v>
      </c>
      <c r="H18" s="10" t="n">
        <f aca="false">H93</f>
        <v>65.825</v>
      </c>
      <c r="I18" s="12" t="n">
        <f aca="false">AVERAGE(H18,G18,F18,D18)</f>
        <v>62.27625</v>
      </c>
      <c r="J18" s="13"/>
      <c r="K18" s="4"/>
    </row>
    <row r="19" customFormat="false" ht="20.85" hidden="false" customHeight="false" outlineLevel="0" collapsed="false">
      <c r="A19" s="7" t="n">
        <v>15</v>
      </c>
      <c r="B19" s="8" t="s">
        <v>28</v>
      </c>
      <c r="C19" s="9" t="n">
        <v>1</v>
      </c>
      <c r="D19" s="10" t="n">
        <v>1.78</v>
      </c>
      <c r="E19" s="11"/>
      <c r="F19" s="10" t="n">
        <f aca="false">G50</f>
        <v>1.2752</v>
      </c>
      <c r="G19" s="10" t="n">
        <f aca="false">G72</f>
        <v>1.22</v>
      </c>
      <c r="H19" s="10" t="n">
        <f aca="false">H94</f>
        <v>2.81</v>
      </c>
      <c r="I19" s="12" t="n">
        <f aca="false">AVERAGE(H19,G19,F19,D19)</f>
        <v>1.7713</v>
      </c>
      <c r="J19" s="13"/>
      <c r="K19" s="4"/>
    </row>
    <row r="20" customFormat="false" ht="12.75" hidden="false" customHeight="true" outlineLevel="0" collapsed="false">
      <c r="J20" s="14"/>
    </row>
    <row r="21" customFormat="false" ht="12.75" hidden="false" customHeight="true" outlineLevel="0" collapsed="false">
      <c r="A21" s="15" t="s">
        <v>29</v>
      </c>
      <c r="B21" s="16" t="s">
        <v>30</v>
      </c>
      <c r="C21" s="16"/>
      <c r="D21" s="16"/>
      <c r="E21" s="16"/>
      <c r="F21" s="16"/>
      <c r="G21" s="16"/>
      <c r="H21" s="16"/>
      <c r="I21" s="16"/>
    </row>
    <row r="22" customFormat="false" ht="12.75" hidden="false" customHeight="true" outlineLevel="0" collapsed="false">
      <c r="B22" s="16" t="s">
        <v>31</v>
      </c>
      <c r="C22" s="16"/>
      <c r="D22" s="16"/>
      <c r="E22" s="16"/>
      <c r="F22" s="16"/>
      <c r="G22" s="16"/>
      <c r="H22" s="16"/>
      <c r="I22" s="16"/>
    </row>
    <row r="23" customFormat="false" ht="12.75" hidden="false" customHeight="true" outlineLevel="0" collapsed="false">
      <c r="B23" s="16" t="s">
        <v>32</v>
      </c>
      <c r="C23" s="16"/>
      <c r="D23" s="16"/>
      <c r="E23" s="16"/>
      <c r="F23" s="16"/>
      <c r="G23" s="16"/>
      <c r="H23" s="16"/>
      <c r="I23" s="16"/>
    </row>
    <row r="24" customFormat="false" ht="12.75" hidden="false" customHeight="true" outlineLevel="0" collapsed="false">
      <c r="B24" s="16"/>
      <c r="C24" s="16"/>
      <c r="D24" s="16"/>
      <c r="E24" s="16"/>
      <c r="F24" s="16"/>
      <c r="G24" s="16"/>
      <c r="H24" s="16"/>
      <c r="I24" s="16"/>
    </row>
    <row r="31" customFormat="false" ht="12.75" hidden="false" customHeight="true" outlineLevel="0" collapsed="false">
      <c r="A31" s="17" t="s">
        <v>33</v>
      </c>
      <c r="B31" s="17"/>
      <c r="C31" s="17"/>
      <c r="D31" s="17"/>
      <c r="E31" s="17"/>
      <c r="F31" s="17"/>
      <c r="G31" s="17"/>
      <c r="H31" s="17"/>
      <c r="I31" s="17"/>
      <c r="J31" s="17"/>
    </row>
    <row r="32" customFormat="false" ht="12.75" hidden="false" customHeight="true" outlineLevel="0" collapsed="false">
      <c r="A32" s="17"/>
      <c r="B32" s="17"/>
      <c r="C32" s="17"/>
      <c r="D32" s="17"/>
      <c r="E32" s="17"/>
      <c r="F32" s="17"/>
      <c r="G32" s="17"/>
      <c r="H32" s="17"/>
      <c r="I32" s="17"/>
      <c r="J32" s="17"/>
    </row>
    <row r="33" customFormat="false" ht="12.75" hidden="false" customHeight="true" outlineLevel="0" collapsed="false">
      <c r="A33" s="18"/>
      <c r="B33" s="18"/>
      <c r="C33" s="18"/>
      <c r="D33" s="18"/>
      <c r="E33" s="18"/>
      <c r="F33" s="18"/>
    </row>
    <row r="34" customFormat="false" ht="12.75" hidden="false" customHeight="true" outlineLevel="0" collapsed="false">
      <c r="A34" s="19" t="s">
        <v>1</v>
      </c>
      <c r="B34" s="19" t="s">
        <v>2</v>
      </c>
      <c r="C34" s="19" t="s">
        <v>3</v>
      </c>
      <c r="D34" s="19" t="s">
        <v>6</v>
      </c>
      <c r="E34" s="19"/>
      <c r="F34" s="19"/>
      <c r="G34" s="19" t="s">
        <v>34</v>
      </c>
      <c r="AKZ34" s="1"/>
    </row>
    <row r="35" customFormat="false" ht="12.75" hidden="false" customHeight="true" outlineLevel="0" collapsed="false">
      <c r="A35" s="19"/>
      <c r="B35" s="19"/>
      <c r="C35" s="19"/>
      <c r="D35" s="20"/>
      <c r="E35" s="20"/>
      <c r="F35" s="21"/>
      <c r="G35" s="19"/>
      <c r="AKZ35" s="1"/>
    </row>
    <row r="36" customFormat="false" ht="30.55" hidden="false" customHeight="false" outlineLevel="0" collapsed="false">
      <c r="A36" s="7" t="n">
        <v>1</v>
      </c>
      <c r="B36" s="8" t="s">
        <v>14</v>
      </c>
      <c r="C36" s="9" t="n">
        <v>1</v>
      </c>
      <c r="D36" s="22" t="n">
        <v>23.99</v>
      </c>
      <c r="E36" s="22"/>
      <c r="F36" s="22"/>
      <c r="G36" s="22" t="n">
        <f aca="false">D36</f>
        <v>23.99</v>
      </c>
      <c r="AKZ36" s="1"/>
    </row>
    <row r="37" customFormat="false" ht="40.25" hidden="false" customHeight="false" outlineLevel="0" collapsed="false">
      <c r="A37" s="7" t="n">
        <v>2</v>
      </c>
      <c r="B37" s="8" t="s">
        <v>15</v>
      </c>
      <c r="C37" s="9" t="n">
        <v>1</v>
      </c>
      <c r="D37" s="22" t="n">
        <v>55.82</v>
      </c>
      <c r="E37" s="22"/>
      <c r="F37" s="22"/>
      <c r="G37" s="22" t="n">
        <f aca="false">D37</f>
        <v>55.82</v>
      </c>
      <c r="AKZ37" s="1"/>
    </row>
    <row r="38" customFormat="false" ht="30.55" hidden="false" customHeight="false" outlineLevel="0" collapsed="false">
      <c r="A38" s="7" t="n">
        <v>3</v>
      </c>
      <c r="B38" s="8" t="s">
        <v>16</v>
      </c>
      <c r="C38" s="9" t="n">
        <v>1</v>
      </c>
      <c r="D38" s="22"/>
      <c r="E38" s="22"/>
      <c r="F38" s="22"/>
      <c r="G38" s="22"/>
      <c r="AKZ38" s="1"/>
    </row>
    <row r="39" customFormat="false" ht="20.85" hidden="false" customHeight="false" outlineLevel="0" collapsed="false">
      <c r="A39" s="7" t="n">
        <v>4</v>
      </c>
      <c r="B39" s="8" t="s">
        <v>17</v>
      </c>
      <c r="C39" s="9" t="n">
        <v>1</v>
      </c>
      <c r="D39" s="22" t="n">
        <f aca="false">9.9/6</f>
        <v>1.65</v>
      </c>
      <c r="E39" s="22" t="n">
        <f aca="false">94.42/50</f>
        <v>1.8884</v>
      </c>
      <c r="F39" s="22" t="n">
        <f aca="false">183.05/100</f>
        <v>1.8305</v>
      </c>
      <c r="G39" s="22" t="n">
        <f aca="false">AVERAGE(D39:F39)</f>
        <v>1.78963333333333</v>
      </c>
      <c r="AKZ39" s="1"/>
    </row>
    <row r="40" customFormat="false" ht="15" hidden="false" customHeight="false" outlineLevel="0" collapsed="false">
      <c r="A40" s="7" t="n">
        <v>5</v>
      </c>
      <c r="B40" s="8" t="s">
        <v>18</v>
      </c>
      <c r="C40" s="9" t="n">
        <v>1</v>
      </c>
      <c r="D40" s="22" t="n">
        <f aca="false">78/100</f>
        <v>0.78</v>
      </c>
      <c r="E40" s="22" t="n">
        <f aca="false">110.5/200</f>
        <v>0.5525</v>
      </c>
      <c r="F40" s="22" t="n">
        <f aca="false">10/10</f>
        <v>1</v>
      </c>
      <c r="G40" s="22" t="n">
        <f aca="false">AVERAGE(D40:F40)</f>
        <v>0.7775</v>
      </c>
      <c r="AKZ40" s="1"/>
    </row>
    <row r="41" customFormat="false" ht="20.85" hidden="false" customHeight="false" outlineLevel="0" collapsed="false">
      <c r="A41" s="7" t="n">
        <v>6</v>
      </c>
      <c r="B41" s="8" t="s">
        <v>19</v>
      </c>
      <c r="C41" s="9" t="n">
        <v>1</v>
      </c>
      <c r="D41" s="22" t="n">
        <f aca="false">39.9/25</f>
        <v>1.596</v>
      </c>
      <c r="E41" s="22" t="n">
        <f aca="false">96.53/50</f>
        <v>1.9306</v>
      </c>
      <c r="F41" s="22" t="n">
        <f aca="false">110/50</f>
        <v>2.2</v>
      </c>
      <c r="G41" s="22" t="n">
        <f aca="false">AVERAGE(D41:F41)</f>
        <v>1.90886666666667</v>
      </c>
      <c r="AKZ41" s="1"/>
    </row>
    <row r="42" customFormat="false" ht="20.85" hidden="false" customHeight="false" outlineLevel="0" collapsed="false">
      <c r="A42" s="7" t="n">
        <v>7</v>
      </c>
      <c r="B42" s="8" t="s">
        <v>35</v>
      </c>
      <c r="C42" s="9" t="n">
        <v>1</v>
      </c>
      <c r="D42" s="23" t="n">
        <f aca="false">409.99/500</f>
        <v>0.81998</v>
      </c>
      <c r="E42" s="22"/>
      <c r="F42" s="22"/>
      <c r="G42" s="22" t="n">
        <f aca="false">D42</f>
        <v>0.81998</v>
      </c>
      <c r="AKZ42" s="1"/>
    </row>
    <row r="43" customFormat="false" ht="15" hidden="false" customHeight="false" outlineLevel="0" collapsed="false">
      <c r="A43" s="7" t="n">
        <v>8</v>
      </c>
      <c r="B43" s="8" t="s">
        <v>21</v>
      </c>
      <c r="C43" s="9" t="n">
        <v>1</v>
      </c>
      <c r="D43" s="24" t="n">
        <v>0.29</v>
      </c>
      <c r="E43" s="22"/>
      <c r="F43" s="22"/>
      <c r="G43" s="22"/>
      <c r="AKZ43" s="1"/>
    </row>
    <row r="44" customFormat="false" ht="15" hidden="false" customHeight="false" outlineLevel="0" collapsed="false">
      <c r="A44" s="7" t="n">
        <v>9</v>
      </c>
      <c r="B44" s="8" t="s">
        <v>22</v>
      </c>
      <c r="C44" s="9" t="n">
        <v>1</v>
      </c>
      <c r="D44" s="24" t="n">
        <v>1.84</v>
      </c>
      <c r="E44" s="22"/>
      <c r="F44" s="22"/>
      <c r="G44" s="22"/>
      <c r="AKZ44" s="1"/>
    </row>
    <row r="45" customFormat="false" ht="15" hidden="false" customHeight="false" outlineLevel="0" collapsed="false">
      <c r="A45" s="7" t="n">
        <v>10</v>
      </c>
      <c r="B45" s="8" t="s">
        <v>23</v>
      </c>
      <c r="C45" s="9" t="n">
        <v>1</v>
      </c>
      <c r="D45" s="22" t="n">
        <v>21</v>
      </c>
      <c r="E45" s="22"/>
      <c r="F45" s="22"/>
      <c r="G45" s="22" t="n">
        <f aca="false">D45</f>
        <v>21</v>
      </c>
      <c r="AKZ45" s="1"/>
    </row>
    <row r="46" customFormat="false" ht="40.25" hidden="false" customHeight="false" outlineLevel="0" collapsed="false">
      <c r="A46" s="7" t="n">
        <v>11</v>
      </c>
      <c r="B46" s="8" t="s">
        <v>36</v>
      </c>
      <c r="C46" s="9" t="n">
        <v>1</v>
      </c>
      <c r="D46" s="22" t="n">
        <v>308.66</v>
      </c>
      <c r="E46" s="22" t="n">
        <v>324.99</v>
      </c>
      <c r="F46" s="22"/>
      <c r="G46" s="22" t="n">
        <f aca="false">AVERAGE(D46:E46)</f>
        <v>316.825</v>
      </c>
      <c r="AKZ46" s="1"/>
    </row>
    <row r="47" customFormat="false" ht="15" hidden="false" customHeight="false" outlineLevel="0" collapsed="false">
      <c r="A47" s="7" t="n">
        <v>12</v>
      </c>
      <c r="B47" s="8" t="s">
        <v>25</v>
      </c>
      <c r="C47" s="9" t="n">
        <v>1</v>
      </c>
      <c r="D47" s="22" t="n">
        <v>118.75</v>
      </c>
      <c r="E47" s="22"/>
      <c r="F47" s="22"/>
      <c r="G47" s="22" t="n">
        <f aca="false">D47</f>
        <v>118.75</v>
      </c>
      <c r="AKZ47" s="1"/>
    </row>
    <row r="48" customFormat="false" ht="15" hidden="false" customHeight="false" outlineLevel="0" collapsed="false">
      <c r="A48" s="7" t="n">
        <v>13</v>
      </c>
      <c r="B48" s="8" t="s">
        <v>26</v>
      </c>
      <c r="C48" s="9" t="n">
        <v>1</v>
      </c>
      <c r="D48" s="22" t="n">
        <v>23.58</v>
      </c>
      <c r="E48" s="22"/>
      <c r="F48" s="22"/>
      <c r="G48" s="22" t="n">
        <f aca="false">D48</f>
        <v>23.58</v>
      </c>
      <c r="AKZ48" s="1"/>
    </row>
    <row r="49" customFormat="false" ht="20.85" hidden="false" customHeight="false" outlineLevel="0" collapsed="false">
      <c r="A49" s="7" t="n">
        <v>14</v>
      </c>
      <c r="B49" s="8" t="s">
        <v>37</v>
      </c>
      <c r="C49" s="9" t="n">
        <v>1</v>
      </c>
      <c r="D49" s="22" t="n">
        <v>50.1</v>
      </c>
      <c r="E49" s="22"/>
      <c r="F49" s="22"/>
      <c r="G49" s="22" t="n">
        <f aca="false">D49</f>
        <v>50.1</v>
      </c>
      <c r="AKZ49" s="1"/>
    </row>
    <row r="50" customFormat="false" ht="20.85" hidden="false" customHeight="false" outlineLevel="0" collapsed="false">
      <c r="A50" s="7" t="n">
        <v>15</v>
      </c>
      <c r="B50" s="8" t="s">
        <v>28</v>
      </c>
      <c r="C50" s="9" t="n">
        <v>1</v>
      </c>
      <c r="D50" s="22" t="n">
        <f aca="false">63.76/50</f>
        <v>1.2752</v>
      </c>
      <c r="E50" s="22"/>
      <c r="F50" s="22"/>
      <c r="G50" s="22" t="n">
        <f aca="false">D50</f>
        <v>1.2752</v>
      </c>
      <c r="AKZ50" s="1"/>
    </row>
    <row r="53" customFormat="false" ht="12.75" hidden="false" customHeight="true" outlineLevel="0" collapsed="false">
      <c r="A53" s="17" t="s">
        <v>38</v>
      </c>
      <c r="B53" s="17"/>
      <c r="C53" s="17"/>
      <c r="D53" s="17"/>
      <c r="E53" s="17"/>
      <c r="F53" s="17"/>
      <c r="G53" s="17"/>
      <c r="H53" s="17"/>
      <c r="I53" s="17"/>
      <c r="J53" s="17"/>
    </row>
    <row r="54" customFormat="false" ht="12.75" hidden="false" customHeight="true" outlineLevel="0" collapsed="false">
      <c r="A54" s="17"/>
      <c r="B54" s="17"/>
      <c r="C54" s="17"/>
      <c r="D54" s="17"/>
      <c r="E54" s="17"/>
      <c r="F54" s="17"/>
      <c r="G54" s="17"/>
      <c r="H54" s="17"/>
      <c r="I54" s="17"/>
      <c r="J54" s="17"/>
    </row>
    <row r="55" customFormat="false" ht="12.75" hidden="false" customHeight="true" outlineLevel="0" collapsed="false">
      <c r="A55" s="18"/>
      <c r="B55" s="18"/>
      <c r="C55" s="18"/>
      <c r="D55" s="18"/>
      <c r="E55" s="18"/>
      <c r="F55" s="18"/>
    </row>
    <row r="56" customFormat="false" ht="12.75" hidden="false" customHeight="true" outlineLevel="0" collapsed="false">
      <c r="A56" s="19" t="s">
        <v>1</v>
      </c>
      <c r="B56" s="19" t="s">
        <v>2</v>
      </c>
      <c r="C56" s="19" t="s">
        <v>3</v>
      </c>
      <c r="D56" s="19" t="s">
        <v>7</v>
      </c>
      <c r="E56" s="19"/>
      <c r="F56" s="19"/>
      <c r="G56" s="19" t="s">
        <v>34</v>
      </c>
      <c r="AKZ56" s="1"/>
    </row>
    <row r="57" customFormat="false" ht="12.75" hidden="false" customHeight="true" outlineLevel="0" collapsed="false">
      <c r="A57" s="19"/>
      <c r="B57" s="19"/>
      <c r="C57" s="19"/>
      <c r="D57" s="20"/>
      <c r="E57" s="20"/>
      <c r="F57" s="21"/>
      <c r="G57" s="19"/>
      <c r="AKZ57" s="1"/>
    </row>
    <row r="58" customFormat="false" ht="30.55" hidden="false" customHeight="false" outlineLevel="0" collapsed="false">
      <c r="A58" s="7" t="n">
        <v>1</v>
      </c>
      <c r="B58" s="8" t="s">
        <v>14</v>
      </c>
      <c r="C58" s="9" t="n">
        <v>1</v>
      </c>
      <c r="D58" s="22"/>
      <c r="E58" s="22"/>
      <c r="F58" s="22"/>
      <c r="G58" s="22"/>
      <c r="AKZ58" s="1"/>
    </row>
    <row r="59" customFormat="false" ht="40.25" hidden="false" customHeight="false" outlineLevel="0" collapsed="false">
      <c r="A59" s="7" t="n">
        <v>2</v>
      </c>
      <c r="B59" s="8" t="s">
        <v>15</v>
      </c>
      <c r="C59" s="9" t="n">
        <v>1</v>
      </c>
      <c r="D59" s="22"/>
      <c r="E59" s="22"/>
      <c r="F59" s="22"/>
      <c r="G59" s="22"/>
      <c r="AKZ59" s="1"/>
    </row>
    <row r="60" customFormat="false" ht="30.55" hidden="false" customHeight="false" outlineLevel="0" collapsed="false">
      <c r="A60" s="7" t="n">
        <v>3</v>
      </c>
      <c r="B60" s="8" t="s">
        <v>16</v>
      </c>
      <c r="C60" s="9" t="n">
        <v>1</v>
      </c>
      <c r="D60" s="22"/>
      <c r="E60" s="22"/>
      <c r="F60" s="22"/>
      <c r="G60" s="22"/>
      <c r="AKZ60" s="1"/>
    </row>
    <row r="61" customFormat="false" ht="20.85" hidden="false" customHeight="false" outlineLevel="0" collapsed="false">
      <c r="A61" s="7" t="n">
        <v>4</v>
      </c>
      <c r="B61" s="8" t="s">
        <v>17</v>
      </c>
      <c r="C61" s="9" t="n">
        <v>1</v>
      </c>
      <c r="D61" s="22"/>
      <c r="E61" s="22"/>
      <c r="F61" s="22"/>
      <c r="G61" s="22"/>
      <c r="AKZ61" s="1"/>
    </row>
    <row r="62" customFormat="false" ht="15" hidden="false" customHeight="false" outlineLevel="0" collapsed="false">
      <c r="A62" s="7" t="n">
        <v>5</v>
      </c>
      <c r="B62" s="8" t="s">
        <v>18</v>
      </c>
      <c r="C62" s="9" t="n">
        <v>1</v>
      </c>
      <c r="D62" s="22"/>
      <c r="E62" s="22"/>
      <c r="F62" s="22"/>
      <c r="G62" s="22"/>
      <c r="AKZ62" s="1"/>
    </row>
    <row r="63" customFormat="false" ht="20.85" hidden="false" customHeight="false" outlineLevel="0" collapsed="false">
      <c r="A63" s="7" t="n">
        <v>6</v>
      </c>
      <c r="B63" s="8" t="s">
        <v>19</v>
      </c>
      <c r="C63" s="9" t="n">
        <v>1</v>
      </c>
      <c r="D63" s="22"/>
      <c r="E63" s="22"/>
      <c r="F63" s="22"/>
      <c r="G63" s="22"/>
      <c r="AKZ63" s="1"/>
    </row>
    <row r="64" customFormat="false" ht="20.85" hidden="false" customHeight="false" outlineLevel="0" collapsed="false">
      <c r="A64" s="7" t="n">
        <v>7</v>
      </c>
      <c r="B64" s="8" t="s">
        <v>35</v>
      </c>
      <c r="C64" s="9" t="n">
        <v>1</v>
      </c>
      <c r="D64" s="22" t="n">
        <f aca="false">950/500</f>
        <v>1.9</v>
      </c>
      <c r="E64" s="22"/>
      <c r="F64" s="22"/>
      <c r="G64" s="22" t="n">
        <f aca="false">D64</f>
        <v>1.9</v>
      </c>
      <c r="AKZ64" s="1"/>
    </row>
    <row r="65" customFormat="false" ht="15" hidden="false" customHeight="false" outlineLevel="0" collapsed="false">
      <c r="A65" s="7" t="n">
        <v>8</v>
      </c>
      <c r="B65" s="8" t="s">
        <v>21</v>
      </c>
      <c r="C65" s="9" t="n">
        <v>1</v>
      </c>
      <c r="D65" s="22" t="n">
        <v>0.95</v>
      </c>
      <c r="E65" s="22"/>
      <c r="F65" s="22"/>
      <c r="G65" s="22" t="n">
        <f aca="false">D65</f>
        <v>0.95</v>
      </c>
      <c r="AKZ65" s="1"/>
    </row>
    <row r="66" customFormat="false" ht="15" hidden="false" customHeight="false" outlineLevel="0" collapsed="false">
      <c r="A66" s="7" t="n">
        <v>9</v>
      </c>
      <c r="B66" s="8" t="s">
        <v>22</v>
      </c>
      <c r="C66" s="9" t="n">
        <v>1</v>
      </c>
      <c r="D66" s="22" t="n">
        <v>7.08</v>
      </c>
      <c r="E66" s="22"/>
      <c r="F66" s="22"/>
      <c r="G66" s="22" t="n">
        <f aca="false">D66</f>
        <v>7.08</v>
      </c>
      <c r="AKZ66" s="1"/>
    </row>
    <row r="67" customFormat="false" ht="15" hidden="false" customHeight="false" outlineLevel="0" collapsed="false">
      <c r="A67" s="7" t="n">
        <v>10</v>
      </c>
      <c r="B67" s="8" t="s">
        <v>23</v>
      </c>
      <c r="C67" s="9" t="n">
        <v>1</v>
      </c>
      <c r="D67" s="22" t="n">
        <v>24.93</v>
      </c>
      <c r="E67" s="22"/>
      <c r="F67" s="22"/>
      <c r="G67" s="22" t="n">
        <f aca="false">D67</f>
        <v>24.93</v>
      </c>
      <c r="AKZ67" s="1"/>
    </row>
    <row r="68" customFormat="false" ht="40.25" hidden="false" customHeight="false" outlineLevel="0" collapsed="false">
      <c r="A68" s="7" t="n">
        <v>11</v>
      </c>
      <c r="B68" s="8" t="s">
        <v>36</v>
      </c>
      <c r="C68" s="9" t="n">
        <v>1</v>
      </c>
      <c r="D68" s="22" t="n">
        <v>464.31</v>
      </c>
      <c r="E68" s="22"/>
      <c r="F68" s="22"/>
      <c r="G68" s="22" t="n">
        <f aca="false">D68</f>
        <v>464.31</v>
      </c>
      <c r="AKZ68" s="1"/>
    </row>
    <row r="69" customFormat="false" ht="15" hidden="false" customHeight="false" outlineLevel="0" collapsed="false">
      <c r="A69" s="7" t="n">
        <v>12</v>
      </c>
      <c r="B69" s="8" t="s">
        <v>25</v>
      </c>
      <c r="C69" s="9" t="n">
        <v>1</v>
      </c>
      <c r="D69" s="22" t="n">
        <v>82.99</v>
      </c>
      <c r="E69" s="22" t="n">
        <v>92.67</v>
      </c>
      <c r="F69" s="22"/>
      <c r="G69" s="23" t="n">
        <f aca="false">AVERAGE(D69:E69)</f>
        <v>87.83</v>
      </c>
      <c r="AKZ69" s="1"/>
    </row>
    <row r="70" customFormat="false" ht="15" hidden="false" customHeight="false" outlineLevel="0" collapsed="false">
      <c r="A70" s="7" t="n">
        <v>13</v>
      </c>
      <c r="B70" s="8" t="s">
        <v>26</v>
      </c>
      <c r="C70" s="9" t="n">
        <v>1</v>
      </c>
      <c r="D70" s="22" t="n">
        <v>56.15</v>
      </c>
      <c r="E70" s="22"/>
      <c r="F70" s="22"/>
      <c r="G70" s="22" t="n">
        <f aca="false">D70</f>
        <v>56.15</v>
      </c>
      <c r="AKZ70" s="1"/>
    </row>
    <row r="71" customFormat="false" ht="20.85" hidden="false" customHeight="false" outlineLevel="0" collapsed="false">
      <c r="A71" s="7" t="n">
        <v>14</v>
      </c>
      <c r="B71" s="8" t="s">
        <v>37</v>
      </c>
      <c r="C71" s="9" t="n">
        <v>1</v>
      </c>
      <c r="D71" s="22" t="n">
        <v>74.58</v>
      </c>
      <c r="E71" s="22"/>
      <c r="F71" s="22"/>
      <c r="G71" s="22" t="n">
        <f aca="false">D71</f>
        <v>74.58</v>
      </c>
      <c r="AKZ71" s="1"/>
    </row>
    <row r="72" customFormat="false" ht="20.85" hidden="false" customHeight="false" outlineLevel="0" collapsed="false">
      <c r="A72" s="7" t="n">
        <v>15</v>
      </c>
      <c r="B72" s="8" t="s">
        <v>28</v>
      </c>
      <c r="C72" s="9" t="n">
        <v>1</v>
      </c>
      <c r="D72" s="22" t="n">
        <f aca="false">63/50</f>
        <v>1.26</v>
      </c>
      <c r="E72" s="22" t="n">
        <v>1.18</v>
      </c>
      <c r="F72" s="22"/>
      <c r="G72" s="23" t="n">
        <f aca="false">AVERAGE(D72:E72)</f>
        <v>1.22</v>
      </c>
      <c r="AKZ72" s="1"/>
    </row>
    <row r="75" customFormat="false" ht="12.75" hidden="false" customHeight="true" outlineLevel="0" collapsed="false">
      <c r="A75" s="17" t="s">
        <v>39</v>
      </c>
      <c r="B75" s="17"/>
      <c r="C75" s="17"/>
      <c r="D75" s="17"/>
      <c r="E75" s="17"/>
      <c r="F75" s="17"/>
      <c r="G75" s="17"/>
      <c r="H75" s="17"/>
      <c r="I75" s="17"/>
      <c r="J75" s="17"/>
    </row>
    <row r="76" customFormat="false" ht="12.75" hidden="false" customHeight="true" outlineLevel="0" collapsed="false">
      <c r="A76" s="17"/>
      <c r="B76" s="17"/>
      <c r="C76" s="17"/>
      <c r="D76" s="17"/>
      <c r="E76" s="17"/>
      <c r="F76" s="17"/>
      <c r="G76" s="17"/>
      <c r="H76" s="17"/>
      <c r="I76" s="17"/>
      <c r="J76" s="17"/>
    </row>
    <row r="77" customFormat="false" ht="12.75" hidden="false" customHeight="true" outlineLevel="0" collapsed="false">
      <c r="A77" s="18"/>
      <c r="B77" s="18"/>
      <c r="C77" s="18"/>
      <c r="D77" s="18"/>
      <c r="E77" s="18"/>
      <c r="F77" s="18"/>
    </row>
    <row r="78" customFormat="false" ht="12.75" hidden="false" customHeight="true" outlineLevel="0" collapsed="false">
      <c r="A78" s="19" t="s">
        <v>1</v>
      </c>
      <c r="B78" s="19" t="s">
        <v>2</v>
      </c>
      <c r="C78" s="19" t="s">
        <v>3</v>
      </c>
      <c r="D78" s="19" t="s">
        <v>8</v>
      </c>
      <c r="E78" s="19"/>
      <c r="F78" s="19"/>
      <c r="G78" s="19"/>
      <c r="H78" s="19" t="s">
        <v>34</v>
      </c>
    </row>
    <row r="79" customFormat="false" ht="35.05" hidden="false" customHeight="false" outlineLevel="0" collapsed="false">
      <c r="A79" s="19"/>
      <c r="B79" s="19"/>
      <c r="C79" s="19"/>
      <c r="D79" s="20" t="s">
        <v>40</v>
      </c>
      <c r="E79" s="20" t="s">
        <v>41</v>
      </c>
      <c r="F79" s="20" t="s">
        <v>42</v>
      </c>
      <c r="G79" s="20" t="s">
        <v>43</v>
      </c>
      <c r="H79" s="19"/>
    </row>
    <row r="80" customFormat="false" ht="30.55" hidden="false" customHeight="false" outlineLevel="0" collapsed="false">
      <c r="A80" s="7" t="n">
        <v>1</v>
      </c>
      <c r="B80" s="8" t="s">
        <v>14</v>
      </c>
      <c r="C80" s="9" t="n">
        <v>1</v>
      </c>
      <c r="D80" s="22" t="n">
        <v>17</v>
      </c>
      <c r="E80" s="22" t="n">
        <v>42.24</v>
      </c>
      <c r="F80" s="22" t="n">
        <v>17</v>
      </c>
      <c r="G80" s="22" t="n">
        <v>29</v>
      </c>
      <c r="H80" s="25" t="n">
        <f aca="false">AVERAGE(D80:G80)</f>
        <v>26.31</v>
      </c>
    </row>
    <row r="81" customFormat="false" ht="40.25" hidden="false" customHeight="false" outlineLevel="0" collapsed="false">
      <c r="A81" s="7" t="n">
        <v>2</v>
      </c>
      <c r="B81" s="8" t="s">
        <v>15</v>
      </c>
      <c r="C81" s="9" t="n">
        <v>1</v>
      </c>
      <c r="D81" s="22" t="n">
        <v>75</v>
      </c>
      <c r="E81" s="22" t="n">
        <v>202.46</v>
      </c>
      <c r="F81" s="22" t="n">
        <v>70</v>
      </c>
      <c r="G81" s="22" t="n">
        <v>99</v>
      </c>
      <c r="H81" s="25" t="n">
        <f aca="false">AVERAGE(D81:G81)</f>
        <v>111.615</v>
      </c>
    </row>
    <row r="82" customFormat="false" ht="30.55" hidden="false" customHeight="false" outlineLevel="0" collapsed="false">
      <c r="A82" s="7" t="n">
        <v>3</v>
      </c>
      <c r="B82" s="8" t="s">
        <v>16</v>
      </c>
      <c r="C82" s="9" t="n">
        <v>1</v>
      </c>
      <c r="D82" s="22" t="n">
        <v>55</v>
      </c>
      <c r="E82" s="22" t="n">
        <v>117.26</v>
      </c>
      <c r="F82" s="22" t="n">
        <v>50</v>
      </c>
      <c r="G82" s="22" t="n">
        <v>71</v>
      </c>
      <c r="H82" s="25" t="n">
        <f aca="false">AVERAGE(D82:G82)</f>
        <v>73.315</v>
      </c>
    </row>
    <row r="83" customFormat="false" ht="20.85" hidden="false" customHeight="false" outlineLevel="0" collapsed="false">
      <c r="A83" s="7" t="n">
        <v>4</v>
      </c>
      <c r="B83" s="8" t="s">
        <v>17</v>
      </c>
      <c r="C83" s="9" t="n">
        <v>1</v>
      </c>
      <c r="D83" s="22" t="n">
        <v>4</v>
      </c>
      <c r="E83" s="22" t="n">
        <v>3.62</v>
      </c>
      <c r="F83" s="22" t="n">
        <v>3.5</v>
      </c>
      <c r="G83" s="22" t="n">
        <v>2.5</v>
      </c>
      <c r="H83" s="25" t="n">
        <f aca="false">AVERAGE(D83:G83)</f>
        <v>3.405</v>
      </c>
    </row>
    <row r="84" customFormat="false" ht="15" hidden="false" customHeight="false" outlineLevel="0" collapsed="false">
      <c r="A84" s="7" t="n">
        <v>5</v>
      </c>
      <c r="B84" s="8" t="s">
        <v>18</v>
      </c>
      <c r="C84" s="9" t="n">
        <v>1</v>
      </c>
      <c r="D84" s="22" t="n">
        <v>2.8</v>
      </c>
      <c r="E84" s="22" t="n">
        <v>3.24</v>
      </c>
      <c r="F84" s="22" t="n">
        <v>2</v>
      </c>
      <c r="G84" s="22" t="n">
        <v>2.2</v>
      </c>
      <c r="H84" s="25" t="n">
        <f aca="false">AVERAGE(D84:G84)</f>
        <v>2.56</v>
      </c>
    </row>
    <row r="85" customFormat="false" ht="20.85" hidden="false" customHeight="false" outlineLevel="0" collapsed="false">
      <c r="A85" s="7" t="n">
        <v>6</v>
      </c>
      <c r="B85" s="8" t="s">
        <v>19</v>
      </c>
      <c r="C85" s="9" t="n">
        <v>1</v>
      </c>
      <c r="D85" s="22" t="n">
        <v>2.6</v>
      </c>
      <c r="E85" s="22" t="n">
        <v>3.48</v>
      </c>
      <c r="F85" s="22" t="n">
        <v>2</v>
      </c>
      <c r="G85" s="22" t="n">
        <v>2</v>
      </c>
      <c r="H85" s="25" t="n">
        <f aca="false">AVERAGE(D85:G85)</f>
        <v>2.52</v>
      </c>
    </row>
    <row r="86" customFormat="false" ht="20.85" hidden="false" customHeight="false" outlineLevel="0" collapsed="false">
      <c r="A86" s="7" t="n">
        <v>7</v>
      </c>
      <c r="B86" s="8" t="s">
        <v>35</v>
      </c>
      <c r="C86" s="9" t="n">
        <v>1</v>
      </c>
      <c r="D86" s="22" t="n">
        <f aca="false">550/500</f>
        <v>1.1</v>
      </c>
      <c r="E86" s="22" t="n">
        <v>1.92</v>
      </c>
      <c r="F86" s="22" t="n">
        <f aca="false">400/500</f>
        <v>0.8</v>
      </c>
      <c r="G86" s="22" t="n">
        <f aca="false">510/500</f>
        <v>1.02</v>
      </c>
      <c r="H86" s="25" t="n">
        <f aca="false">AVERAGE(D86:G86)</f>
        <v>1.21</v>
      </c>
    </row>
    <row r="87" customFormat="false" ht="15" hidden="false" customHeight="false" outlineLevel="0" collapsed="false">
      <c r="A87" s="7" t="n">
        <v>8</v>
      </c>
      <c r="B87" s="8" t="s">
        <v>21</v>
      </c>
      <c r="C87" s="9" t="n">
        <v>1</v>
      </c>
      <c r="D87" s="22" t="n">
        <f aca="false">70/100</f>
        <v>0.7</v>
      </c>
      <c r="E87" s="22" t="n">
        <v>1.56</v>
      </c>
      <c r="F87" s="22" t="n">
        <v>0.6</v>
      </c>
      <c r="G87" s="22" t="n">
        <v>1</v>
      </c>
      <c r="H87" s="25" t="n">
        <f aca="false">AVERAGE(D87:G87)</f>
        <v>0.965</v>
      </c>
    </row>
    <row r="88" customFormat="false" ht="15" hidden="false" customHeight="false" outlineLevel="0" collapsed="false">
      <c r="A88" s="7" t="n">
        <v>9</v>
      </c>
      <c r="B88" s="8" t="s">
        <v>22</v>
      </c>
      <c r="C88" s="9" t="n">
        <v>1</v>
      </c>
      <c r="D88" s="22" t="n">
        <v>3.2</v>
      </c>
      <c r="E88" s="22" t="n">
        <v>7.95</v>
      </c>
      <c r="F88" s="22" t="n">
        <v>3.5</v>
      </c>
      <c r="G88" s="22" t="n">
        <v>4.5</v>
      </c>
      <c r="H88" s="25" t="n">
        <f aca="false">AVERAGE(D88:G88)</f>
        <v>4.7875</v>
      </c>
    </row>
    <row r="89" customFormat="false" ht="15" hidden="false" customHeight="false" outlineLevel="0" collapsed="false">
      <c r="A89" s="7" t="n">
        <v>10</v>
      </c>
      <c r="B89" s="8" t="s">
        <v>23</v>
      </c>
      <c r="C89" s="9" t="n">
        <v>1</v>
      </c>
      <c r="D89" s="22" t="n">
        <v>38</v>
      </c>
      <c r="E89" s="22" t="n">
        <v>63.9</v>
      </c>
      <c r="F89" s="22" t="n">
        <v>56</v>
      </c>
      <c r="G89" s="22" t="n">
        <v>19.99</v>
      </c>
      <c r="H89" s="25" t="n">
        <f aca="false">AVERAGE(D89:G89)</f>
        <v>44.4725</v>
      </c>
    </row>
    <row r="90" customFormat="false" ht="40.25" hidden="false" customHeight="false" outlineLevel="0" collapsed="false">
      <c r="A90" s="7" t="n">
        <v>11</v>
      </c>
      <c r="B90" s="8" t="s">
        <v>36</v>
      </c>
      <c r="C90" s="9" t="n">
        <v>1</v>
      </c>
      <c r="D90" s="22" t="n">
        <v>780</v>
      </c>
      <c r="E90" s="22" t="n">
        <v>564.99</v>
      </c>
      <c r="F90" s="22" t="n">
        <v>650</v>
      </c>
      <c r="G90" s="22" t="n">
        <v>499</v>
      </c>
      <c r="H90" s="25" t="n">
        <f aca="false">AVERAGE(D90:G90)</f>
        <v>623.4975</v>
      </c>
    </row>
    <row r="91" customFormat="false" ht="15" hidden="false" customHeight="false" outlineLevel="0" collapsed="false">
      <c r="A91" s="7" t="n">
        <v>12</v>
      </c>
      <c r="B91" s="8" t="s">
        <v>25</v>
      </c>
      <c r="C91" s="9" t="n">
        <v>1</v>
      </c>
      <c r="D91" s="22" t="n">
        <v>190</v>
      </c>
      <c r="E91" s="22" t="n">
        <v>168.49</v>
      </c>
      <c r="F91" s="22" t="n">
        <v>190</v>
      </c>
      <c r="G91" s="22" t="n">
        <v>135</v>
      </c>
      <c r="H91" s="25" t="n">
        <f aca="false">AVERAGE(D91:G91)</f>
        <v>170.8725</v>
      </c>
    </row>
    <row r="92" customFormat="false" ht="15" hidden="false" customHeight="false" outlineLevel="0" collapsed="false">
      <c r="A92" s="7" t="n">
        <v>13</v>
      </c>
      <c r="B92" s="8" t="s">
        <v>26</v>
      </c>
      <c r="C92" s="9" t="n">
        <v>1</v>
      </c>
      <c r="D92" s="22" t="n">
        <v>50</v>
      </c>
      <c r="E92" s="22" t="n">
        <v>57.76</v>
      </c>
      <c r="F92" s="22" t="n">
        <v>50</v>
      </c>
      <c r="G92" s="22" t="n">
        <v>35</v>
      </c>
      <c r="H92" s="25" t="n">
        <f aca="false">AVERAGE(D92:G92)</f>
        <v>48.19</v>
      </c>
    </row>
    <row r="93" customFormat="false" ht="20.85" hidden="false" customHeight="false" outlineLevel="0" collapsed="false">
      <c r="A93" s="7" t="n">
        <v>14</v>
      </c>
      <c r="B93" s="8" t="s">
        <v>37</v>
      </c>
      <c r="C93" s="9" t="n">
        <v>1</v>
      </c>
      <c r="D93" s="22" t="n">
        <v>80</v>
      </c>
      <c r="E93" s="22" t="n">
        <v>43.3</v>
      </c>
      <c r="F93" s="22" t="n">
        <v>55</v>
      </c>
      <c r="G93" s="22" t="n">
        <v>85</v>
      </c>
      <c r="H93" s="25" t="n">
        <f aca="false">AVERAGE(D93:G93)</f>
        <v>65.825</v>
      </c>
    </row>
    <row r="94" customFormat="false" ht="20.85" hidden="false" customHeight="false" outlineLevel="0" collapsed="false">
      <c r="A94" s="7" t="n">
        <v>15</v>
      </c>
      <c r="B94" s="8" t="s">
        <v>28</v>
      </c>
      <c r="C94" s="9" t="n">
        <v>1</v>
      </c>
      <c r="D94" s="22" t="n">
        <f aca="false">78/50</f>
        <v>1.56</v>
      </c>
      <c r="E94" s="22" t="n">
        <v>2.88</v>
      </c>
      <c r="F94" s="22" t="n">
        <v>4</v>
      </c>
      <c r="G94" s="22" t="n">
        <v>2.8</v>
      </c>
      <c r="H94" s="25" t="n">
        <f aca="false">AVERAGE(D94:G94)</f>
        <v>2.81</v>
      </c>
    </row>
    <row r="1048527" customFormat="false" ht="12.8" hidden="false" customHeight="true" outlineLevel="0" collapsed="false"/>
    <row r="1048528" customFormat="false" ht="12.8" hidden="false" customHeight="true" outlineLevel="0" collapsed="false"/>
    <row r="1048529" customFormat="false" ht="12.8" hidden="false" customHeight="true" outlineLevel="0" collapsed="false"/>
    <row r="1048530" customFormat="false" ht="12.8" hidden="false" customHeight="true" outlineLevel="0" collapsed="false"/>
    <row r="1048531" customFormat="false" ht="12.8" hidden="false" customHeight="true" outlineLevel="0" collapsed="false"/>
    <row r="1048532" customFormat="false" ht="12.8" hidden="false" customHeight="true" outlineLevel="0" collapsed="false"/>
    <row r="1048533" customFormat="false" ht="12.8" hidden="false" customHeight="true" outlineLevel="0" collapsed="false"/>
    <row r="1048534" customFormat="false" ht="12.8" hidden="false" customHeight="true" outlineLevel="0" collapsed="false"/>
    <row r="1048535" customFormat="false" ht="12.8" hidden="false" customHeight="true" outlineLevel="0" collapsed="false"/>
    <row r="1048536" customFormat="false" ht="12.8" hidden="false" customHeight="true" outlineLevel="0" collapsed="false"/>
    <row r="1048537" customFormat="false" ht="12.8" hidden="false" customHeight="true" outlineLevel="0" collapsed="false"/>
    <row r="1048538" customFormat="false" ht="12.8" hidden="false" customHeight="true" outlineLevel="0" collapsed="false"/>
    <row r="1048539" customFormat="false" ht="12.8" hidden="false" customHeight="true" outlineLevel="0" collapsed="false"/>
    <row r="1048540" customFormat="false" ht="12.8" hidden="false" customHeight="true" outlineLevel="0" collapsed="false"/>
    <row r="1048541" customFormat="false" ht="12.8" hidden="false" customHeight="true" outlineLevel="0" collapsed="false"/>
    <row r="1048542" customFormat="false" ht="12.8" hidden="false" customHeight="true" outlineLevel="0" collapsed="false"/>
    <row r="1048543" customFormat="false" ht="12.8" hidden="false" customHeight="true" outlineLevel="0" collapsed="false"/>
    <row r="1048544" customFormat="false" ht="12.8" hidden="false" customHeight="true" outlineLevel="0" collapsed="false"/>
    <row r="1048545" customFormat="false" ht="12.8" hidden="false" customHeight="true" outlineLevel="0" collapsed="false"/>
    <row r="1048546" customFormat="false" ht="12.8" hidden="false" customHeight="true" outlineLevel="0" collapsed="false"/>
    <row r="1048547" customFormat="false" ht="12.8" hidden="false" customHeight="true" outlineLevel="0" collapsed="false"/>
    <row r="1048548" customFormat="false" ht="12.8" hidden="false" customHeight="true" outlineLevel="0" collapsed="false"/>
    <row r="1048549" customFormat="false" ht="12.8" hidden="false" customHeight="true" outlineLevel="0" collapsed="false"/>
    <row r="1048550" customFormat="false" ht="12.8" hidden="false" customHeight="true" outlineLevel="0" collapsed="false"/>
    <row r="1048551" customFormat="false" ht="12.8" hidden="false" customHeight="true" outlineLevel="0" collapsed="false"/>
    <row r="1048552" customFormat="false" ht="12.8" hidden="false" customHeight="true" outlineLevel="0" collapsed="false"/>
    <row r="1048553" customFormat="false" ht="12.8" hidden="false" customHeight="true" outlineLevel="0" collapsed="false"/>
    <row r="1048554" customFormat="false" ht="12.8" hidden="false" customHeight="true" outlineLevel="0" collapsed="false"/>
    <row r="1048555" customFormat="false" ht="12.8" hidden="false" customHeight="true" outlineLevel="0" collapsed="false"/>
    <row r="1048556" customFormat="false" ht="12.8" hidden="false" customHeight="true" outlineLevel="0" collapsed="false"/>
    <row r="1048557" customFormat="false" ht="12.8" hidden="false" customHeight="true" outlineLevel="0" collapsed="false"/>
    <row r="1048558" customFormat="false" ht="12.8" hidden="false" customHeight="true" outlineLevel="0" collapsed="false"/>
    <row r="1048559" customFormat="false" ht="12.8" hidden="false" customHeight="true" outlineLevel="0" collapsed="false"/>
    <row r="1048560" customFormat="false" ht="12.8" hidden="false" customHeight="true" outlineLevel="0" collapsed="false"/>
    <row r="1048561" customFormat="false" ht="12.8" hidden="false" customHeight="true" outlineLevel="0" collapsed="false"/>
    <row r="1048562" customFormat="false" ht="12.8" hidden="false" customHeight="true" outlineLevel="0" collapsed="false"/>
    <row r="1048563" customFormat="false" ht="12.8" hidden="false" customHeight="true" outlineLevel="0" collapsed="false"/>
    <row r="1048564" customFormat="false" ht="12.8" hidden="false" customHeight="true" outlineLevel="0" collapsed="false"/>
    <row r="1048565" customFormat="false" ht="12.8" hidden="false" customHeight="true" outlineLevel="0" collapsed="false"/>
    <row r="1048566" customFormat="false" ht="12.8" hidden="false" customHeight="true" outlineLevel="0" collapsed="false"/>
    <row r="1048567" customFormat="false" ht="12.8" hidden="false" customHeight="true" outlineLevel="0" collapsed="false"/>
    <row r="1048568" customFormat="false" ht="12.8" hidden="false" customHeight="true" outlineLevel="0" collapsed="false"/>
    <row r="1048569" customFormat="false" ht="12.8" hidden="false" customHeight="true" outlineLevel="0" collapsed="false"/>
    <row r="1048570" customFormat="false" ht="12.8" hidden="false" customHeight="true" outlineLevel="0" collapsed="false"/>
    <row r="1048571" customFormat="false" ht="12.8" hidden="false" customHeight="true" outlineLevel="0" collapsed="false"/>
    <row r="1048572" customFormat="false" ht="12.8" hidden="false" customHeight="true" outlineLevel="0" collapsed="false"/>
    <row r="1048573" customFormat="false" ht="12.8" hidden="false" customHeight="true" outlineLevel="0" collapsed="false"/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mergeCells count="27">
    <mergeCell ref="A1:I2"/>
    <mergeCell ref="A3:A4"/>
    <mergeCell ref="B3:B4"/>
    <mergeCell ref="C3:C4"/>
    <mergeCell ref="I3:I4"/>
    <mergeCell ref="B21:I21"/>
    <mergeCell ref="B22:I22"/>
    <mergeCell ref="B23:I23"/>
    <mergeCell ref="B24:I24"/>
    <mergeCell ref="A31:J32"/>
    <mergeCell ref="A34:A35"/>
    <mergeCell ref="B34:B35"/>
    <mergeCell ref="C34:C35"/>
    <mergeCell ref="D34:F34"/>
    <mergeCell ref="G34:G35"/>
    <mergeCell ref="A53:J54"/>
    <mergeCell ref="A56:A57"/>
    <mergeCell ref="B56:B57"/>
    <mergeCell ref="C56:C57"/>
    <mergeCell ref="D56:F56"/>
    <mergeCell ref="G56:G57"/>
    <mergeCell ref="A75:J76"/>
    <mergeCell ref="A78:A79"/>
    <mergeCell ref="B78:B79"/>
    <mergeCell ref="C78:C79"/>
    <mergeCell ref="D78:F78"/>
    <mergeCell ref="H78:H79"/>
  </mergeCells>
  <printOptions headings="false" gridLines="false" gridLinesSet="true" horizontalCentered="false" verticalCentered="false"/>
  <pageMargins left="0.751388888888889" right="0.751388888888889" top="1" bottom="1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rowBreaks count="3" manualBreakCount="3">
    <brk id="27" man="true" max="16383" min="0"/>
    <brk id="52" man="true" max="16383" min="0"/>
    <brk id="74" man="true" max="16383" min="0"/>
  </row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K104857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I8" activeCellId="0" sqref="I8"/>
    </sheetView>
  </sheetViews>
  <sheetFormatPr defaultColWidth="9.1328125" defaultRowHeight="12.75" customHeight="true" zeroHeight="false" outlineLevelRow="0" outlineLevelCol="0"/>
  <cols>
    <col collapsed="false" customWidth="true" hidden="false" outlineLevel="0" max="1" min="1" style="1" width="9.54"/>
    <col collapsed="false" customWidth="true" hidden="false" outlineLevel="0" max="2" min="2" style="1" width="52.15"/>
    <col collapsed="false" customWidth="true" hidden="false" outlineLevel="0" max="3" min="3" style="1" width="19.52"/>
    <col collapsed="false" customWidth="true" hidden="false" outlineLevel="0" max="4" min="4" style="1" width="26.66"/>
    <col collapsed="false" customWidth="true" hidden="false" outlineLevel="0" max="5" min="5" style="1" width="30.73"/>
    <col collapsed="false" customWidth="true" hidden="false" outlineLevel="0" max="6" min="6" style="1" width="27.21"/>
    <col collapsed="false" customWidth="true" hidden="false" outlineLevel="0" max="7" min="7" style="1" width="26.26"/>
    <col collapsed="false" customWidth="true" hidden="false" outlineLevel="0" max="9" min="8" style="1" width="23.86"/>
    <col collapsed="false" customWidth="true" hidden="false" outlineLevel="0" max="10" min="10" style="1" width="16.9"/>
    <col collapsed="false" customWidth="true" hidden="false" outlineLevel="0" max="11" min="11" style="1" width="12.43"/>
    <col collapsed="false" customWidth="true" hidden="false" outlineLevel="0" max="1025" min="989" style="1" width="12.69"/>
  </cols>
  <sheetData>
    <row r="1" customFormat="false" ht="39" hidden="false" customHeight="true" outlineLevel="0" collapsed="false">
      <c r="A1" s="2" t="s">
        <v>44</v>
      </c>
      <c r="B1" s="2"/>
      <c r="C1" s="2"/>
      <c r="D1" s="2"/>
      <c r="E1" s="2"/>
      <c r="F1" s="2"/>
      <c r="G1" s="2"/>
      <c r="H1" s="2"/>
      <c r="I1" s="2"/>
      <c r="K1" s="3"/>
    </row>
    <row r="2" customFormat="false" ht="41" hidden="false" customHeight="true" outlineLevel="0" collapsed="false">
      <c r="A2" s="2"/>
      <c r="B2" s="2"/>
      <c r="C2" s="2"/>
      <c r="D2" s="2"/>
      <c r="E2" s="2"/>
      <c r="F2" s="2"/>
      <c r="G2" s="2"/>
      <c r="H2" s="2"/>
      <c r="I2" s="2"/>
      <c r="K2" s="4"/>
    </row>
    <row r="3" customFormat="false" ht="15.75" hidden="false" customHeight="true" outlineLevel="0" collapsed="false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K3" s="4"/>
    </row>
    <row r="4" customFormat="false" ht="32.05" hidden="false" customHeight="true" outlineLevel="0" collapsed="false">
      <c r="A4" s="5"/>
      <c r="B4" s="5"/>
      <c r="C4" s="5"/>
      <c r="D4" s="6" t="s">
        <v>10</v>
      </c>
      <c r="E4" s="6" t="s">
        <v>11</v>
      </c>
      <c r="F4" s="6" t="s">
        <v>12</v>
      </c>
      <c r="G4" s="6" t="s">
        <v>13</v>
      </c>
      <c r="H4" s="6"/>
      <c r="I4" s="5"/>
      <c r="K4" s="4"/>
    </row>
    <row r="5" customFormat="false" ht="20.85" hidden="false" customHeight="false" outlineLevel="0" collapsed="false">
      <c r="A5" s="7" t="n">
        <v>1</v>
      </c>
      <c r="B5" s="8" t="s">
        <v>45</v>
      </c>
      <c r="C5" s="9" t="n">
        <v>67</v>
      </c>
      <c r="D5" s="26"/>
      <c r="E5" s="27" t="n">
        <v>630.53</v>
      </c>
      <c r="F5" s="26" t="n">
        <f aca="false">('Itens da cerca'!I15+'Itens da cerca'!I16+'Itens da cerca'!I17+'Itens da cerca'!I18)+250</f>
        <v>959.1525</v>
      </c>
      <c r="G5" s="26"/>
      <c r="H5" s="26" t="n">
        <f aca="false">H20</f>
        <v>1082.635</v>
      </c>
      <c r="I5" s="12" t="n">
        <f aca="false">AVERAGE(H5,F5)</f>
        <v>1020.89375</v>
      </c>
      <c r="J5" s="13"/>
      <c r="K5" s="4"/>
    </row>
    <row r="6" customFormat="false" ht="20.85" hidden="false" customHeight="false" outlineLevel="0" collapsed="false">
      <c r="A6" s="7" t="n">
        <v>2</v>
      </c>
      <c r="B6" s="8" t="s">
        <v>46</v>
      </c>
      <c r="C6" s="9" t="n">
        <v>14763</v>
      </c>
      <c r="D6" s="26"/>
      <c r="E6" s="27" t="n">
        <v>25.5</v>
      </c>
      <c r="F6" s="26" t="e">
        <f aca="false">#REF!+15</f>
        <v>#REF!</v>
      </c>
      <c r="G6" s="26"/>
      <c r="H6" s="26" t="n">
        <f aca="false">H21</f>
        <v>61.125</v>
      </c>
      <c r="I6" s="12" t="e">
        <f aca="false">AVERAGE(H6,F6)</f>
        <v>#REF!</v>
      </c>
      <c r="J6" s="13"/>
      <c r="K6" s="4"/>
    </row>
    <row r="7" customFormat="false" ht="15" hidden="false" customHeight="false" outlineLevel="0" collapsed="false">
      <c r="A7" s="7"/>
      <c r="B7" s="8"/>
      <c r="C7" s="9"/>
      <c r="D7" s="26"/>
      <c r="E7" s="27"/>
      <c r="F7" s="26"/>
      <c r="G7" s="26"/>
      <c r="H7" s="28" t="s">
        <v>47</v>
      </c>
      <c r="I7" s="12" t="n">
        <f aca="false">(67*1020.89)+(14763*50.9)</f>
        <v>819836.33</v>
      </c>
      <c r="J7" s="13"/>
      <c r="K7" s="4"/>
    </row>
    <row r="8" customFormat="false" ht="12.75" hidden="false" customHeight="true" outlineLevel="0" collapsed="false">
      <c r="J8" s="14"/>
    </row>
    <row r="9" customFormat="false" ht="14.9" hidden="false" customHeight="true" outlineLevel="0" collapsed="false">
      <c r="A9" s="29" t="s">
        <v>29</v>
      </c>
      <c r="B9" s="30" t="s">
        <v>48</v>
      </c>
      <c r="C9" s="30"/>
      <c r="D9" s="30"/>
      <c r="E9" s="30"/>
      <c r="F9" s="30"/>
      <c r="G9" s="30"/>
      <c r="H9" s="30"/>
      <c r="I9" s="30"/>
    </row>
    <row r="10" customFormat="false" ht="14.9" hidden="false" customHeight="true" outlineLevel="0" collapsed="false">
      <c r="B10" s="30" t="s">
        <v>49</v>
      </c>
      <c r="C10" s="30"/>
      <c r="D10" s="30"/>
      <c r="E10" s="30"/>
      <c r="F10" s="30"/>
      <c r="G10" s="30"/>
      <c r="H10" s="30"/>
      <c r="I10" s="30"/>
    </row>
    <row r="11" customFormat="false" ht="14.9" hidden="false" customHeight="true" outlineLevel="0" collapsed="false">
      <c r="B11" s="30" t="s">
        <v>50</v>
      </c>
      <c r="C11" s="30"/>
      <c r="D11" s="30"/>
      <c r="E11" s="30"/>
      <c r="F11" s="30"/>
      <c r="G11" s="30"/>
      <c r="H11" s="30"/>
      <c r="I11" s="30"/>
    </row>
    <row r="12" customFormat="false" ht="14.9" hidden="false" customHeight="true" outlineLevel="0" collapsed="false">
      <c r="B12" s="30" t="s">
        <v>51</v>
      </c>
      <c r="C12" s="30"/>
      <c r="D12" s="30"/>
      <c r="E12" s="30"/>
      <c r="F12" s="30"/>
      <c r="G12" s="30"/>
      <c r="H12" s="30"/>
      <c r="I12" s="30"/>
    </row>
    <row r="13" customFormat="false" ht="14.9" hidden="false" customHeight="true" outlineLevel="0" collapsed="false">
      <c r="B13" s="30" t="s">
        <v>52</v>
      </c>
      <c r="C13" s="30"/>
      <c r="D13" s="30"/>
      <c r="E13" s="30"/>
      <c r="F13" s="30"/>
      <c r="G13" s="30"/>
      <c r="H13" s="30"/>
      <c r="I13" s="30"/>
    </row>
    <row r="14" customFormat="false" ht="13.8" hidden="false" customHeight="false" outlineLevel="0" collapsed="false">
      <c r="B14" s="30"/>
      <c r="C14" s="30"/>
      <c r="D14" s="30"/>
      <c r="E14" s="30"/>
      <c r="F14" s="30"/>
      <c r="G14" s="30"/>
      <c r="H14" s="30"/>
      <c r="I14" s="30"/>
    </row>
    <row r="16" customFormat="false" ht="15" hidden="false" customHeight="false" outlineLevel="0" collapsed="false">
      <c r="A16" s="31" t="s">
        <v>39</v>
      </c>
      <c r="B16" s="31"/>
      <c r="C16" s="31"/>
      <c r="D16" s="31"/>
      <c r="E16" s="31"/>
      <c r="F16" s="31"/>
      <c r="G16" s="31"/>
      <c r="H16" s="31"/>
      <c r="I16" s="31"/>
      <c r="J16" s="17"/>
    </row>
    <row r="17" customFormat="false" ht="12.75" hidden="false" customHeight="true" outlineLevel="0" collapsed="false">
      <c r="A17" s="18"/>
      <c r="B17" s="18"/>
      <c r="C17" s="18"/>
      <c r="D17" s="18"/>
      <c r="E17" s="18"/>
      <c r="F17" s="18"/>
    </row>
    <row r="18" customFormat="false" ht="12.75" hidden="false" customHeight="true" outlineLevel="0" collapsed="false">
      <c r="A18" s="19" t="s">
        <v>1</v>
      </c>
      <c r="B18" s="19" t="s">
        <v>2</v>
      </c>
      <c r="C18" s="19" t="s">
        <v>3</v>
      </c>
      <c r="D18" s="19" t="s">
        <v>8</v>
      </c>
      <c r="E18" s="19"/>
      <c r="F18" s="19"/>
      <c r="G18" s="19"/>
      <c r="H18" s="19" t="s">
        <v>34</v>
      </c>
    </row>
    <row r="19" customFormat="false" ht="35.05" hidden="false" customHeight="false" outlineLevel="0" collapsed="false">
      <c r="A19" s="19"/>
      <c r="B19" s="19"/>
      <c r="C19" s="19"/>
      <c r="D19" s="20" t="s">
        <v>40</v>
      </c>
      <c r="E19" s="20" t="s">
        <v>41</v>
      </c>
      <c r="F19" s="20" t="s">
        <v>42</v>
      </c>
      <c r="G19" s="20" t="s">
        <v>43</v>
      </c>
      <c r="H19" s="19"/>
    </row>
    <row r="20" customFormat="false" ht="20.85" hidden="false" customHeight="false" outlineLevel="0" collapsed="false">
      <c r="A20" s="7" t="n">
        <v>1</v>
      </c>
      <c r="B20" s="8" t="s">
        <v>45</v>
      </c>
      <c r="C20" s="9" t="n">
        <v>1</v>
      </c>
      <c r="D20" s="22" t="n">
        <v>950</v>
      </c>
      <c r="E20" s="22" t="n">
        <v>1091.54</v>
      </c>
      <c r="F20" s="22" t="n">
        <v>1300</v>
      </c>
      <c r="G20" s="22" t="n">
        <v>989</v>
      </c>
      <c r="H20" s="25" t="n">
        <f aca="false">AVERAGE(D20:G20)</f>
        <v>1082.635</v>
      </c>
    </row>
    <row r="21" customFormat="false" ht="20.85" hidden="false" customHeight="false" outlineLevel="0" collapsed="false">
      <c r="A21" s="7" t="n">
        <v>2</v>
      </c>
      <c r="B21" s="8" t="s">
        <v>46</v>
      </c>
      <c r="C21" s="9" t="n">
        <v>1</v>
      </c>
      <c r="D21" s="22" t="n">
        <v>60</v>
      </c>
      <c r="E21" s="22" t="n">
        <v>74.5</v>
      </c>
      <c r="F21" s="22" t="n">
        <v>55</v>
      </c>
      <c r="G21" s="22" t="n">
        <v>55</v>
      </c>
      <c r="H21" s="25" t="n">
        <f aca="false">AVERAGE(D21:G21)</f>
        <v>61.125</v>
      </c>
    </row>
    <row r="34" customFormat="false" ht="22.05" hidden="false" customHeight="false" outlineLevel="0" collapsed="false">
      <c r="D34" s="32" t="s">
        <v>53</v>
      </c>
      <c r="E34" s="32"/>
      <c r="F34" s="32"/>
    </row>
    <row r="35" customFormat="false" ht="22.05" hidden="false" customHeight="false" outlineLevel="0" collapsed="false">
      <c r="D35" s="32" t="s">
        <v>54</v>
      </c>
      <c r="E35" s="32"/>
      <c r="F35" s="32"/>
    </row>
    <row r="1048462" customFormat="false" ht="12.8" hidden="false" customHeight="true" outlineLevel="0" collapsed="false"/>
    <row r="1048463" customFormat="false" ht="12.8" hidden="false" customHeight="true" outlineLevel="0" collapsed="false"/>
    <row r="1048464" customFormat="false" ht="12.8" hidden="false" customHeight="true" outlineLevel="0" collapsed="false"/>
    <row r="1048465" customFormat="false" ht="12.8" hidden="false" customHeight="true" outlineLevel="0" collapsed="false"/>
    <row r="1048466" customFormat="false" ht="12.8" hidden="false" customHeight="true" outlineLevel="0" collapsed="false"/>
    <row r="1048467" customFormat="false" ht="12.8" hidden="false" customHeight="true" outlineLevel="0" collapsed="false"/>
    <row r="1048468" customFormat="false" ht="12.8" hidden="false" customHeight="true" outlineLevel="0" collapsed="false"/>
    <row r="1048469" customFormat="false" ht="12.8" hidden="false" customHeight="true" outlineLevel="0" collapsed="false"/>
    <row r="1048470" customFormat="false" ht="12.8" hidden="false" customHeight="true" outlineLevel="0" collapsed="false"/>
    <row r="1048471" customFormat="false" ht="12.8" hidden="false" customHeight="true" outlineLevel="0" collapsed="false"/>
    <row r="1048472" customFormat="false" ht="12.8" hidden="false" customHeight="true" outlineLevel="0" collapsed="false"/>
    <row r="1048473" customFormat="false" ht="12.8" hidden="false" customHeight="true" outlineLevel="0" collapsed="false"/>
    <row r="1048474" customFormat="false" ht="12.8" hidden="false" customHeight="true" outlineLevel="0" collapsed="false"/>
    <row r="1048475" customFormat="false" ht="12.8" hidden="false" customHeight="true" outlineLevel="0" collapsed="false"/>
    <row r="1048476" customFormat="false" ht="12.8" hidden="false" customHeight="true" outlineLevel="0" collapsed="false"/>
    <row r="1048477" customFormat="false" ht="12.8" hidden="false" customHeight="true" outlineLevel="0" collapsed="false"/>
    <row r="1048478" customFormat="false" ht="12.8" hidden="false" customHeight="true" outlineLevel="0" collapsed="false"/>
    <row r="1048479" customFormat="false" ht="12.8" hidden="false" customHeight="true" outlineLevel="0" collapsed="false"/>
    <row r="1048480" customFormat="false" ht="12.8" hidden="false" customHeight="true" outlineLevel="0" collapsed="false"/>
    <row r="1048481" customFormat="false" ht="12.8" hidden="false" customHeight="true" outlineLevel="0" collapsed="false"/>
    <row r="1048482" customFormat="false" ht="12.8" hidden="false" customHeight="true" outlineLevel="0" collapsed="false"/>
    <row r="1048483" customFormat="false" ht="12.8" hidden="false" customHeight="true" outlineLevel="0" collapsed="false"/>
    <row r="1048484" customFormat="false" ht="12.8" hidden="false" customHeight="true" outlineLevel="0" collapsed="false"/>
    <row r="1048485" customFormat="false" ht="12.8" hidden="false" customHeight="true" outlineLevel="0" collapsed="false"/>
    <row r="1048486" customFormat="false" ht="12.8" hidden="false" customHeight="true" outlineLevel="0" collapsed="false"/>
    <row r="1048487" customFormat="false" ht="12.8" hidden="false" customHeight="true" outlineLevel="0" collapsed="false"/>
    <row r="1048488" customFormat="false" ht="12.8" hidden="false" customHeight="true" outlineLevel="0" collapsed="false"/>
    <row r="1048489" customFormat="false" ht="12.8" hidden="false" customHeight="true" outlineLevel="0" collapsed="false"/>
    <row r="1048490" customFormat="false" ht="12.8" hidden="false" customHeight="true" outlineLevel="0" collapsed="false"/>
    <row r="1048491" customFormat="false" ht="12.8" hidden="false" customHeight="true" outlineLevel="0" collapsed="false"/>
    <row r="1048492" customFormat="false" ht="12.8" hidden="false" customHeight="true" outlineLevel="0" collapsed="false"/>
    <row r="1048493" customFormat="false" ht="12.8" hidden="false" customHeight="true" outlineLevel="0" collapsed="false"/>
    <row r="1048494" customFormat="false" ht="12.8" hidden="false" customHeight="true" outlineLevel="0" collapsed="false"/>
    <row r="1048495" customFormat="false" ht="12.8" hidden="false" customHeight="true" outlineLevel="0" collapsed="false"/>
    <row r="1048496" customFormat="false" ht="12.8" hidden="false" customHeight="true" outlineLevel="0" collapsed="false"/>
    <row r="1048497" customFormat="false" ht="12.8" hidden="false" customHeight="true" outlineLevel="0" collapsed="false"/>
    <row r="1048498" customFormat="false" ht="12.8" hidden="false" customHeight="true" outlineLevel="0" collapsed="false"/>
    <row r="1048499" customFormat="false" ht="12.8" hidden="false" customHeight="true" outlineLevel="0" collapsed="false"/>
    <row r="1048500" customFormat="false" ht="12.8" hidden="false" customHeight="true" outlineLevel="0" collapsed="false"/>
    <row r="1048501" customFormat="false" ht="12.8" hidden="false" customHeight="true" outlineLevel="0" collapsed="false"/>
    <row r="1048502" customFormat="false" ht="12.8" hidden="false" customHeight="true" outlineLevel="0" collapsed="false"/>
    <row r="1048503" customFormat="false" ht="12.8" hidden="false" customHeight="true" outlineLevel="0" collapsed="false"/>
    <row r="1048504" customFormat="false" ht="12.8" hidden="false" customHeight="true" outlineLevel="0" collapsed="false"/>
    <row r="1048505" customFormat="false" ht="12.8" hidden="false" customHeight="true" outlineLevel="0" collapsed="false"/>
    <row r="1048506" customFormat="false" ht="12.8" hidden="false" customHeight="true" outlineLevel="0" collapsed="false"/>
    <row r="1048507" customFormat="false" ht="12.8" hidden="false" customHeight="true" outlineLevel="0" collapsed="false"/>
    <row r="1048508" customFormat="false" ht="12.8" hidden="false" customHeight="true" outlineLevel="0" collapsed="false"/>
    <row r="1048509" customFormat="false" ht="12.8" hidden="false" customHeight="true" outlineLevel="0" collapsed="false"/>
    <row r="1048510" customFormat="false" ht="12.8" hidden="false" customHeight="true" outlineLevel="0" collapsed="false"/>
    <row r="1048511" customFormat="false" ht="12.8" hidden="false" customHeight="true" outlineLevel="0" collapsed="false"/>
    <row r="1048512" customFormat="false" ht="12.8" hidden="false" customHeight="true" outlineLevel="0" collapsed="false"/>
    <row r="1048513" customFormat="false" ht="12.8" hidden="false" customHeight="true" outlineLevel="0" collapsed="false"/>
    <row r="1048514" customFormat="false" ht="12.8" hidden="false" customHeight="true" outlineLevel="0" collapsed="false"/>
    <row r="1048515" customFormat="false" ht="12.8" hidden="false" customHeight="true" outlineLevel="0" collapsed="false"/>
    <row r="1048516" customFormat="false" ht="12.8" hidden="false" customHeight="true" outlineLevel="0" collapsed="false"/>
    <row r="1048517" customFormat="false" ht="12.8" hidden="false" customHeight="true" outlineLevel="0" collapsed="false"/>
    <row r="1048518" customFormat="false" ht="12.8" hidden="false" customHeight="true" outlineLevel="0" collapsed="false"/>
    <row r="1048519" customFormat="false" ht="12.8" hidden="false" customHeight="true" outlineLevel="0" collapsed="false"/>
    <row r="1048520" customFormat="false" ht="12.8" hidden="false" customHeight="true" outlineLevel="0" collapsed="false"/>
    <row r="1048521" customFormat="false" ht="12.8" hidden="false" customHeight="true" outlineLevel="0" collapsed="false"/>
    <row r="1048522" customFormat="false" ht="12.8" hidden="false" customHeight="true" outlineLevel="0" collapsed="false"/>
    <row r="1048523" customFormat="false" ht="12.8" hidden="false" customHeight="true" outlineLevel="0" collapsed="false"/>
    <row r="1048524" customFormat="false" ht="12.8" hidden="false" customHeight="true" outlineLevel="0" collapsed="false"/>
    <row r="1048525" customFormat="false" ht="12.8" hidden="false" customHeight="true" outlineLevel="0" collapsed="false"/>
    <row r="1048526" customFormat="false" ht="12.8" hidden="false" customHeight="true" outlineLevel="0" collapsed="false"/>
    <row r="1048527" customFormat="false" ht="12.8" hidden="false" customHeight="true" outlineLevel="0" collapsed="false"/>
    <row r="1048528" customFormat="false" ht="12.8" hidden="false" customHeight="true" outlineLevel="0" collapsed="false"/>
    <row r="1048529" customFormat="false" ht="12.8" hidden="false" customHeight="true" outlineLevel="0" collapsed="false"/>
    <row r="1048530" customFormat="false" ht="12.8" hidden="false" customHeight="true" outlineLevel="0" collapsed="false"/>
    <row r="1048531" customFormat="false" ht="12.8" hidden="false" customHeight="true" outlineLevel="0" collapsed="false"/>
    <row r="1048532" customFormat="false" ht="12.8" hidden="false" customHeight="true" outlineLevel="0" collapsed="false"/>
    <row r="1048533" customFormat="false" ht="12.8" hidden="false" customHeight="true" outlineLevel="0" collapsed="false"/>
    <row r="1048534" customFormat="false" ht="12.8" hidden="false" customHeight="true" outlineLevel="0" collapsed="false"/>
    <row r="1048535" customFormat="false" ht="12.8" hidden="false" customHeight="true" outlineLevel="0" collapsed="false"/>
    <row r="1048536" customFormat="false" ht="12.8" hidden="false" customHeight="true" outlineLevel="0" collapsed="false"/>
    <row r="1048537" customFormat="false" ht="12.8" hidden="false" customHeight="true" outlineLevel="0" collapsed="false"/>
    <row r="1048538" customFormat="false" ht="12.8" hidden="false" customHeight="true" outlineLevel="0" collapsed="false"/>
    <row r="1048539" customFormat="false" ht="12.8" hidden="false" customHeight="true" outlineLevel="0" collapsed="false"/>
    <row r="1048540" customFormat="false" ht="12.8" hidden="false" customHeight="true" outlineLevel="0" collapsed="false"/>
    <row r="1048541" customFormat="false" ht="12.8" hidden="false" customHeight="true" outlineLevel="0" collapsed="false"/>
    <row r="1048542" customFormat="false" ht="12.8" hidden="false" customHeight="true" outlineLevel="0" collapsed="false"/>
    <row r="1048543" customFormat="false" ht="12.8" hidden="false" customHeight="true" outlineLevel="0" collapsed="false"/>
    <row r="1048544" customFormat="false" ht="12.8" hidden="false" customHeight="true" outlineLevel="0" collapsed="false"/>
    <row r="1048545" customFormat="false" ht="12.8" hidden="false" customHeight="true" outlineLevel="0" collapsed="false"/>
    <row r="1048546" customFormat="false" ht="12.8" hidden="false" customHeight="true" outlineLevel="0" collapsed="false"/>
    <row r="1048547" customFormat="false" ht="12.8" hidden="false" customHeight="true" outlineLevel="0" collapsed="false"/>
    <row r="1048548" customFormat="false" ht="12.8" hidden="false" customHeight="true" outlineLevel="0" collapsed="false"/>
    <row r="1048549" customFormat="false" ht="12.8" hidden="false" customHeight="true" outlineLevel="0" collapsed="false"/>
    <row r="1048550" customFormat="false" ht="12.8" hidden="false" customHeight="true" outlineLevel="0" collapsed="false"/>
    <row r="1048551" customFormat="false" ht="12.8" hidden="false" customHeight="true" outlineLevel="0" collapsed="false"/>
    <row r="1048552" customFormat="false" ht="12.8" hidden="false" customHeight="true" outlineLevel="0" collapsed="false"/>
    <row r="1048553" customFormat="false" ht="12.8" hidden="false" customHeight="true" outlineLevel="0" collapsed="false"/>
    <row r="1048554" customFormat="false" ht="12.8" hidden="false" customHeight="true" outlineLevel="0" collapsed="false"/>
    <row r="1048555" customFormat="false" ht="12.8" hidden="false" customHeight="true" outlineLevel="0" collapsed="false"/>
    <row r="1048556" customFormat="false" ht="12.8" hidden="false" customHeight="true" outlineLevel="0" collapsed="false"/>
    <row r="1048557" customFormat="false" ht="12.8" hidden="false" customHeight="true" outlineLevel="0" collapsed="false"/>
    <row r="1048558" customFormat="false" ht="12.8" hidden="false" customHeight="true" outlineLevel="0" collapsed="false"/>
    <row r="1048559" customFormat="false" ht="12.8" hidden="false" customHeight="true" outlineLevel="0" collapsed="false"/>
    <row r="1048560" customFormat="false" ht="12.8" hidden="false" customHeight="true" outlineLevel="0" collapsed="false"/>
    <row r="1048561" customFormat="false" ht="12.8" hidden="false" customHeight="true" outlineLevel="0" collapsed="false"/>
    <row r="1048562" customFormat="false" ht="12.8" hidden="false" customHeight="true" outlineLevel="0" collapsed="false"/>
    <row r="1048563" customFormat="false" ht="12.8" hidden="false" customHeight="true" outlineLevel="0" collapsed="false"/>
    <row r="1048564" customFormat="false" ht="12.8" hidden="false" customHeight="true" outlineLevel="0" collapsed="false"/>
    <row r="1048565" customFormat="false" ht="12.8" hidden="false" customHeight="true" outlineLevel="0" collapsed="false"/>
    <row r="1048566" customFormat="false" ht="12.8" hidden="false" customHeight="true" outlineLevel="0" collapsed="false"/>
    <row r="1048567" customFormat="false" ht="12.8" hidden="false" customHeight="true" outlineLevel="0" collapsed="false"/>
    <row r="1048568" customFormat="false" ht="12.8" hidden="false" customHeight="true" outlineLevel="0" collapsed="false"/>
    <row r="1048569" customFormat="false" ht="12.8" hidden="false" customHeight="true" outlineLevel="0" collapsed="false"/>
    <row r="1048570" customFormat="false" ht="12.8" hidden="false" customHeight="true" outlineLevel="0" collapsed="false"/>
    <row r="1048571" customFormat="false" ht="12.8" hidden="false" customHeight="true" outlineLevel="0" collapsed="false"/>
    <row r="1048572" customFormat="false" ht="12.8" hidden="false" customHeight="true" outlineLevel="0" collapsed="false"/>
    <row r="1048573" customFormat="false" ht="12.8" hidden="false" customHeight="true" outlineLevel="0" collapsed="false"/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mergeCells count="19">
    <mergeCell ref="A1:I2"/>
    <mergeCell ref="A3:A4"/>
    <mergeCell ref="B3:B4"/>
    <mergeCell ref="C3:C4"/>
    <mergeCell ref="I3:I4"/>
    <mergeCell ref="B9:I9"/>
    <mergeCell ref="B10:I10"/>
    <mergeCell ref="B11:I11"/>
    <mergeCell ref="B12:I12"/>
    <mergeCell ref="B13:I13"/>
    <mergeCell ref="B14:I14"/>
    <mergeCell ref="A16:I16"/>
    <mergeCell ref="A18:A19"/>
    <mergeCell ref="B18:B19"/>
    <mergeCell ref="C18:C19"/>
    <mergeCell ref="D18:F18"/>
    <mergeCell ref="H18:H19"/>
    <mergeCell ref="D34:F34"/>
    <mergeCell ref="D35:F35"/>
  </mergeCells>
  <printOptions headings="false" gridLines="false" gridLinesSet="true" horizontalCentered="false" verticalCentered="false"/>
  <pageMargins left="0.751388888888889" right="0.751388888888889" top="1" bottom="1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KZ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I7" activeCellId="0" sqref="I7"/>
    </sheetView>
  </sheetViews>
  <sheetFormatPr defaultColWidth="9.1328125" defaultRowHeight="12.75" customHeight="true" zeroHeight="false" outlineLevelRow="0" outlineLevelCol="0"/>
  <cols>
    <col collapsed="false" customWidth="true" hidden="false" outlineLevel="0" max="1" min="1" style="1" width="9.54"/>
    <col collapsed="false" customWidth="true" hidden="false" outlineLevel="0" max="2" min="2" style="1" width="52.15"/>
    <col collapsed="false" customWidth="true" hidden="false" outlineLevel="0" max="3" min="3" style="1" width="19.52"/>
    <col collapsed="false" customWidth="true" hidden="false" outlineLevel="0" max="4" min="4" style="1" width="26.66"/>
    <col collapsed="false" customWidth="true" hidden="false" outlineLevel="0" max="5" min="5" style="1" width="30.73"/>
    <col collapsed="false" customWidth="true" hidden="false" outlineLevel="0" max="6" min="6" style="1" width="27.21"/>
    <col collapsed="false" customWidth="true" hidden="false" outlineLevel="0" max="7" min="7" style="1" width="26.26"/>
    <col collapsed="false" customWidth="true" hidden="false" outlineLevel="0" max="9" min="8" style="1" width="23.86"/>
    <col collapsed="false" customWidth="true" hidden="false" outlineLevel="0" max="10" min="10" style="1" width="21.29"/>
    <col collapsed="false" customWidth="true" hidden="false" outlineLevel="0" max="11" min="11" style="1" width="12.43"/>
    <col collapsed="false" customWidth="true" hidden="false" outlineLevel="0" max="1025" min="989" style="1" width="12.69"/>
  </cols>
  <sheetData>
    <row r="1" customFormat="false" ht="39" hidden="false" customHeight="true" outlineLevel="0" collapsed="false">
      <c r="A1" s="2" t="s">
        <v>44</v>
      </c>
      <c r="B1" s="2"/>
      <c r="C1" s="2"/>
      <c r="D1" s="2"/>
      <c r="E1" s="2"/>
      <c r="F1" s="2"/>
      <c r="G1" s="2"/>
      <c r="H1" s="2"/>
      <c r="I1" s="2"/>
      <c r="K1" s="3"/>
    </row>
    <row r="2" customFormat="false" ht="41" hidden="false" customHeight="true" outlineLevel="0" collapsed="false">
      <c r="A2" s="2"/>
      <c r="B2" s="2"/>
      <c r="C2" s="2"/>
      <c r="D2" s="2"/>
      <c r="E2" s="2"/>
      <c r="F2" s="2"/>
      <c r="G2" s="2"/>
      <c r="H2" s="2"/>
      <c r="I2" s="2"/>
      <c r="K2" s="4"/>
    </row>
    <row r="3" customFormat="false" ht="15.75" hidden="false" customHeight="true" outlineLevel="0" collapsed="false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K3" s="4"/>
    </row>
    <row r="4" customFormat="false" ht="32.05" hidden="false" customHeight="true" outlineLevel="0" collapsed="false">
      <c r="A4" s="5"/>
      <c r="B4" s="5"/>
      <c r="C4" s="5"/>
      <c r="D4" s="6" t="s">
        <v>10</v>
      </c>
      <c r="E4" s="6" t="s">
        <v>11</v>
      </c>
      <c r="F4" s="6" t="s">
        <v>12</v>
      </c>
      <c r="G4" s="6" t="s">
        <v>13</v>
      </c>
      <c r="H4" s="6"/>
      <c r="I4" s="5"/>
      <c r="K4" s="4"/>
    </row>
    <row r="5" customFormat="false" ht="57.45" hidden="false" customHeight="false" outlineLevel="0" collapsed="false">
      <c r="A5" s="7" t="n">
        <v>1</v>
      </c>
      <c r="B5" s="8" t="s">
        <v>55</v>
      </c>
      <c r="C5" s="9" t="s">
        <v>56</v>
      </c>
      <c r="D5" s="10"/>
      <c r="E5" s="11"/>
      <c r="F5" s="33" t="n">
        <f aca="false">G23</f>
        <v>130</v>
      </c>
      <c r="G5" s="10"/>
      <c r="H5" s="33" t="n">
        <f aca="false">H16</f>
        <v>107.25</v>
      </c>
      <c r="I5" s="12" t="n">
        <f aca="false">AVERAGE(D5:H5)</f>
        <v>118.625</v>
      </c>
      <c r="J5" s="13"/>
      <c r="K5" s="4"/>
    </row>
    <row r="6" customFormat="false" ht="12.75" hidden="false" customHeight="true" outlineLevel="0" collapsed="false">
      <c r="H6" s="34" t="s">
        <v>47</v>
      </c>
      <c r="I6" s="35" t="n">
        <f aca="false">804*118.63</f>
        <v>95378.52</v>
      </c>
      <c r="J6" s="14"/>
    </row>
    <row r="8" customFormat="false" ht="12.75" hidden="false" customHeight="true" outlineLevel="0" collapsed="false">
      <c r="A8" s="29" t="s">
        <v>29</v>
      </c>
      <c r="B8" s="16" t="s">
        <v>57</v>
      </c>
      <c r="C8" s="16"/>
      <c r="D8" s="16"/>
      <c r="E8" s="16"/>
      <c r="F8" s="16"/>
      <c r="G8" s="16"/>
      <c r="H8" s="16"/>
      <c r="I8" s="16"/>
    </row>
    <row r="9" customFormat="false" ht="12.75" hidden="false" customHeight="true" outlineLevel="0" collapsed="false">
      <c r="B9" s="36"/>
      <c r="C9" s="36"/>
      <c r="D9" s="36"/>
      <c r="E9" s="36"/>
      <c r="F9" s="36"/>
      <c r="G9" s="36"/>
      <c r="H9" s="36"/>
      <c r="I9" s="36"/>
    </row>
    <row r="12" customFormat="false" ht="20.85" hidden="false" customHeight="true" outlineLevel="0" collapsed="false">
      <c r="A12" s="31" t="s">
        <v>39</v>
      </c>
      <c r="B12" s="31"/>
      <c r="C12" s="31"/>
      <c r="D12" s="31"/>
      <c r="E12" s="31"/>
      <c r="F12" s="31"/>
      <c r="G12" s="31"/>
      <c r="H12" s="31"/>
      <c r="I12" s="31"/>
      <c r="J12" s="17"/>
    </row>
    <row r="13" customFormat="false" ht="12.75" hidden="false" customHeight="true" outlineLevel="0" collapsed="false">
      <c r="A13" s="18"/>
      <c r="B13" s="18"/>
      <c r="C13" s="18"/>
      <c r="D13" s="18"/>
      <c r="E13" s="18"/>
      <c r="F13" s="18"/>
    </row>
    <row r="14" customFormat="false" ht="12.75" hidden="false" customHeight="true" outlineLevel="0" collapsed="false">
      <c r="A14" s="19" t="s">
        <v>1</v>
      </c>
      <c r="B14" s="19" t="s">
        <v>2</v>
      </c>
      <c r="C14" s="19" t="s">
        <v>3</v>
      </c>
      <c r="D14" s="19" t="s">
        <v>8</v>
      </c>
      <c r="E14" s="19"/>
      <c r="F14" s="19"/>
      <c r="G14" s="19"/>
      <c r="H14" s="19" t="s">
        <v>34</v>
      </c>
    </row>
    <row r="15" customFormat="false" ht="35.05" hidden="false" customHeight="false" outlineLevel="0" collapsed="false">
      <c r="A15" s="19"/>
      <c r="B15" s="19"/>
      <c r="C15" s="19"/>
      <c r="D15" s="20" t="s">
        <v>40</v>
      </c>
      <c r="E15" s="20" t="s">
        <v>41</v>
      </c>
      <c r="F15" s="20" t="s">
        <v>42</v>
      </c>
      <c r="G15" s="20" t="s">
        <v>43</v>
      </c>
      <c r="H15" s="19"/>
    </row>
    <row r="16" customFormat="false" ht="20.85" hidden="false" customHeight="false" outlineLevel="0" collapsed="false">
      <c r="A16" s="7" t="n">
        <v>1</v>
      </c>
      <c r="B16" s="8" t="s">
        <v>55</v>
      </c>
      <c r="C16" s="9" t="n">
        <v>1</v>
      </c>
      <c r="D16" s="22" t="n">
        <v>115</v>
      </c>
      <c r="E16" s="22" t="n">
        <v>109</v>
      </c>
      <c r="F16" s="22" t="n">
        <v>95</v>
      </c>
      <c r="G16" s="22" t="n">
        <v>110</v>
      </c>
      <c r="H16" s="25" t="n">
        <f aca="false">AVERAGE(D16:G16)</f>
        <v>107.25</v>
      </c>
    </row>
    <row r="19" customFormat="false" ht="15" hidden="false" customHeight="false" outlineLevel="0" collapsed="false">
      <c r="A19" s="31" t="s">
        <v>33</v>
      </c>
      <c r="B19" s="31"/>
      <c r="C19" s="31"/>
      <c r="D19" s="31"/>
      <c r="E19" s="31"/>
      <c r="F19" s="31"/>
      <c r="G19" s="31"/>
      <c r="H19" s="31"/>
      <c r="I19" s="31"/>
      <c r="J19" s="17"/>
    </row>
    <row r="20" customFormat="false" ht="12.75" hidden="false" customHeight="true" outlineLevel="0" collapsed="false">
      <c r="A20" s="18"/>
      <c r="B20" s="18"/>
      <c r="C20" s="18"/>
      <c r="D20" s="18"/>
      <c r="E20" s="18"/>
      <c r="F20" s="18"/>
    </row>
    <row r="21" customFormat="false" ht="12.75" hidden="false" customHeight="true" outlineLevel="0" collapsed="false">
      <c r="A21" s="19" t="s">
        <v>1</v>
      </c>
      <c r="B21" s="19" t="s">
        <v>2</v>
      </c>
      <c r="C21" s="19" t="s">
        <v>3</v>
      </c>
      <c r="D21" s="19" t="s">
        <v>6</v>
      </c>
      <c r="E21" s="19"/>
      <c r="F21" s="19"/>
      <c r="G21" s="19" t="s">
        <v>34</v>
      </c>
      <c r="AKZ21" s="1"/>
    </row>
    <row r="22" customFormat="false" ht="12.75" hidden="false" customHeight="true" outlineLevel="0" collapsed="false">
      <c r="A22" s="19"/>
      <c r="B22" s="19"/>
      <c r="C22" s="19"/>
      <c r="D22" s="20"/>
      <c r="E22" s="20"/>
      <c r="F22" s="21"/>
      <c r="G22" s="19"/>
      <c r="AKZ22" s="1"/>
    </row>
    <row r="23" customFormat="false" ht="20.85" hidden="false" customHeight="false" outlineLevel="0" collapsed="false">
      <c r="A23" s="7" t="n">
        <v>1</v>
      </c>
      <c r="B23" s="8" t="s">
        <v>55</v>
      </c>
      <c r="C23" s="9" t="n">
        <v>1</v>
      </c>
      <c r="D23" s="22" t="n">
        <v>140</v>
      </c>
      <c r="E23" s="22" t="n">
        <v>120</v>
      </c>
      <c r="F23" s="22"/>
      <c r="G23" s="22" t="n">
        <f aca="false">AVERAGE(D23:F23)</f>
        <v>130</v>
      </c>
      <c r="AKZ23" s="1"/>
    </row>
    <row r="35" customFormat="false" ht="22.05" hidden="false" customHeight="false" outlineLevel="0" collapsed="false">
      <c r="C35" s="32" t="s">
        <v>53</v>
      </c>
      <c r="D35" s="32"/>
      <c r="E35" s="32"/>
    </row>
    <row r="36" customFormat="false" ht="22.05" hidden="false" customHeight="false" outlineLevel="0" collapsed="false">
      <c r="C36" s="32" t="s">
        <v>54</v>
      </c>
      <c r="D36" s="32"/>
      <c r="E36" s="32"/>
    </row>
    <row r="1048469" customFormat="false" ht="12.8" hidden="false" customHeight="true" outlineLevel="0" collapsed="false"/>
    <row r="1048470" customFormat="false" ht="12.8" hidden="false" customHeight="true" outlineLevel="0" collapsed="false"/>
    <row r="1048471" customFormat="false" ht="12.8" hidden="false" customHeight="true" outlineLevel="0" collapsed="false"/>
    <row r="1048472" customFormat="false" ht="12.8" hidden="false" customHeight="true" outlineLevel="0" collapsed="false"/>
    <row r="1048473" customFormat="false" ht="12.8" hidden="false" customHeight="true" outlineLevel="0" collapsed="false"/>
    <row r="1048474" customFormat="false" ht="12.8" hidden="false" customHeight="true" outlineLevel="0" collapsed="false"/>
    <row r="1048475" customFormat="false" ht="12.8" hidden="false" customHeight="true" outlineLevel="0" collapsed="false"/>
    <row r="1048476" customFormat="false" ht="12.8" hidden="false" customHeight="true" outlineLevel="0" collapsed="false"/>
    <row r="1048477" customFormat="false" ht="12.8" hidden="false" customHeight="true" outlineLevel="0" collapsed="false"/>
    <row r="1048478" customFormat="false" ht="12.8" hidden="false" customHeight="true" outlineLevel="0" collapsed="false"/>
    <row r="1048479" customFormat="false" ht="12.8" hidden="false" customHeight="true" outlineLevel="0" collapsed="false"/>
    <row r="1048480" customFormat="false" ht="12.8" hidden="false" customHeight="true" outlineLevel="0" collapsed="false"/>
    <row r="1048481" customFormat="false" ht="12.8" hidden="false" customHeight="true" outlineLevel="0" collapsed="false"/>
    <row r="1048482" customFormat="false" ht="12.8" hidden="false" customHeight="true" outlineLevel="0" collapsed="false"/>
    <row r="1048483" customFormat="false" ht="12.8" hidden="false" customHeight="true" outlineLevel="0" collapsed="false"/>
    <row r="1048484" customFormat="false" ht="12.8" hidden="false" customHeight="true" outlineLevel="0" collapsed="false"/>
    <row r="1048485" customFormat="false" ht="12.8" hidden="false" customHeight="true" outlineLevel="0" collapsed="false"/>
    <row r="1048486" customFormat="false" ht="12.8" hidden="false" customHeight="true" outlineLevel="0" collapsed="false"/>
    <row r="1048487" customFormat="false" ht="12.8" hidden="false" customHeight="true" outlineLevel="0" collapsed="false"/>
    <row r="1048488" customFormat="false" ht="12.8" hidden="false" customHeight="true" outlineLevel="0" collapsed="false"/>
    <row r="1048489" customFormat="false" ht="12.8" hidden="false" customHeight="true" outlineLevel="0" collapsed="false"/>
    <row r="1048490" customFormat="false" ht="12.8" hidden="false" customHeight="true" outlineLevel="0" collapsed="false"/>
    <row r="1048491" customFormat="false" ht="12.8" hidden="false" customHeight="true" outlineLevel="0" collapsed="false"/>
    <row r="1048492" customFormat="false" ht="12.8" hidden="false" customHeight="true" outlineLevel="0" collapsed="false"/>
    <row r="1048493" customFormat="false" ht="12.8" hidden="false" customHeight="true" outlineLevel="0" collapsed="false"/>
    <row r="1048494" customFormat="false" ht="12.8" hidden="false" customHeight="true" outlineLevel="0" collapsed="false"/>
    <row r="1048495" customFormat="false" ht="12.8" hidden="false" customHeight="true" outlineLevel="0" collapsed="false"/>
    <row r="1048496" customFormat="false" ht="12.8" hidden="false" customHeight="true" outlineLevel="0" collapsed="false"/>
    <row r="1048497" customFormat="false" ht="12.8" hidden="false" customHeight="true" outlineLevel="0" collapsed="false"/>
    <row r="1048498" customFormat="false" ht="12.8" hidden="false" customHeight="true" outlineLevel="0" collapsed="false"/>
    <row r="1048499" customFormat="false" ht="12.8" hidden="false" customHeight="true" outlineLevel="0" collapsed="false"/>
    <row r="1048500" customFormat="false" ht="12.8" hidden="false" customHeight="true" outlineLevel="0" collapsed="false"/>
    <row r="1048501" customFormat="false" ht="12.8" hidden="false" customHeight="true" outlineLevel="0" collapsed="false"/>
    <row r="1048502" customFormat="false" ht="12.8" hidden="false" customHeight="true" outlineLevel="0" collapsed="false"/>
    <row r="1048503" customFormat="false" ht="12.8" hidden="false" customHeight="true" outlineLevel="0" collapsed="false"/>
    <row r="1048504" customFormat="false" ht="12.8" hidden="false" customHeight="true" outlineLevel="0" collapsed="false"/>
    <row r="1048505" customFormat="false" ht="12.8" hidden="false" customHeight="true" outlineLevel="0" collapsed="false"/>
    <row r="1048506" customFormat="false" ht="12.8" hidden="false" customHeight="true" outlineLevel="0" collapsed="false"/>
    <row r="1048507" customFormat="false" ht="12.8" hidden="false" customHeight="true" outlineLevel="0" collapsed="false"/>
    <row r="1048508" customFormat="false" ht="12.8" hidden="false" customHeight="true" outlineLevel="0" collapsed="false"/>
    <row r="1048509" customFormat="false" ht="12.8" hidden="false" customHeight="true" outlineLevel="0" collapsed="false"/>
    <row r="1048510" customFormat="false" ht="12.8" hidden="false" customHeight="true" outlineLevel="0" collapsed="false"/>
    <row r="1048511" customFormat="false" ht="12.8" hidden="false" customHeight="true" outlineLevel="0" collapsed="false"/>
    <row r="1048512" customFormat="false" ht="12.8" hidden="false" customHeight="true" outlineLevel="0" collapsed="false"/>
    <row r="1048513" customFormat="false" ht="12.8" hidden="false" customHeight="true" outlineLevel="0" collapsed="false"/>
    <row r="1048514" customFormat="false" ht="12.8" hidden="false" customHeight="true" outlineLevel="0" collapsed="false"/>
    <row r="1048515" customFormat="false" ht="12.8" hidden="false" customHeight="true" outlineLevel="0" collapsed="false"/>
    <row r="1048516" customFormat="false" ht="12.8" hidden="false" customHeight="true" outlineLevel="0" collapsed="false"/>
    <row r="1048517" customFormat="false" ht="12.8" hidden="false" customHeight="true" outlineLevel="0" collapsed="false"/>
    <row r="1048518" customFormat="false" ht="12.8" hidden="false" customHeight="true" outlineLevel="0" collapsed="false"/>
    <row r="1048519" customFormat="false" ht="12.8" hidden="false" customHeight="true" outlineLevel="0" collapsed="false"/>
    <row r="1048520" customFormat="false" ht="12.8" hidden="false" customHeight="true" outlineLevel="0" collapsed="false"/>
    <row r="1048521" customFormat="false" ht="12.8" hidden="false" customHeight="true" outlineLevel="0" collapsed="false"/>
    <row r="1048522" customFormat="false" ht="12.8" hidden="false" customHeight="true" outlineLevel="0" collapsed="false"/>
    <row r="1048523" customFormat="false" ht="12.8" hidden="false" customHeight="true" outlineLevel="0" collapsed="false"/>
    <row r="1048524" customFormat="false" ht="12.8" hidden="false" customHeight="true" outlineLevel="0" collapsed="false"/>
    <row r="1048525" customFormat="false" ht="12.8" hidden="false" customHeight="true" outlineLevel="0" collapsed="false"/>
    <row r="1048526" customFormat="false" ht="12.8" hidden="false" customHeight="true" outlineLevel="0" collapsed="false"/>
    <row r="1048527" customFormat="false" ht="12.8" hidden="false" customHeight="true" outlineLevel="0" collapsed="false"/>
    <row r="1048528" customFormat="false" ht="12.8" hidden="false" customHeight="true" outlineLevel="0" collapsed="false"/>
    <row r="1048529" customFormat="false" ht="12.8" hidden="false" customHeight="true" outlineLevel="0" collapsed="false"/>
    <row r="1048530" customFormat="false" ht="12.8" hidden="false" customHeight="true" outlineLevel="0" collapsed="false"/>
    <row r="1048531" customFormat="false" ht="12.8" hidden="false" customHeight="true" outlineLevel="0" collapsed="false"/>
    <row r="1048532" customFormat="false" ht="12.8" hidden="false" customHeight="true" outlineLevel="0" collapsed="false"/>
    <row r="1048533" customFormat="false" ht="12.8" hidden="false" customHeight="true" outlineLevel="0" collapsed="false"/>
    <row r="1048534" customFormat="false" ht="12.8" hidden="false" customHeight="true" outlineLevel="0" collapsed="false"/>
    <row r="1048535" customFormat="false" ht="12.8" hidden="false" customHeight="true" outlineLevel="0" collapsed="false"/>
    <row r="1048536" customFormat="false" ht="12.8" hidden="false" customHeight="true" outlineLevel="0" collapsed="false"/>
    <row r="1048537" customFormat="false" ht="12.8" hidden="false" customHeight="true" outlineLevel="0" collapsed="false"/>
    <row r="1048538" customFormat="false" ht="12.8" hidden="false" customHeight="true" outlineLevel="0" collapsed="false"/>
    <row r="1048539" customFormat="false" ht="12.8" hidden="false" customHeight="true" outlineLevel="0" collapsed="false"/>
    <row r="1048540" customFormat="false" ht="12.8" hidden="false" customHeight="true" outlineLevel="0" collapsed="false"/>
    <row r="1048541" customFormat="false" ht="12.8" hidden="false" customHeight="true" outlineLevel="0" collapsed="false"/>
    <row r="1048542" customFormat="false" ht="12.8" hidden="false" customHeight="true" outlineLevel="0" collapsed="false"/>
    <row r="1048543" customFormat="false" ht="12.8" hidden="false" customHeight="true" outlineLevel="0" collapsed="false"/>
    <row r="1048544" customFormat="false" ht="12.8" hidden="false" customHeight="true" outlineLevel="0" collapsed="false"/>
    <row r="1048545" customFormat="false" ht="12.8" hidden="false" customHeight="true" outlineLevel="0" collapsed="false"/>
    <row r="1048546" customFormat="false" ht="12.8" hidden="false" customHeight="true" outlineLevel="0" collapsed="false"/>
    <row r="1048547" customFormat="false" ht="12.8" hidden="false" customHeight="true" outlineLevel="0" collapsed="false"/>
    <row r="1048548" customFormat="false" ht="12.8" hidden="false" customHeight="true" outlineLevel="0" collapsed="false"/>
    <row r="1048549" customFormat="false" ht="12.8" hidden="false" customHeight="true" outlineLevel="0" collapsed="false"/>
    <row r="1048550" customFormat="false" ht="12.8" hidden="false" customHeight="true" outlineLevel="0" collapsed="false"/>
    <row r="1048551" customFormat="false" ht="12.8" hidden="false" customHeight="true" outlineLevel="0" collapsed="false"/>
    <row r="1048552" customFormat="false" ht="12.8" hidden="false" customHeight="true" outlineLevel="0" collapsed="false"/>
    <row r="1048553" customFormat="false" ht="12.8" hidden="false" customHeight="true" outlineLevel="0" collapsed="false"/>
    <row r="1048554" customFormat="false" ht="12.8" hidden="false" customHeight="true" outlineLevel="0" collapsed="false"/>
    <row r="1048555" customFormat="false" ht="12.8" hidden="false" customHeight="true" outlineLevel="0" collapsed="false"/>
    <row r="1048556" customFormat="false" ht="12.8" hidden="false" customHeight="true" outlineLevel="0" collapsed="false"/>
    <row r="1048557" customFormat="false" ht="12.8" hidden="false" customHeight="true" outlineLevel="0" collapsed="false"/>
    <row r="1048558" customFormat="false" ht="12.8" hidden="false" customHeight="true" outlineLevel="0" collapsed="false"/>
    <row r="1048559" customFormat="false" ht="12.8" hidden="false" customHeight="true" outlineLevel="0" collapsed="false"/>
    <row r="1048560" customFormat="false" ht="12.8" hidden="false" customHeight="true" outlineLevel="0" collapsed="false"/>
    <row r="1048561" customFormat="false" ht="12.8" hidden="false" customHeight="true" outlineLevel="0" collapsed="false"/>
    <row r="1048562" customFormat="false" ht="12.8" hidden="false" customHeight="true" outlineLevel="0" collapsed="false"/>
    <row r="1048563" customFormat="false" ht="12.8" hidden="false" customHeight="true" outlineLevel="0" collapsed="false"/>
    <row r="1048564" customFormat="false" ht="12.8" hidden="false" customHeight="true" outlineLevel="0" collapsed="false"/>
    <row r="1048565" customFormat="false" ht="12.8" hidden="false" customHeight="true" outlineLevel="0" collapsed="false"/>
    <row r="1048566" customFormat="false" ht="12.8" hidden="false" customHeight="true" outlineLevel="0" collapsed="false"/>
    <row r="1048567" customFormat="false" ht="12.8" hidden="false" customHeight="true" outlineLevel="0" collapsed="false"/>
    <row r="1048568" customFormat="false" ht="12.8" hidden="false" customHeight="true" outlineLevel="0" collapsed="false"/>
    <row r="1048569" customFormat="false" ht="12.8" hidden="false" customHeight="true" outlineLevel="0" collapsed="false"/>
    <row r="1048570" customFormat="false" ht="12.8" hidden="false" customHeight="true" outlineLevel="0" collapsed="false"/>
    <row r="1048571" customFormat="false" ht="12.8" hidden="false" customHeight="true" outlineLevel="0" collapsed="false"/>
    <row r="1048572" customFormat="false" ht="12.8" hidden="false" customHeight="true" outlineLevel="0" collapsed="false"/>
    <row r="1048573" customFormat="false" ht="12.8" hidden="false" customHeight="true" outlineLevel="0" collapsed="false"/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mergeCells count="21">
    <mergeCell ref="A1:I2"/>
    <mergeCell ref="A3:A4"/>
    <mergeCell ref="B3:B4"/>
    <mergeCell ref="C3:C4"/>
    <mergeCell ref="I3:I4"/>
    <mergeCell ref="B8:I8"/>
    <mergeCell ref="B9:I9"/>
    <mergeCell ref="A12:I12"/>
    <mergeCell ref="A14:A15"/>
    <mergeCell ref="B14:B15"/>
    <mergeCell ref="C14:C15"/>
    <mergeCell ref="D14:F14"/>
    <mergeCell ref="H14:H15"/>
    <mergeCell ref="A19:I19"/>
    <mergeCell ref="A21:A22"/>
    <mergeCell ref="B21:B22"/>
    <mergeCell ref="C21:C22"/>
    <mergeCell ref="D21:F21"/>
    <mergeCell ref="G21:G22"/>
    <mergeCell ref="C35:E35"/>
    <mergeCell ref="C36:E36"/>
  </mergeCells>
  <printOptions headings="false" gridLines="false" gridLinesSet="true" horizontalCentered="false" verticalCentered="false"/>
  <pageMargins left="0.751388888888889" right="0.751388888888889" top="1" bottom="1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313</TotalTime>
  <Application>LibreOffice/25.2.4.3$Windows_X86_64 LibreOffice_project/33e196637044ead23f5c3226cde09b47731f7e27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2024-02-20T13:30:00Z</dcterms:created>
  <dc:creator>karenpriscila_dutra</dc:creator>
  <dc:description/>
  <dc:language>pt-BR</dc:language>
  <cp:lastModifiedBy/>
  <cp:lastPrinted>2025-05-23T13:18:12Z</cp:lastPrinted>
  <dcterms:modified xsi:type="dcterms:W3CDTF">2025-06-13T16:21:06Z</dcterms:modified>
  <cp:revision>57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10EF6FAD2CB047B4B916CA35C161CA5A_13</vt:lpwstr>
  </property>
  <property fmtid="{D5CDD505-2E9C-101B-9397-08002B2CF9AE}" pid="3" name="KSOProductBuildVer">
    <vt:lpwstr>1046-12.2.0.19805</vt:lpwstr>
  </property>
</Properties>
</file>