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af744cd38138173/Área de Trabalho/VICKY SERVILLA/10 - Escola FNDE 09 Salas/"/>
    </mc:Choice>
  </mc:AlternateContent>
  <xr:revisionPtr revIDLastSave="1046" documentId="11_1077AF8538BAF600C4CCE4CD1834CD5721A5147C" xr6:coauthVersionLast="47" xr6:coauthVersionMax="47" xr10:uidLastSave="{DACC1BBD-864C-40E4-80D2-1FAB37ABD166}"/>
  <bookViews>
    <workbookView xWindow="-120" yWindow="-120" windowWidth="29040" windowHeight="15720" activeTab="2" xr2:uid="{00000000-000D-0000-FFFF-FFFF00000000}"/>
  </bookViews>
  <sheets>
    <sheet name="Orçamento" sheetId="1" r:id="rId1"/>
    <sheet name="Cronograma" sheetId="2" r:id="rId2"/>
    <sheet name="Composições" sheetId="3" r:id="rId3"/>
  </sheets>
  <definedNames>
    <definedName name="_xlnm.Print_Area" localSheetId="2">Composições!$A$1:$J$1387</definedName>
    <definedName name="_xlnm.Print_Area" localSheetId="1">Cronograma!$A$1:$AE$44</definedName>
    <definedName name="_xlnm.Print_Area" localSheetId="0">Orçamento!$A$1:$M$788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3" l="1"/>
  <c r="F5" i="3"/>
  <c r="AD34" i="2"/>
  <c r="P7" i="2"/>
  <c r="A6" i="2"/>
  <c r="J7" i="2"/>
  <c r="K7" i="2"/>
  <c r="A7" i="2"/>
  <c r="H37" i="2"/>
  <c r="N21" i="2"/>
  <c r="P21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D12" i="2"/>
  <c r="AG11" i="2"/>
  <c r="AG33" i="2"/>
  <c r="AG35" i="2"/>
  <c r="AG10" i="2"/>
  <c r="AH10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AG32" i="2" s="1"/>
  <c r="Z33" i="2"/>
  <c r="Z34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V20" i="2"/>
  <c r="V21" i="2"/>
  <c r="V22" i="2"/>
  <c r="V23" i="2"/>
  <c r="V24" i="2"/>
  <c r="AG24" i="2" s="1"/>
  <c r="V25" i="2"/>
  <c r="AG25" i="2" s="1"/>
  <c r="V26" i="2"/>
  <c r="V27" i="2"/>
  <c r="V28" i="2"/>
  <c r="V29" i="2"/>
  <c r="V30" i="2"/>
  <c r="V31" i="2"/>
  <c r="V32" i="2"/>
  <c r="V33" i="2"/>
  <c r="V34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P20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N20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F11" i="2"/>
  <c r="N3" i="1"/>
  <c r="O268" i="1"/>
  <c r="O265" i="1"/>
  <c r="P179" i="1"/>
  <c r="O179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AD19" i="2"/>
  <c r="AD18" i="2"/>
  <c r="AD17" i="2"/>
  <c r="AD16" i="2"/>
  <c r="AD15" i="2"/>
  <c r="AD14" i="2"/>
  <c r="AD13" i="2"/>
  <c r="AD12" i="2"/>
  <c r="AD11" i="2"/>
  <c r="AD10" i="2"/>
  <c r="AB19" i="2"/>
  <c r="AB18" i="2"/>
  <c r="AB17" i="2"/>
  <c r="AB16" i="2"/>
  <c r="AB15" i="2"/>
  <c r="AB14" i="2"/>
  <c r="AB13" i="2"/>
  <c r="AB12" i="2"/>
  <c r="AB11" i="2"/>
  <c r="AB10" i="2"/>
  <c r="Z19" i="2"/>
  <c r="Z18" i="2"/>
  <c r="Z17" i="2"/>
  <c r="Z16" i="2"/>
  <c r="Z15" i="2"/>
  <c r="Z14" i="2"/>
  <c r="Z13" i="2"/>
  <c r="Z12" i="2"/>
  <c r="Z11" i="2"/>
  <c r="Z10" i="2"/>
  <c r="X19" i="2"/>
  <c r="X18" i="2"/>
  <c r="X17" i="2"/>
  <c r="X16" i="2"/>
  <c r="X15" i="2"/>
  <c r="X14" i="2"/>
  <c r="X13" i="2"/>
  <c r="X12" i="2"/>
  <c r="X11" i="2"/>
  <c r="X10" i="2"/>
  <c r="V19" i="2"/>
  <c r="V18" i="2"/>
  <c r="V17" i="2"/>
  <c r="V16" i="2"/>
  <c r="V15" i="2"/>
  <c r="V14" i="2"/>
  <c r="V13" i="2"/>
  <c r="V12" i="2"/>
  <c r="V11" i="2"/>
  <c r="V10" i="2"/>
  <c r="T19" i="2"/>
  <c r="T18" i="2"/>
  <c r="T17" i="2"/>
  <c r="T16" i="2"/>
  <c r="T15" i="2"/>
  <c r="T14" i="2"/>
  <c r="T13" i="2"/>
  <c r="T12" i="2"/>
  <c r="T11" i="2"/>
  <c r="T10" i="2"/>
  <c r="R19" i="2"/>
  <c r="R18" i="2"/>
  <c r="R17" i="2"/>
  <c r="R16" i="2"/>
  <c r="R15" i="2"/>
  <c r="R14" i="2"/>
  <c r="R13" i="2"/>
  <c r="R12" i="2"/>
  <c r="R11" i="2"/>
  <c r="R10" i="2"/>
  <c r="P19" i="2"/>
  <c r="P18" i="2"/>
  <c r="P17" i="2"/>
  <c r="P16" i="2"/>
  <c r="P15" i="2"/>
  <c r="P14" i="2"/>
  <c r="P13" i="2"/>
  <c r="P12" i="2"/>
  <c r="P11" i="2"/>
  <c r="P10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J19" i="2" s="1"/>
  <c r="C18" i="2"/>
  <c r="N18" i="2" s="1"/>
  <c r="C17" i="2"/>
  <c r="C16" i="2"/>
  <c r="N16" i="2" s="1"/>
  <c r="C15" i="2"/>
  <c r="N15" i="2" s="1"/>
  <c r="C14" i="2"/>
  <c r="J14" i="2" s="1"/>
  <c r="C13" i="2"/>
  <c r="N13" i="2" s="1"/>
  <c r="C12" i="2"/>
  <c r="C11" i="2"/>
  <c r="N11" i="2" s="1"/>
  <c r="C10" i="2"/>
  <c r="N10" i="2" s="1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N17" i="2"/>
  <c r="L12" i="2"/>
  <c r="M788" i="1"/>
  <c r="M787" i="1"/>
  <c r="M786" i="1"/>
  <c r="K785" i="1"/>
  <c r="L785" i="1"/>
  <c r="M785" i="1"/>
  <c r="K779" i="1"/>
  <c r="L779" i="1"/>
  <c r="M779" i="1"/>
  <c r="K776" i="1"/>
  <c r="L776" i="1"/>
  <c r="M776" i="1"/>
  <c r="K762" i="1"/>
  <c r="L762" i="1"/>
  <c r="M762" i="1"/>
  <c r="K745" i="1"/>
  <c r="L745" i="1"/>
  <c r="M745" i="1"/>
  <c r="K742" i="1"/>
  <c r="L742" i="1"/>
  <c r="M742" i="1"/>
  <c r="K703" i="1"/>
  <c r="L703" i="1"/>
  <c r="M703" i="1"/>
  <c r="K731" i="1"/>
  <c r="L731" i="1"/>
  <c r="M731" i="1"/>
  <c r="K724" i="1"/>
  <c r="L724" i="1"/>
  <c r="M724" i="1"/>
  <c r="K712" i="1"/>
  <c r="L712" i="1"/>
  <c r="M712" i="1"/>
  <c r="K710" i="1"/>
  <c r="L710" i="1"/>
  <c r="M710" i="1"/>
  <c r="K704" i="1"/>
  <c r="L704" i="1"/>
  <c r="M704" i="1"/>
  <c r="K687" i="1"/>
  <c r="L687" i="1"/>
  <c r="M687" i="1"/>
  <c r="K695" i="1"/>
  <c r="L695" i="1"/>
  <c r="M695" i="1"/>
  <c r="K688" i="1"/>
  <c r="L688" i="1"/>
  <c r="M688" i="1"/>
  <c r="K588" i="1"/>
  <c r="L588" i="1"/>
  <c r="M588" i="1"/>
  <c r="K669" i="1"/>
  <c r="L669" i="1"/>
  <c r="M669" i="1"/>
  <c r="K662" i="1"/>
  <c r="L662" i="1"/>
  <c r="M662" i="1"/>
  <c r="K646" i="1"/>
  <c r="L646" i="1"/>
  <c r="M646" i="1"/>
  <c r="K618" i="1"/>
  <c r="L618" i="1"/>
  <c r="M618" i="1"/>
  <c r="K595" i="1"/>
  <c r="L595" i="1"/>
  <c r="M595" i="1"/>
  <c r="K589" i="1"/>
  <c r="L589" i="1"/>
  <c r="M589" i="1"/>
  <c r="K554" i="1"/>
  <c r="L554" i="1"/>
  <c r="M554" i="1"/>
  <c r="K584" i="1"/>
  <c r="L584" i="1"/>
  <c r="M584" i="1"/>
  <c r="K580" i="1"/>
  <c r="L580" i="1"/>
  <c r="M580" i="1"/>
  <c r="K566" i="1"/>
  <c r="L566" i="1"/>
  <c r="M566" i="1"/>
  <c r="K558" i="1"/>
  <c r="L558" i="1"/>
  <c r="M558" i="1"/>
  <c r="K555" i="1"/>
  <c r="L555" i="1"/>
  <c r="M555" i="1"/>
  <c r="K544" i="1"/>
  <c r="L544" i="1"/>
  <c r="M544" i="1"/>
  <c r="K510" i="1"/>
  <c r="L510" i="1"/>
  <c r="M510" i="1"/>
  <c r="K451" i="1"/>
  <c r="L451" i="1"/>
  <c r="M451" i="1"/>
  <c r="K490" i="1"/>
  <c r="L490" i="1"/>
  <c r="M490" i="1"/>
  <c r="K486" i="1"/>
  <c r="L486" i="1"/>
  <c r="M486" i="1"/>
  <c r="K452" i="1"/>
  <c r="L452" i="1"/>
  <c r="M452" i="1"/>
  <c r="K430" i="1"/>
  <c r="L430" i="1"/>
  <c r="M430" i="1"/>
  <c r="K447" i="1"/>
  <c r="L447" i="1"/>
  <c r="M447" i="1"/>
  <c r="K431" i="1"/>
  <c r="L431" i="1"/>
  <c r="M431" i="1"/>
  <c r="K361" i="1"/>
  <c r="L361" i="1"/>
  <c r="M361" i="1"/>
  <c r="K428" i="1"/>
  <c r="L428" i="1"/>
  <c r="M428" i="1"/>
  <c r="K423" i="1"/>
  <c r="L423" i="1"/>
  <c r="M423" i="1"/>
  <c r="K419" i="1"/>
  <c r="L419" i="1"/>
  <c r="M419" i="1"/>
  <c r="M362" i="1"/>
  <c r="K410" i="1"/>
  <c r="L410" i="1"/>
  <c r="M410" i="1"/>
  <c r="K362" i="1"/>
  <c r="L362" i="1"/>
  <c r="K337" i="1"/>
  <c r="L337" i="1"/>
  <c r="M337" i="1"/>
  <c r="K359" i="1"/>
  <c r="L359" i="1"/>
  <c r="L356" i="1" s="1"/>
  <c r="M359" i="1"/>
  <c r="K357" i="1"/>
  <c r="K356" i="1" s="1"/>
  <c r="L357" i="1"/>
  <c r="M357" i="1"/>
  <c r="K353" i="1"/>
  <c r="L353" i="1"/>
  <c r="M353" i="1"/>
  <c r="K338" i="1"/>
  <c r="L338" i="1"/>
  <c r="M338" i="1"/>
  <c r="K308" i="1"/>
  <c r="L308" i="1"/>
  <c r="M308" i="1"/>
  <c r="K332" i="1"/>
  <c r="L332" i="1"/>
  <c r="M332" i="1"/>
  <c r="K320" i="1"/>
  <c r="L320" i="1"/>
  <c r="M320" i="1"/>
  <c r="K309" i="1"/>
  <c r="L309" i="1"/>
  <c r="M309" i="1"/>
  <c r="K292" i="1"/>
  <c r="L292" i="1"/>
  <c r="M292" i="1"/>
  <c r="K305" i="1"/>
  <c r="L305" i="1"/>
  <c r="M305" i="1"/>
  <c r="K293" i="1"/>
  <c r="L293" i="1"/>
  <c r="M293" i="1"/>
  <c r="K285" i="1"/>
  <c r="L285" i="1"/>
  <c r="M285" i="1"/>
  <c r="K266" i="1"/>
  <c r="L266" i="1"/>
  <c r="M266" i="1"/>
  <c r="K281" i="1"/>
  <c r="L281" i="1"/>
  <c r="M281" i="1"/>
  <c r="K267" i="1"/>
  <c r="L267" i="1"/>
  <c r="M267" i="1"/>
  <c r="K216" i="1"/>
  <c r="L216" i="1"/>
  <c r="M216" i="1"/>
  <c r="K257" i="1"/>
  <c r="L257" i="1"/>
  <c r="M257" i="1"/>
  <c r="K255" i="1"/>
  <c r="L255" i="1"/>
  <c r="M255" i="1"/>
  <c r="K238" i="1"/>
  <c r="L238" i="1"/>
  <c r="M238" i="1"/>
  <c r="K226" i="1"/>
  <c r="L226" i="1"/>
  <c r="M226" i="1"/>
  <c r="K222" i="1"/>
  <c r="L222" i="1"/>
  <c r="M222" i="1"/>
  <c r="K217" i="1"/>
  <c r="L217" i="1"/>
  <c r="M217" i="1"/>
  <c r="K196" i="1"/>
  <c r="L196" i="1"/>
  <c r="M196" i="1"/>
  <c r="K211" i="1"/>
  <c r="L211" i="1"/>
  <c r="M211" i="1"/>
  <c r="K205" i="1"/>
  <c r="L205" i="1"/>
  <c r="M205" i="1"/>
  <c r="K199" i="1"/>
  <c r="L199" i="1"/>
  <c r="M199" i="1"/>
  <c r="K197" i="1"/>
  <c r="L197" i="1"/>
  <c r="M197" i="1"/>
  <c r="K114" i="1"/>
  <c r="L114" i="1"/>
  <c r="M114" i="1"/>
  <c r="K191" i="1"/>
  <c r="L191" i="1"/>
  <c r="M191" i="1"/>
  <c r="K186" i="1"/>
  <c r="L186" i="1"/>
  <c r="M186" i="1"/>
  <c r="K181" i="1"/>
  <c r="L181" i="1"/>
  <c r="L180" i="1" s="1"/>
  <c r="M181" i="1"/>
  <c r="K180" i="1"/>
  <c r="K178" i="1"/>
  <c r="L178" i="1"/>
  <c r="M178" i="1"/>
  <c r="K174" i="1"/>
  <c r="L174" i="1"/>
  <c r="M174" i="1"/>
  <c r="K170" i="1"/>
  <c r="L170" i="1"/>
  <c r="M170" i="1"/>
  <c r="K163" i="1"/>
  <c r="L163" i="1"/>
  <c r="M163" i="1"/>
  <c r="K152" i="1"/>
  <c r="L152" i="1"/>
  <c r="M152" i="1"/>
  <c r="K150" i="1"/>
  <c r="L150" i="1"/>
  <c r="M150" i="1"/>
  <c r="K143" i="1"/>
  <c r="L143" i="1"/>
  <c r="M143" i="1"/>
  <c r="K133" i="1"/>
  <c r="L133" i="1"/>
  <c r="M133" i="1"/>
  <c r="K128" i="1"/>
  <c r="L128" i="1"/>
  <c r="M128" i="1"/>
  <c r="K123" i="1"/>
  <c r="L123" i="1"/>
  <c r="M123" i="1"/>
  <c r="K115" i="1"/>
  <c r="L115" i="1"/>
  <c r="M115" i="1"/>
  <c r="K108" i="1"/>
  <c r="L108" i="1"/>
  <c r="M108" i="1"/>
  <c r="K104" i="1"/>
  <c r="L104" i="1"/>
  <c r="M104" i="1"/>
  <c r="K95" i="1"/>
  <c r="L95" i="1"/>
  <c r="M95" i="1"/>
  <c r="K88" i="1"/>
  <c r="L88" i="1"/>
  <c r="M88" i="1"/>
  <c r="K77" i="1"/>
  <c r="L77" i="1"/>
  <c r="M77" i="1"/>
  <c r="K70" i="1"/>
  <c r="L70" i="1"/>
  <c r="M70" i="1"/>
  <c r="K64" i="1"/>
  <c r="L64" i="1"/>
  <c r="M64" i="1"/>
  <c r="K56" i="1"/>
  <c r="L56" i="1"/>
  <c r="M56" i="1"/>
  <c r="K46" i="1"/>
  <c r="L46" i="1"/>
  <c r="M46" i="1"/>
  <c r="K41" i="1"/>
  <c r="K40" i="1" s="1"/>
  <c r="L41" i="1"/>
  <c r="L40" i="1" s="1"/>
  <c r="M41" i="1"/>
  <c r="M40" i="1" s="1"/>
  <c r="K34" i="1"/>
  <c r="L34" i="1"/>
  <c r="L18" i="1" s="1"/>
  <c r="M34" i="1"/>
  <c r="M18" i="1" s="1"/>
  <c r="K30" i="1"/>
  <c r="K18" i="1" s="1"/>
  <c r="L30" i="1"/>
  <c r="M30" i="1"/>
  <c r="K25" i="1"/>
  <c r="L25" i="1"/>
  <c r="M25" i="1"/>
  <c r="K19" i="1"/>
  <c r="L19" i="1"/>
  <c r="M19" i="1"/>
  <c r="K7" i="1"/>
  <c r="L7" i="1"/>
  <c r="M7" i="1"/>
  <c r="AG34" i="2" l="1"/>
  <c r="AG31" i="2"/>
  <c r="AG30" i="2"/>
  <c r="AG29" i="2"/>
  <c r="AG28" i="2"/>
  <c r="AG27" i="2"/>
  <c r="AG26" i="2"/>
  <c r="AG23" i="2"/>
  <c r="AG22" i="2"/>
  <c r="AG21" i="2"/>
  <c r="AD37" i="2"/>
  <c r="AE37" i="2" s="1"/>
  <c r="AG20" i="2"/>
  <c r="AG19" i="2"/>
  <c r="V37" i="2"/>
  <c r="W37" i="2" s="1"/>
  <c r="AG18" i="2"/>
  <c r="AG15" i="2"/>
  <c r="AB37" i="2"/>
  <c r="AC37" i="2" s="1"/>
  <c r="Z37" i="2"/>
  <c r="AA37" i="2" s="1"/>
  <c r="X37" i="2"/>
  <c r="Y37" i="2" s="1"/>
  <c r="T37" i="2"/>
  <c r="U37" i="2" s="1"/>
  <c r="R37" i="2"/>
  <c r="S37" i="2" s="1"/>
  <c r="P37" i="2"/>
  <c r="Q37" i="2" s="1"/>
  <c r="D17" i="2"/>
  <c r="F17" i="2"/>
  <c r="H17" i="2"/>
  <c r="J17" i="2"/>
  <c r="L17" i="2"/>
  <c r="F12" i="2"/>
  <c r="H12" i="2"/>
  <c r="J12" i="2"/>
  <c r="N12" i="2"/>
  <c r="L19" i="2"/>
  <c r="N19" i="2"/>
  <c r="L14" i="2"/>
  <c r="N14" i="2"/>
  <c r="D10" i="2"/>
  <c r="D15" i="2"/>
  <c r="F10" i="2"/>
  <c r="F15" i="2"/>
  <c r="H10" i="2"/>
  <c r="H15" i="2"/>
  <c r="J10" i="2"/>
  <c r="J15" i="2"/>
  <c r="L10" i="2"/>
  <c r="D13" i="2"/>
  <c r="L15" i="2"/>
  <c r="D18" i="2"/>
  <c r="F13" i="2"/>
  <c r="F18" i="2"/>
  <c r="H13" i="2"/>
  <c r="H18" i="2"/>
  <c r="J13" i="2"/>
  <c r="J18" i="2"/>
  <c r="D11" i="2"/>
  <c r="L13" i="2"/>
  <c r="D16" i="2"/>
  <c r="L18" i="2"/>
  <c r="F16" i="2"/>
  <c r="H11" i="2"/>
  <c r="H16" i="2"/>
  <c r="J11" i="2"/>
  <c r="J16" i="2"/>
  <c r="L11" i="2"/>
  <c r="D14" i="2"/>
  <c r="L16" i="2"/>
  <c r="AG16" i="2" s="1"/>
  <c r="D19" i="2"/>
  <c r="F14" i="2"/>
  <c r="F19" i="2"/>
  <c r="H14" i="2"/>
  <c r="H19" i="2"/>
  <c r="M356" i="1"/>
  <c r="M180" i="1"/>
  <c r="AG17" i="2" l="1"/>
  <c r="AG14" i="2"/>
  <c r="AG13" i="2"/>
  <c r="AG12" i="2"/>
  <c r="N37" i="2"/>
  <c r="O37" i="2" s="1"/>
  <c r="L37" i="2"/>
  <c r="J37" i="2"/>
  <c r="F37" i="2"/>
  <c r="D37" i="2"/>
  <c r="D38" i="2" l="1"/>
  <c r="F38" i="2" s="1"/>
  <c r="H38" i="2" s="1"/>
  <c r="J38" i="2" s="1"/>
  <c r="L38" i="2" s="1"/>
  <c r="N38" i="2" s="1"/>
  <c r="P38" i="2" s="1"/>
  <c r="R38" i="2" s="1"/>
  <c r="T38" i="2" s="1"/>
  <c r="V38" i="2" s="1"/>
  <c r="X38" i="2" s="1"/>
  <c r="Z38" i="2" s="1"/>
  <c r="AB38" i="2" s="1"/>
  <c r="AD38" i="2" s="1"/>
  <c r="E37" i="2"/>
  <c r="E38" i="2" s="1"/>
  <c r="I37" i="2"/>
  <c r="M37" i="2"/>
  <c r="G37" i="2"/>
  <c r="K37" i="2"/>
  <c r="G38" i="2" l="1"/>
  <c r="I38" i="2" s="1"/>
  <c r="K38" i="2" s="1"/>
  <c r="M38" i="2" s="1"/>
  <c r="O38" i="2" s="1"/>
  <c r="Q38" i="2" s="1"/>
  <c r="S38" i="2" s="1"/>
  <c r="U38" i="2" s="1"/>
  <c r="W38" i="2" s="1"/>
  <c r="Y38" i="2" s="1"/>
  <c r="AA38" i="2" s="1"/>
  <c r="AC38" i="2" s="1"/>
  <c r="AE38" i="2" s="1"/>
</calcChain>
</file>

<file path=xl/sharedStrings.xml><?xml version="1.0" encoding="utf-8"?>
<sst xmlns="http://schemas.openxmlformats.org/spreadsheetml/2006/main" count="10677" uniqueCount="2703">
  <si>
    <t>B.D.I.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</si>
  <si>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</si>
  <si>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</si>
  <si>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</si>
  <si>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</si>
  <si>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</si>
  <si>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</si>
  <si>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</si>
  <si>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</si>
  <si>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</si>
  <si>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</si>
  <si>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M. O.</t>
  </si>
  <si>
    <t>MAT.</t>
  </si>
  <si>
    <t xml:space="preserve"> 1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</si>
  <si>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</si>
  <si>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</si>
  <si>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</si>
  <si>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</si>
  <si>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</si>
  <si>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</si>
  <si>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</si>
  <si>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98459 </t>
  </si>
  <si>
    <t>TAPUME COM TELHA METÁLICA. AF_03/2024</t>
  </si>
  <si>
    <t xml:space="preserve"> 1.3 </t>
  </si>
  <si>
    <t xml:space="preserve"> 101509 </t>
  </si>
  <si>
    <t>ENTRADA DE ENERGIA ELÉTRICA, AÉREA, TRIFÁSICA, COM CAIXA DE EMBUTIR, CABO DE 10 MM2 E DISJUNTOR DIN 50A (NÃO INCLUSO O POSTE DE CONCRETO). AF_12/2025</t>
  </si>
  <si>
    <t>UN</t>
  </si>
  <si>
    <t xml:space="preserve"> 1.4 </t>
  </si>
  <si>
    <t xml:space="preserve"> 0101002100 </t>
  </si>
  <si>
    <t>AGESUL</t>
  </si>
  <si>
    <t>INSTALACAO PROVISORIA DE AGUA E ESGOTO PARA OBRAS DE PORTE PEQUENO</t>
  </si>
  <si>
    <t xml:space="preserve"> 1.5 </t>
  </si>
  <si>
    <t xml:space="preserve"> 99059 </t>
  </si>
  <si>
    <t>LOCAÇÃO CONVENCIONAL DE OBRA, UTILIZANDO GABARITO DE TÁBUAS CORRIDAS PONTALETADAS A CADA 2,00M - 2 UTILIZAÇÕES. AF_03/2024</t>
  </si>
  <si>
    <t>M</t>
  </si>
  <si>
    <t xml:space="preserve"> 1.6 </t>
  </si>
  <si>
    <t xml:space="preserve"> 98525 </t>
  </si>
  <si>
    <t>LIMPEZA MECANIZADA DE CAMADA VEGETAL, VEGETAÇÃO E PEQUENAS ÁRVORES (DIÂMETRO DE TRONCO MENOR QUE 0,20 M), COM TRATOR DE ESTEIRAS. AF_03/2024</t>
  </si>
  <si>
    <t xml:space="preserve"> 1.7 </t>
  </si>
  <si>
    <t xml:space="preserve"> 0101001181 </t>
  </si>
  <si>
    <t>LOCACAO DE CONTAINER PARA DEPOSITO DE (2,30 X 6,00)M, ALT. 2,50M, SEM DIVISORIAS INTERNAS E SEM SANITARIO, EXC TRANSP/CARGA/DESCARGA</t>
  </si>
  <si>
    <t>MES</t>
  </si>
  <si>
    <t xml:space="preserve"> 1.8 </t>
  </si>
  <si>
    <t xml:space="preserve"> 0101001186 </t>
  </si>
  <si>
    <t>LOCACAO DE CONTAINER 2,30 X 6,00 M, ALT. 2,50 M, COM 1 SANITARIO, PARA ESCRITORIO, COMPLETO, SEM DIVISORIAS INTERNAS, EXCLUSIVE TRANSPORTE/CARGA/DESCARGA</t>
  </si>
  <si>
    <t xml:space="preserve"> 1.9 </t>
  </si>
  <si>
    <t xml:space="preserve"> 0101001191 </t>
  </si>
  <si>
    <t>LOCACAO DE CONTAINER 2,30 X 4,30 M, ALT. 2,50 M, PARA SANITARIO, COM 3 BACIAS, 4 CHUVEIROS, 1 LAVATORIO E 1 MICTORIO, EXCLUSIVE TRANSPORTE/CARGA/DESCARGA</t>
  </si>
  <si>
    <t xml:space="preserve"> 1.10 </t>
  </si>
  <si>
    <t xml:space="preserve"> 0101001196 </t>
  </si>
  <si>
    <t>MOBILIZACAO E DESMOBILIZACAO DE CONTAINER</t>
  </si>
  <si>
    <t xml:space="preserve"> 2 </t>
  </si>
  <si>
    <t>MOVIMENTO DE TERRA PARA FUNDAÇÕES</t>
  </si>
  <si>
    <t xml:space="preserve"> 2.1 </t>
  </si>
  <si>
    <t>Edificação</t>
  </si>
  <si>
    <t xml:space="preserve"> 2.1.1 </t>
  </si>
  <si>
    <t xml:space="preserve"> 96521 </t>
  </si>
  <si>
    <t>ESCAVAÇÃO MECANIZADA PARA BLOCO DE COROAMENTO OU SAPATA COM RETROESCAVADEIRA (INCLUINDO ESCAVAÇÃO PARA COLOCAÇÃO DE FÔRMAS). AF_01/2024</t>
  </si>
  <si>
    <t>m³</t>
  </si>
  <si>
    <t xml:space="preserve"> 2.1.2 </t>
  </si>
  <si>
    <t xml:space="preserve"> 94318 </t>
  </si>
  <si>
    <t>ATERRO MECANIZADO DE VALA COM RETROESCAVADEIRA (CAPACIDADE DA CAÇAMBA DA RETRO: 0,26 M³ / POTÊNCIA: 88 HP), LARGURA ATÉ 1,5 M, PROFUNDIDADE DE 1,5 A 3,0 M, COM SOLO ARGILO-ARENOSO. AF_08/2023</t>
  </si>
  <si>
    <t xml:space="preserve"> 2.1.3 </t>
  </si>
  <si>
    <t xml:space="preserve"> 96525 </t>
  </si>
  <si>
    <t>ESCAVAÇÃO MECANIZADA PARA VIGA BALDRAME OU SAPATA CORRIDA COM MINI-ESCAVADEIRA (INCLUINDO ESCAVAÇÃO PARA COLOCAÇÃO DE FÔRMAS). AF_01/2024</t>
  </si>
  <si>
    <t xml:space="preserve"> 2.1.4 </t>
  </si>
  <si>
    <t xml:space="preserve"> 101617 </t>
  </si>
  <si>
    <t>PREPARO DE FUNDO DE VALA COM LARGURA MAIOR OU IGUAL A 1,5 M E MENOR QUE 2,5 M (ACERTO DO SOLO NATURAL), EM LOCAL COM NÍVEL BAIXO DE INTERFERÊNCIA. AF_01/2026</t>
  </si>
  <si>
    <t xml:space="preserve"> 2.1.5 </t>
  </si>
  <si>
    <t xml:space="preserve"> 93381 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</si>
  <si>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</si>
  <si>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 xml:space="preserve"> 2.2 </t>
  </si>
  <si>
    <t>Reservatório</t>
  </si>
  <si>
    <t xml:space="preserve"> 2.2.1 </t>
  </si>
  <si>
    <t xml:space="preserve"> 2.2.2 </t>
  </si>
  <si>
    <t xml:space="preserve"> 2.2.3 </t>
  </si>
  <si>
    <t xml:space="preserve"> 2.2.4 </t>
  </si>
  <si>
    <t xml:space="preserve"> 2.3 </t>
  </si>
  <si>
    <t>Estrutura Metálica</t>
  </si>
  <si>
    <t xml:space="preserve"> 2.3.1 </t>
  </si>
  <si>
    <t xml:space="preserve"> 2.3.2 </t>
  </si>
  <si>
    <t xml:space="preserve"> 2.3.3 </t>
  </si>
  <si>
    <t xml:space="preserve"> 2.4 </t>
  </si>
  <si>
    <t>Muro</t>
  </si>
  <si>
    <t xml:space="preserve"> 2.4.1 </t>
  </si>
  <si>
    <t xml:space="preserve"> 2.4.2 </t>
  </si>
  <si>
    <t xml:space="preserve"> 2.4.3 </t>
  </si>
  <si>
    <t xml:space="preserve"> 2.4.4 </t>
  </si>
  <si>
    <t xml:space="preserve"> 2.4.5 </t>
  </si>
  <si>
    <t xml:space="preserve"> 3 </t>
  </si>
  <si>
    <t>FUNDAÇÕES</t>
  </si>
  <si>
    <t xml:space="preserve"> 3.1 </t>
  </si>
  <si>
    <t>Concreto Armado para Fundações - Estacas</t>
  </si>
  <si>
    <t xml:space="preserve"> 3.1.1 </t>
  </si>
  <si>
    <t xml:space="preserve"> 100897 </t>
  </si>
  <si>
    <t>ESTACA ESCAVADA MECANICAMENTE, SEM FLUIDO ESTABILIZANTE, COM 40CM DE DIÂMETRO, CONCRETO LANÇADO POR CAMINHÃO BETONEIRA (EXCLUSIVE MOBILIZAÇÃO E DESMOBILIZAÇÃO). AF_01/2020</t>
  </si>
  <si>
    <t xml:space="preserve"> 3.1.2 </t>
  </si>
  <si>
    <t>ESTACA ESCAVADA MECANICAMENTE, SEM FLUIDO ESTABILIZANTE, COM 40CM DE DIÂMETRO, CONCRETO LANÇADO POR CAMINHÃO BETONEIRA (EXCLUSIVE MOBILIZAÇÃO E DESMOBILIZAÇÃO). AF_01/2020 - MURO</t>
  </si>
  <si>
    <t xml:space="preserve"> 3.1.3 </t>
  </si>
  <si>
    <t>ESTACA ESCAVADA MECANICAMENTE, SEM FLUIDO ESTABILIZANTE, COM 40CM DE DIÂMETRO, CONCRETO LANÇADO POR CAMINHÃO BETONEIRA (EXCLUSIVE MOBILIZAÇÃO E DESMOBILIZAÇÃO). AF_01/2020 - RESERVATÓRIO</t>
  </si>
  <si>
    <t xml:space="preserve"> 3.1.4 </t>
  </si>
  <si>
    <t>ESTACA ESCAVADA MECANICAMENTE, SEM FLUIDO ESTABILIZANTE, COM 40CM DE DIÂMETRO, CONCRETO LANÇADO POR CAMINHÃO BETONEIRA (EXCLUSIVE MOBILIZAÇÃO E DESMOBILIZAÇÃO). AF_01/2020 - ESTRUTURA METÁLICA</t>
  </si>
  <si>
    <t xml:space="preserve"> 3.2 </t>
  </si>
  <si>
    <t>Concreto Armado para Blocos</t>
  </si>
  <si>
    <t xml:space="preserve"> 3.2.1 </t>
  </si>
  <si>
    <t xml:space="preserve"> 96619 </t>
  </si>
  <si>
    <t>LASTRO DE CONCRETO MAGRO, APLICADO EM BLOCOS DE COROAMENTO OU SAPATAS, ESPESSURA DE 5 CM. AF_01/2024</t>
  </si>
  <si>
    <t xml:space="preserve"> 3.2.2 </t>
  </si>
  <si>
    <t xml:space="preserve"> 96534 </t>
  </si>
  <si>
    <t>FABRICAÇÃO, MONTAGEM E DESMONTAGEM DE FÔRMA PARA BLOCO DE COROAMENTO, EM MADEIRA SERRADA, E=25 MM, 4 UTILIZAÇÕES. AF_01/2024</t>
  </si>
  <si>
    <t xml:space="preserve"> 3.2.3 </t>
  </si>
  <si>
    <t xml:space="preserve"> 96544 </t>
  </si>
  <si>
    <t>ARMAÇÃO DE BLOCO UTILIZANDO AÇO CA-50 DE 6,3 MM - MONTAGEM. AF_01/2024</t>
  </si>
  <si>
    <t>KG</t>
  </si>
  <si>
    <t xml:space="preserve"> 3.2.4 </t>
  </si>
  <si>
    <t xml:space="preserve"> 96545 </t>
  </si>
  <si>
    <t>ARMAÇÃO DE BLOCO UTILIZANDO AÇO CA-50 DE 8 MM - MONTAGEM. AF_01/2024</t>
  </si>
  <si>
    <t xml:space="preserve"> 3.2.5 </t>
  </si>
  <si>
    <t xml:space="preserve"> 96546 </t>
  </si>
  <si>
    <t>ARMAÇÃO DE BLOCO UTILIZANDO AÇO CA-50 DE 10 MM - MONTAGEM. AF_01/2024</t>
  </si>
  <si>
    <t xml:space="preserve"> 3.2.6 </t>
  </si>
  <si>
    <t xml:space="preserve"> 104920 </t>
  </si>
  <si>
    <t>ARMAÇÃO DE BLOCO, SAPATA ISOLADA, VIGA BALDRAME E SAPATA CORRIDA UTILIZANDO AÇO CA-50 DE 12,5 MM - MONTAGEM. AF_01/2024</t>
  </si>
  <si>
    <t xml:space="preserve"> 3.2.7 </t>
  </si>
  <si>
    <t xml:space="preserve"> 104921 </t>
  </si>
  <si>
    <t>ARMAÇÃO DE BLOCO, SAPATA ISOLADA, VIGA BALDRAME E SAPATA CORRIDA UTILIZANDO AÇO CA-50 DE 16 MM - MONTAGEM. AF_01/2024</t>
  </si>
  <si>
    <t xml:space="preserve"> 3.2.8 </t>
  </si>
  <si>
    <t xml:space="preserve"> 92915 </t>
  </si>
  <si>
    <t>ARMAÇÃO DE ESTRUTURAS DIVERSAS DE CONCRETO ARMADO, EXCETO VIGAS, PILARES, LAJES E FUNDAÇÕES, UTILIZANDO AÇO CA-60 DE 5,0 MM - MONTAGEM. AF_06/2022</t>
  </si>
  <si>
    <t xml:space="preserve"> 3.2.9 </t>
  </si>
  <si>
    <t xml:space="preserve"> 96557 </t>
  </si>
  <si>
    <t>CONCRETAGEM DE BLOCO DE COROAMENTO OU VIGA BALDRAME, FCK 30 MPA, COM USO DE BOMBA - LANÇAMENTO, ADENSAMENTO E ACABAMENTO. AF_01/2024</t>
  </si>
  <si>
    <t xml:space="preserve"> 3.3 </t>
  </si>
  <si>
    <t>Concreto Armado para Fundações - Blocos - Muro</t>
  </si>
  <si>
    <t xml:space="preserve"> 3.3.1 </t>
  </si>
  <si>
    <t xml:space="preserve"> 3.3.2 </t>
  </si>
  <si>
    <t xml:space="preserve"> 3.3.3 </t>
  </si>
  <si>
    <t xml:space="preserve"> 3.3.4 </t>
  </si>
  <si>
    <t xml:space="preserve"> 3.3.5 </t>
  </si>
  <si>
    <t xml:space="preserve"> 3.3.6 </t>
  </si>
  <si>
    <t xml:space="preserve"> 3.3.7 </t>
  </si>
  <si>
    <t xml:space="preserve"> 3.4 </t>
  </si>
  <si>
    <t>Concreto Armado para Fundações - Blocos - Reservatório</t>
  </si>
  <si>
    <t xml:space="preserve"> 3.4.1 </t>
  </si>
  <si>
    <t xml:space="preserve"> 3.4.2 </t>
  </si>
  <si>
    <t xml:space="preserve"> 3.4.3 </t>
  </si>
  <si>
    <t xml:space="preserve"> 3.4.4 </t>
  </si>
  <si>
    <t xml:space="preserve"> 3.4.5 </t>
  </si>
  <si>
    <t xml:space="preserve"> 3.5 </t>
  </si>
  <si>
    <t>Concreto Armado para Fundações - Blocos - Metálica</t>
  </si>
  <si>
    <t xml:space="preserve"> 3.5.1 </t>
  </si>
  <si>
    <t xml:space="preserve"> 3.5.2 </t>
  </si>
  <si>
    <t xml:space="preserve"> 3.5.3 </t>
  </si>
  <si>
    <t xml:space="preserve"> 3.5.4 </t>
  </si>
  <si>
    <t xml:space="preserve"> 3.5.5 </t>
  </si>
  <si>
    <t xml:space="preserve"> 3.5.6 </t>
  </si>
  <si>
    <t xml:space="preserve"> 3.6 </t>
  </si>
  <si>
    <t>Concreto Armado para Fundações - Vigas Baldrames</t>
  </si>
  <si>
    <t xml:space="preserve"> 3.6.1 </t>
  </si>
  <si>
    <t xml:space="preserve"> 3.6.2 </t>
  </si>
  <si>
    <t xml:space="preserve"> 94968 </t>
  </si>
  <si>
    <t>CONCRETO MAGRO PARA LASTRO, TRAÇO 1:4,5:4,5 (EM MASSA SECA DE CIMENTO/ AREIA MÉDIA/ BRITA 1) - PREPARO MECÂNICO COM BETONEIRA 600 L. AF_05/2021</t>
  </si>
  <si>
    <t xml:space="preserve"> 3.6.3 </t>
  </si>
  <si>
    <t xml:space="preserve"> 96536 </t>
  </si>
  <si>
    <t>FABRICAÇÃO, MONTAGEM E DESMONTAGEM DE FÔRMA PARA VIGA BALDRAME, EM MADEIRA SERRADA, E=25 MM, 4 UTILIZAÇÕES. AF_01/2024</t>
  </si>
  <si>
    <t xml:space="preserve"> 3.6.4 </t>
  </si>
  <si>
    <t xml:space="preserve"> 104917 </t>
  </si>
  <si>
    <t>ARMAÇÃO DE SAPATA ISOLADA, VIGA BALDRAME E SAPATA CORRIDA UTILIZANDO AÇO CA-50 DE 6,3 MM - MONTAGEM. AF_01/2024</t>
  </si>
  <si>
    <t xml:space="preserve"> 3.6.5 </t>
  </si>
  <si>
    <t xml:space="preserve"> 104918 </t>
  </si>
  <si>
    <t>ARMAÇÃO DE SAPATA ISOLADA, VIGA BALDRAME E SAPATA CORRIDA UTILIZANDO AÇO CA-50 DE 8 MM - MONTAGEM. AF_01/2024</t>
  </si>
  <si>
    <t xml:space="preserve"> 3.6.6 </t>
  </si>
  <si>
    <t xml:space="preserve"> 104919 </t>
  </si>
  <si>
    <t>ARMAÇÃO DE SAPATA ISOLADA, VIGA BALDRAME E SAPATA CORRIDA UTILIZANDO AÇO CA-50 DE 10 MM - MONTAGEM. AF_01/2024</t>
  </si>
  <si>
    <t xml:space="preserve"> 3.6.7 </t>
  </si>
  <si>
    <t xml:space="preserve"> 3.6.8 </t>
  </si>
  <si>
    <t xml:space="preserve"> 3.6.9 </t>
  </si>
  <si>
    <t xml:space="preserve"> 3.6.10 </t>
  </si>
  <si>
    <t xml:space="preserve"> 3.7 </t>
  </si>
  <si>
    <t>Concreto Armado para Fundações - Vigas Baldrames - Muro</t>
  </si>
  <si>
    <t xml:space="preserve"> 3.7.1 </t>
  </si>
  <si>
    <t xml:space="preserve"> 3.7.2 </t>
  </si>
  <si>
    <t xml:space="preserve"> 3.7.3 </t>
  </si>
  <si>
    <t xml:space="preserve"> 3.7.4 </t>
  </si>
  <si>
    <t xml:space="preserve"> 3.7.5 </t>
  </si>
  <si>
    <t xml:space="preserve"> 3.7.6 </t>
  </si>
  <si>
    <t xml:space="preserve"> 3.8 </t>
  </si>
  <si>
    <t>Concreto Armado para Fundações - Vigas Baldrames - Reservatório</t>
  </si>
  <si>
    <t xml:space="preserve"> 3.8.1 </t>
  </si>
  <si>
    <t xml:space="preserve"> 3.8.2 </t>
  </si>
  <si>
    <t xml:space="preserve"> 3.8.3 </t>
  </si>
  <si>
    <t xml:space="preserve"> 3.8.4 </t>
  </si>
  <si>
    <t xml:space="preserve"> 3.8.5 </t>
  </si>
  <si>
    <t xml:space="preserve"> 3.8.6 </t>
  </si>
  <si>
    <t xml:space="preserve"> 3.8.7 </t>
  </si>
  <si>
    <t xml:space="preserve"> 3.8.8 </t>
  </si>
  <si>
    <t xml:space="preserve"> 3.9 </t>
  </si>
  <si>
    <t>Concreto Armado - Radier - Reservatório</t>
  </si>
  <si>
    <t xml:space="preserve"> 3.9.1 </t>
  </si>
  <si>
    <t xml:space="preserve"> 97086 </t>
  </si>
  <si>
    <t>FABRICAÇÃO, MONTAGEM E DESMONTAGEM DE FORMA PARA RADIER, PISO DE CONCRETO OU LAJE SOBRE SOLO, EM MADEIRA SERRADA, 4 UTILIZAÇÕES. AF_09/2021</t>
  </si>
  <si>
    <t xml:space="preserve"> 3.9.2 </t>
  </si>
  <si>
    <t xml:space="preserve"> 3.9.3 </t>
  </si>
  <si>
    <t xml:space="preserve"> 97096 </t>
  </si>
  <si>
    <t>CONCRETAGEM DE RADIER, PISO DE CONCRETO OU LAJE SOBRE SOLO, FCK 30 MPA - LANÇAMENTO, ADENSAMENTO E ACABAMENTO. AF_09/2021</t>
  </si>
  <si>
    <t xml:space="preserve"> 3.10 </t>
  </si>
  <si>
    <t>Concreto Armado para Fundações - Vigas Baldrames - Metálica</t>
  </si>
  <si>
    <t xml:space="preserve"> 3.10.1 </t>
  </si>
  <si>
    <t xml:space="preserve"> 3.10.2 </t>
  </si>
  <si>
    <t xml:space="preserve"> 3.10.3 </t>
  </si>
  <si>
    <t xml:space="preserve"> 3.10.4 </t>
  </si>
  <si>
    <t xml:space="preserve"> 3.10.5 </t>
  </si>
  <si>
    <t xml:space="preserve"> 4 </t>
  </si>
  <si>
    <t>SUPERESTRUTURA</t>
  </si>
  <si>
    <t xml:space="preserve"> 4.1 </t>
  </si>
  <si>
    <t>Concreto Armado - Pilares</t>
  </si>
  <si>
    <t xml:space="preserve"> 4.1.1 </t>
  </si>
  <si>
    <t xml:space="preserve"> 92443 </t>
  </si>
  <si>
    <t>MONTAGEM E DESMONTAGEM DE FÔRMA DE PILARES RETANGULARES E ESTRUTURAS SIMILARES, PÉ-DIREITO SIMPLES, EM CHAPA DE MADEIRA COMPENSADA PLASTIFICADA, 18 UTILIZAÇÕES. AF_09/2020</t>
  </si>
  <si>
    <t xml:space="preserve"> 4.1.2 </t>
  </si>
  <si>
    <t xml:space="preserve"> 92760 </t>
  </si>
  <si>
    <t>ARMAÇÃO DE PILAR OU VIGA DE ESTRUTURA CONVENCIONAL DE CONCRETO ARMADO UTILIZANDO AÇO CA-50 DE 6,3 MM - MONTAGEM. AF_06/2022</t>
  </si>
  <si>
    <t xml:space="preserve"> 4.1.3 </t>
  </si>
  <si>
    <t xml:space="preserve"> 92762 </t>
  </si>
  <si>
    <t>ARMAÇÃO DE PILAR OU VIGA DE ESTRUTURA CONVENCIONAL DE CONCRETO ARMADO UTILIZANDO AÇO CA-50 DE 10,0 MM - MONTAGEM. AF_06/2022</t>
  </si>
  <si>
    <t xml:space="preserve"> 4.1.4 </t>
  </si>
  <si>
    <t xml:space="preserve"> 92763 </t>
  </si>
  <si>
    <t>ARMAÇÃO DE PILAR OU VIGA DE ESTRUTURA CONVENCIONAL DE CONCRETO ARMADO UTILIZANDO AÇO CA-50 DE 12,5 MM - MONTAGEM. AF_06/2022</t>
  </si>
  <si>
    <t xml:space="preserve"> 4.1.5 </t>
  </si>
  <si>
    <t xml:space="preserve"> 92764 </t>
  </si>
  <si>
    <t>ARMAÇÃO DE PILAR OU VIGA DE ESTRUTURA CONVENCIONAL DE CONCRETO ARMADO UTILIZANDO AÇO CA-50 DE 16,0 MM - MONTAGEM. AF_06/2022</t>
  </si>
  <si>
    <t xml:space="preserve"> 4.1.6 </t>
  </si>
  <si>
    <t xml:space="preserve"> 92759 </t>
  </si>
  <si>
    <t>ARMAÇÃO DE PILAR OU VIGA DE ESTRUTURA CONVENCIONAL DE CONCRETO ARMADO UTILIZANDO AÇO CA-60 DE 5,0 MM - MONTAGEM. AF_06/2022</t>
  </si>
  <si>
    <t xml:space="preserve"> 4.1.7 </t>
  </si>
  <si>
    <t xml:space="preserve"> 103672 </t>
  </si>
  <si>
    <t>CONCRETAGEM DE PILARES, FCK = 25 MPA, COM USO DE BOMBA - LANÇAMENTO, ADENSAMENTO E ACABAMENTO. AF_02/2022_PS</t>
  </si>
  <si>
    <t xml:space="preserve"> 4.2 </t>
  </si>
  <si>
    <t>Concreto Armado - Pilares - Muro</t>
  </si>
  <si>
    <t xml:space="preserve"> 4.2.1 </t>
  </si>
  <si>
    <t xml:space="preserve"> 4.2.2 </t>
  </si>
  <si>
    <t xml:space="preserve"> 4.2.3 </t>
  </si>
  <si>
    <t xml:space="preserve"> 4.2.4 </t>
  </si>
  <si>
    <t xml:space="preserve"> 4.3 </t>
  </si>
  <si>
    <t>Concreto Armado - Pilares e Vigas - Reservatório</t>
  </si>
  <si>
    <t xml:space="preserve"> 4.3.1 </t>
  </si>
  <si>
    <t xml:space="preserve"> 4.3.2 </t>
  </si>
  <si>
    <t xml:space="preserve"> 4.3.3 </t>
  </si>
  <si>
    <t xml:space="preserve"> 4.3.4 </t>
  </si>
  <si>
    <t xml:space="preserve"> 4.4 </t>
  </si>
  <si>
    <t>Concreto Armado - Vigas</t>
  </si>
  <si>
    <t xml:space="preserve"> 4.4.1 </t>
  </si>
  <si>
    <t xml:space="preserve"> 92479 </t>
  </si>
  <si>
    <t>MONTAGEM E DESMONTAGEM DE FÔRMA DE VIGA, ESCORAMENTO COM GARFO DE MADEIRA, PÉ-DIREITO SIMPLES, EM CHAPA DE MADEIRA PLASTIFICADA, 18 UTILIZAÇÕES. AF_09/2020</t>
  </si>
  <si>
    <t xml:space="preserve"> 4.4.2 </t>
  </si>
  <si>
    <t xml:space="preserve"> 4.4.3 </t>
  </si>
  <si>
    <t xml:space="preserve"> 92761 </t>
  </si>
  <si>
    <t>ARMAÇÃO DE PILAR OU VIGA DE ESTRUTURA CONVENCIONAL DE CONCRETO ARMADO UTILIZANDO AÇO CA-50 DE 8,0 MM - MONTAGEM. AF_06/2022</t>
  </si>
  <si>
    <t xml:space="preserve"> 4.4.4 </t>
  </si>
  <si>
    <t xml:space="preserve"> 4.4.5 </t>
  </si>
  <si>
    <t xml:space="preserve"> 4.4.6 </t>
  </si>
  <si>
    <t xml:space="preserve"> 4.4.7 </t>
  </si>
  <si>
    <t xml:space="preserve"> 92765 </t>
  </si>
  <si>
    <t>ARMAÇÃO DE PILAR OU VIGA DE ESTRUTURA CONVENCIONAL DE CONCRETO ARMADO UTILIZANDO AÇO CA-50 DE 20,0 MM - MONTAGEM. AF_06/2022</t>
  </si>
  <si>
    <t xml:space="preserve"> 4.4.8 </t>
  </si>
  <si>
    <t xml:space="preserve"> 4.4.9 </t>
  </si>
  <si>
    <t xml:space="preserve"> 103675 </t>
  </si>
  <si>
    <t>CONCRETAGEM DE VIGAS E LAJES, FCK=25 MPA, PARA LAJES MACIÇAS OU NERVURADAS COM USO DE BOMBA - LANÇAMENTO, ADENSAMENTO E ACABAMENTO. AF_02/2022_PS</t>
  </si>
  <si>
    <t xml:space="preserve"> 4.5 </t>
  </si>
  <si>
    <t>Concreto Armado - Vigas - Muro</t>
  </si>
  <si>
    <t xml:space="preserve"> 4.5.1 </t>
  </si>
  <si>
    <t xml:space="preserve"> 4.5.2 </t>
  </si>
  <si>
    <t xml:space="preserve"> 4.5.3 </t>
  </si>
  <si>
    <t xml:space="preserve"> 4.5.4 </t>
  </si>
  <si>
    <t xml:space="preserve"> 4.5.5 </t>
  </si>
  <si>
    <t xml:space="preserve"> 4.5.6 </t>
  </si>
  <si>
    <t xml:space="preserve"> 4.6 </t>
  </si>
  <si>
    <t>Concreto Armado para Vergas</t>
  </si>
  <si>
    <t xml:space="preserve"> 4.6.1 </t>
  </si>
  <si>
    <t xml:space="preserve"> 93184 </t>
  </si>
  <si>
    <t>VERGA PRÉ-MOLDADA COM ATÉ 1,5 M DE VÃO, ESPESSURA DE *20* CM. AF_03/2024</t>
  </si>
  <si>
    <t xml:space="preserve"> 4.7 </t>
  </si>
  <si>
    <t>Concreto Armado - Piso para Quadra</t>
  </si>
  <si>
    <t xml:space="preserve"> 4.7.1 </t>
  </si>
  <si>
    <t xml:space="preserve"> 92526 </t>
  </si>
  <si>
    <t>MONTAGEM E DESMONTAGEM DE FÔRMA DE LAJE MACIÇA, PÉ-DIREITO SIMPLES, EM CHAPA DE MADEIRA COMPENSADA PLASTIFICADA, 10 UTILIZAÇÕES. AF_09/2020</t>
  </si>
  <si>
    <t xml:space="preserve"> 4.7.2 </t>
  </si>
  <si>
    <t xml:space="preserve"> 97113 </t>
  </si>
  <si>
    <t>APLICAÇÃO DE LONA PLÁSTICA PARA EXECUÇÃO DE PAVIMENTOS DE CONCRETO. AF_04/2022</t>
  </si>
  <si>
    <t xml:space="preserve"> 4.7.3 </t>
  </si>
  <si>
    <t xml:space="preserve"> 97088 </t>
  </si>
  <si>
    <t>ARMAÇÃO PARA EXECUÇÃO DE RADIER, PISO DE CONCRETO OU LAJE SOBRE SOLO, COM USO DE TELA Q-92. AF_09/2021</t>
  </si>
  <si>
    <t xml:space="preserve"> 4.7.4 </t>
  </si>
  <si>
    <t xml:space="preserve"> 101747 </t>
  </si>
  <si>
    <t>PISO EM CONCRETO 20 MPA PREPARO MECÂNICO, ESPESSURA 7CM. AF_09/2020</t>
  </si>
  <si>
    <t xml:space="preserve"> 4.7.5 </t>
  </si>
  <si>
    <t xml:space="preserve"> 100324 </t>
  </si>
  <si>
    <t>LASTRO COM MATERIAL GRANULAR (PEDRA BRITADA N.1 E PEDRA BRITADA N.2), APLICADO EM PISOS OU LAJES SOBRE SOLO, ESPESSURA DE *10 CM*. AF_01/2024</t>
  </si>
  <si>
    <t xml:space="preserve"> 4.7.6 </t>
  </si>
  <si>
    <t xml:space="preserve"> 4.7.7 </t>
  </si>
  <si>
    <t xml:space="preserve"> 4.7.8 </t>
  </si>
  <si>
    <t xml:space="preserve"> 4.7.9 </t>
  </si>
  <si>
    <t xml:space="preserve"> 4.7.10 </t>
  </si>
  <si>
    <t xml:space="preserve"> 4.8 </t>
  </si>
  <si>
    <t>Concreto Armado - Laje</t>
  </si>
  <si>
    <t xml:space="preserve"> 4.8.1 </t>
  </si>
  <si>
    <t xml:space="preserve"> 92514 </t>
  </si>
  <si>
    <t>MONTAGEM E DESMONTAGEM DE FÔRMA DE LAJE MACIÇA, PÉ-DIREITO SIMPLES, EM CHAPA DE MADEIRA COMPENSADA RESINADA, 4 UTILIZAÇÕES. AF_09/2020</t>
  </si>
  <si>
    <t xml:space="preserve"> 4.8.2 </t>
  </si>
  <si>
    <t xml:space="preserve"> 92768 </t>
  </si>
  <si>
    <t>ARMAÇÃO DE LAJE DE ESTRUTURA CONVENCIONAL DE CONCRETO ARMADO UTILIZANDO AÇO CA-60 DE 5,0 MM - MONTAGEM. AF_06/2022</t>
  </si>
  <si>
    <t xml:space="preserve"> 4.8.3 </t>
  </si>
  <si>
    <t xml:space="preserve"> 92770 </t>
  </si>
  <si>
    <t>ARMAÇÃO DE LAJE DE ESTRUTURA CONVENCIONAL DE CONCRETO ARMADO UTILIZANDO AÇO CA-50 DE 8,0 MM - MONTAGEM. AF_06/2022</t>
  </si>
  <si>
    <t xml:space="preserve"> 4.8.4 </t>
  </si>
  <si>
    <t xml:space="preserve"> 92771 </t>
  </si>
  <si>
    <t>ARMAÇÃO DE LAJE DE ESTRUTURA CONVENCIONAL DE CONCRETO ARMADO UTILIZANDO AÇO CA-50 DE 10,0 MM - MONTAGEM. AF_06/2022</t>
  </si>
  <si>
    <t xml:space="preserve"> 4.8.5 </t>
  </si>
  <si>
    <t xml:space="preserve"> 92772 </t>
  </si>
  <si>
    <t>ARMAÇÃO DE LAJE DE ESTRUTURA CONVENCIONAL DE CONCRETO ARMADO UTILIZANDO AÇO CA-50 DE 12,5 MM - MONTAGEM. AF_06/2022</t>
  </si>
  <si>
    <t xml:space="preserve"> 4.8.6 </t>
  </si>
  <si>
    <t xml:space="preserve"> 4.9 </t>
  </si>
  <si>
    <t>Concreto Armado - Laje - Muro</t>
  </si>
  <si>
    <t xml:space="preserve"> 4.9.1 </t>
  </si>
  <si>
    <t xml:space="preserve"> 4.9.2 </t>
  </si>
  <si>
    <t xml:space="preserve"> 4.9.3 </t>
  </si>
  <si>
    <t xml:space="preserve"> 4.10 </t>
  </si>
  <si>
    <t>Concreto Armado - Laje - Reservatório</t>
  </si>
  <si>
    <t xml:space="preserve"> 4.10.1 </t>
  </si>
  <si>
    <t xml:space="preserve"> 4.10.2 </t>
  </si>
  <si>
    <t xml:space="preserve"> 4.10.3 </t>
  </si>
  <si>
    <t xml:space="preserve"> 4.11 </t>
  </si>
  <si>
    <t xml:space="preserve"> 4.11.1 </t>
  </si>
  <si>
    <t xml:space="preserve"> 104314 </t>
  </si>
  <si>
    <t>TRAMA DE AÇO COMPOSTA POR TERÇAS PARA TELHADOS DE ATÉ 2 ÁGUAS PARA TELHA ONDULADA DE FIBROCIMENTO, METÁLICA, PLÁSTICA OU TERMOACÚSTICA, INCLUSO TRANSPORTE VERTICAL (EM KG). EXCLUSIVE PINTURA. AF_10/2025_PS</t>
  </si>
  <si>
    <t xml:space="preserve"> 4.12 </t>
  </si>
  <si>
    <t>Piso de Concreto</t>
  </si>
  <si>
    <t xml:space="preserve"> 4.12.1 </t>
  </si>
  <si>
    <t>Pavimentação Interna - Piso de Concreto 7cm</t>
  </si>
  <si>
    <t xml:space="preserve"> 4.12.1.1 </t>
  </si>
  <si>
    <t xml:space="preserve"> 97083 </t>
  </si>
  <si>
    <t>COMPACTAÇÃO MECÂNICA DE SOLO PARA EXECUÇÃO DE RADIER, PISO DE CONCRETO OU LAJE SOBRE SOLO, COM COMPACTADOR DE SOLOS A PERCUSSÃO. AF_09/2021</t>
  </si>
  <si>
    <t xml:space="preserve"> 4.12.1.2 </t>
  </si>
  <si>
    <t xml:space="preserve"> 96622 </t>
  </si>
  <si>
    <t>LASTRO COM MATERIAL GRANULAR, APLICADO EM PISOS OU LAJES SOBRE SOLO, ESPESSURA DE *5 CM*. AF_01/2024</t>
  </si>
  <si>
    <t xml:space="preserve"> 4.12.1.3 </t>
  </si>
  <si>
    <t xml:space="preserve"> 97087 </t>
  </si>
  <si>
    <t>CAMADA SEPARADORA PARA EXECUÇÃO DE RADIER, PISO DE CONCRETO OU LAJE SOBRE SOLO, EM LONA PLÁSTICA. AF_09/2021</t>
  </si>
  <si>
    <t xml:space="preserve"> 4.12.1.4 </t>
  </si>
  <si>
    <t xml:space="preserve"> 94991 </t>
  </si>
  <si>
    <t>EXECUÇÃO DE PASSEIO (CALÇADA) OU PISO DE CONCRETO COM CONCRETO MOLDADO IN LOCO, USINADO C20, ACABAMENTO CONVENCIONAL, NÃO ARMADO. AF_08/2022</t>
  </si>
  <si>
    <t xml:space="preserve"> 4.12.2 </t>
  </si>
  <si>
    <t>Pavimentação Externa - Calçada - Piso de Concreto 7cm</t>
  </si>
  <si>
    <t xml:space="preserve"> 4.12.2.1 </t>
  </si>
  <si>
    <t xml:space="preserve"> 4.12.2.2 </t>
  </si>
  <si>
    <t xml:space="preserve"> 4.12.2.3 </t>
  </si>
  <si>
    <t xml:space="preserve"> 4.12.2.4 </t>
  </si>
  <si>
    <t xml:space="preserve"> 4.12.3 </t>
  </si>
  <si>
    <t>Pavimentação Externa - Passeio - Piso de Concreto 7cm</t>
  </si>
  <si>
    <t xml:space="preserve"> 4.12.3.1 </t>
  </si>
  <si>
    <t xml:space="preserve"> 4.12.3.2 </t>
  </si>
  <si>
    <t xml:space="preserve"> 4.12.3.3 </t>
  </si>
  <si>
    <t xml:space="preserve"> 4.12.3.4 </t>
  </si>
  <si>
    <t xml:space="preserve"> 5 </t>
  </si>
  <si>
    <t>SISTEMA DE VEDAÇÃO VERTICAL</t>
  </si>
  <si>
    <t xml:space="preserve"> 5.1 </t>
  </si>
  <si>
    <t>Elementos Vazados</t>
  </si>
  <si>
    <t xml:space="preserve"> 5.1.1 </t>
  </si>
  <si>
    <t xml:space="preserve"> 101161 </t>
  </si>
  <si>
    <t>ALVENARIA DE VEDAÇÃO COM ELEMENTO VAZADO DE CONCRETO (COBOGÓ) DE 7X50X50CM E ARGAMASSA DE ASSENTAMENTO COM PREPARO EM BETONEIRA. AF_05/2020</t>
  </si>
  <si>
    <t xml:space="preserve"> 5.2 </t>
  </si>
  <si>
    <t>Alvenaria de Vedação</t>
  </si>
  <si>
    <t xml:space="preserve"> 5.2.1 </t>
  </si>
  <si>
    <t xml:space="preserve"> 103324 </t>
  </si>
  <si>
    <t>ALVENARIA DE VEDAÇÃO DE BLOCOS CERÂMICOS FURADOS NA VERTICAL DE 14X19X39 CM (ESPESSURA 14 CM) E ARGAMASSA DE ASSENTAMENTO COM PREPARO EM BETONEIRA. AF_12/2021</t>
  </si>
  <si>
    <t xml:space="preserve"> 5.2.2 </t>
  </si>
  <si>
    <t xml:space="preserve"> 103322 </t>
  </si>
  <si>
    <t>ALVENARIA DE VEDAÇÃO DE BLOCOS CERÂMICOS FURADOS NA VERTICAL DE 9X19X39 CM (ESPESSURA 9 CM) E ARGAMASSA DE ASSENTAMENTO COM PREPARO EM BETONEIRA. AF_12/2021</t>
  </si>
  <si>
    <t xml:space="preserve"> 5.2.3 </t>
  </si>
  <si>
    <t xml:space="preserve"> 103327 </t>
  </si>
  <si>
    <t>ALVENARIA DE VEDAÇÃO DE BLOCOS CERÂMICOS FURADOS NA VERTICAL DE 19X19X39 CM (ESPESSURA 19 CM) E ARGAMASSA DE ASSENTAMENTO COM PREPARO MANUAL. AF_12/2021</t>
  </si>
  <si>
    <t xml:space="preserve"> 5.2.4 </t>
  </si>
  <si>
    <t xml:space="preserve"> 103328 </t>
  </si>
  <si>
    <t>ALVENARIA DE VEDAÇÃO DE BLOCOS CERÂMICOS FURADOS NA HORIZONTAL DE 9X19X19 CM (ESPESSURA 9 CM) E ARGAMASSA DE ASSENTAMENTO COM PREPARO EM BETONEIRA. AF_12/2021</t>
  </si>
  <si>
    <t xml:space="preserve"> 5.2.5 </t>
  </si>
  <si>
    <t xml:space="preserve"> 93200 </t>
  </si>
  <si>
    <t>FIXAÇÃO (ENCUNHAMENTO) DE ALVENARIA DE VEDAÇÃO COM ARGAMASSA APLICADA COM BISNAGA. AF_03/2024</t>
  </si>
  <si>
    <t xml:space="preserve"> 5.3 </t>
  </si>
  <si>
    <t>Divisórias</t>
  </si>
  <si>
    <t xml:space="preserve"> 5.3.1 </t>
  </si>
  <si>
    <t xml:space="preserve"> 102253 </t>
  </si>
  <si>
    <t>DIVISORIA SANITÁRIA, EM GRANITO CINZA POLIDO, ESP = 3CM, ASSENTADO COM ARGAMASSA COLANTE AC III-E. AF_10/2025</t>
  </si>
  <si>
    <t xml:space="preserve"> 5.3.2 </t>
  </si>
  <si>
    <t xml:space="preserve"> 090088 </t>
  </si>
  <si>
    <t>SBC</t>
  </si>
  <si>
    <t>DIVISORIA COMPENSADO RESINADO REVEST.C/LAMINADO MELAMINICO</t>
  </si>
  <si>
    <t xml:space="preserve"> 5.3.3 </t>
  </si>
  <si>
    <t xml:space="preserve"> 96370 </t>
  </si>
  <si>
    <t>PAREDE COM SISTEMA EM CHAPAS DE GESSO PARA DRYWALL, USO INTERNO, COM UMA FACE SIMPLES E ESTRUTURA METÁLICA COM GUIAS SIMPLES, SEM VÃOS. AF_07/2023_PS</t>
  </si>
  <si>
    <t xml:space="preserve"> 5.3.4 </t>
  </si>
  <si>
    <t xml:space="preserve"> 102181 </t>
  </si>
  <si>
    <t>INSTALAÇÃO DE VIDRO TEMPERADO, E = 10 MM, ENCAIXADO EM PERFIL U. AF_11/2025</t>
  </si>
  <si>
    <t xml:space="preserve"> 5.3.5 </t>
  </si>
  <si>
    <t xml:space="preserve"> 14.31.030 </t>
  </si>
  <si>
    <t>CPOS/CDHU</t>
  </si>
  <si>
    <t>Fechamento em placa cimentícia com espessura de 12 mm</t>
  </si>
  <si>
    <t xml:space="preserve"> 5.4 </t>
  </si>
  <si>
    <t>Alvenaria de Vedação - Muro</t>
  </si>
  <si>
    <t xml:space="preserve"> 5.4.1 </t>
  </si>
  <si>
    <t xml:space="preserve"> 5.4.2 </t>
  </si>
  <si>
    <t xml:space="preserve"> 5.4.3 </t>
  </si>
  <si>
    <t xml:space="preserve"> 5.4.4 </t>
  </si>
  <si>
    <t xml:space="preserve"> 6 </t>
  </si>
  <si>
    <t>ESQUADRIAS</t>
  </si>
  <si>
    <t xml:space="preserve"> 6.1 </t>
  </si>
  <si>
    <t>Portas de Madeira</t>
  </si>
  <si>
    <t xml:space="preserve"> 6.1.1 </t>
  </si>
  <si>
    <t xml:space="preserve"> 100689 </t>
  </si>
  <si>
    <t>KIT DE PORTA DE MADEIRA FRISADA, SEMI-OCA (LEVE OU MÉDIA), PADRÃO MÉDIO, 80X210CM, ESPESSURA DE 3,5CM, ITENS INCLUSOS: DOBRADIÇAS, MONTAGEM E INSTALAÇÃO DE BATENTE, FECHADURA COM EXECUÇÃO DO FURO - FORNECIMENTO E INSTALAÇÃO. AF_10/2025 - PM1</t>
  </si>
  <si>
    <t xml:space="preserve"> 6.1.2 </t>
  </si>
  <si>
    <t xml:space="preserve"> 100691 </t>
  </si>
  <si>
    <t>KIT DE PORTA DE MADEIRA TIPO VENEZIANA, 80X210CM (ESPESSURA DE 3CM), PADRÃO MÉDIO, ITENS INCLUSOS: DOBRADIÇAS, MONTAGEM E INSTALAÇÃO DE BATENTE, FECHADURA COM EXECUÇÃO DO FURO - FORNECIMENTO E INSTALAÇÃO. AF_10/2025 - PM2</t>
  </si>
  <si>
    <t xml:space="preserve"> 6.1.3 </t>
  </si>
  <si>
    <t>KIT DE PORTA DE MADEIRA FRISADA, SEMI-OCA (LEVE OU MÉDIA), PADRÃO MÉDIO, 80X210CM, ESPESSURA DE 3,5CM, ITENS INCLUSOS: DOBRADIÇAS, MONTAGEM E INSTALAÇÃO DE BATENTE, FECHADURA COM EXECUÇÃO DO FURO - FORNECIMENTO E INSTALAÇÃO. AF_10/2025 - PM3</t>
  </si>
  <si>
    <t xml:space="preserve"> 6.1.4 </t>
  </si>
  <si>
    <t xml:space="preserve"> 102156 </t>
  </si>
  <si>
    <t>INSTALAÇÃO DE VIDRO LISO INCOLOR, E = 6 MM, EM ESQUADRIA DE MADEIRA, FIXADO COM BAGUETE. AF_11/2025 - PM3</t>
  </si>
  <si>
    <t xml:space="preserve"> 6.2 </t>
  </si>
  <si>
    <t>Ferragens e Acessórios</t>
  </si>
  <si>
    <t xml:space="preserve"> 6.2.1 </t>
  </si>
  <si>
    <t xml:space="preserve"> 100705 </t>
  </si>
  <si>
    <t>TARJETA TIPO LIVRE/OCUPADO PARA PORTA DE BANHEIRO. AF_10/2025</t>
  </si>
  <si>
    <t xml:space="preserve"> 6.2.2 </t>
  </si>
  <si>
    <t xml:space="preserve"> 100866 </t>
  </si>
  <si>
    <t>BARRA DE APOIO RETA, EM AÇO INOX POLIDO, COMPRIMENTO 60 CM, FIXADA NA PAREDE - FORNECIMENTO E INSTALAÇÃO. AF_02/2026</t>
  </si>
  <si>
    <t xml:space="preserve"> 6.2.3 </t>
  </si>
  <si>
    <t xml:space="preserve"> ARQ.05.2026 </t>
  </si>
  <si>
    <t>Próprio</t>
  </si>
  <si>
    <t>CHAPA METÁLICA (ALUMÍNIO) 0,90 M X 0,40 M, ESPESSURA 1 MM PARA AS PORTAS</t>
  </si>
  <si>
    <t>M²</t>
  </si>
  <si>
    <t xml:space="preserve"> 6.3 </t>
  </si>
  <si>
    <t>Portas em Alumínio</t>
  </si>
  <si>
    <t xml:space="preserve"> 6.3.1 </t>
  </si>
  <si>
    <t xml:space="preserve"> 91341 </t>
  </si>
  <si>
    <t>PORTA EM ALUMÍNIO DE ABRIR TIPO VENEZIANA COM GUARNIÇÃO, FIXAÇÃO COM PARAFUSOS - FORNECIMENTO E INSTALAÇÃO. AF_10/2025 - PA1 (100X210)</t>
  </si>
  <si>
    <t xml:space="preserve"> 6.3.2 </t>
  </si>
  <si>
    <t>PORTA EM ALUMÍNIO DE ABRIR TIPO VENEZIANA COM GUARNIÇÃO, FIXAÇÃO COM PARAFUSOS - FORNECIMENTO E INSTALAÇÃO. AF_10/2025 - PA2 (90X210)</t>
  </si>
  <si>
    <t xml:space="preserve"> 6.3.3 </t>
  </si>
  <si>
    <t>PORTA EM ALUMÍNIO DE ABRIR TIPO VENEZIANA COM GUARNIÇÃO, FIXAÇÃO COM PARAFUSOS - FORNECIMENTO E INSTALAÇÃO. AF_10/2025 - PA3 (90X210)</t>
  </si>
  <si>
    <t xml:space="preserve"> 6.3.4 </t>
  </si>
  <si>
    <t>PORTA EM ALUMÍNIO DE ABRIR TIPO VENEZIANA COM GUARNIÇÃO, FIXAÇÃO COM PARAFUSOS - FORNECIMENTO E INSTALAÇÃO. AF_10/2025 - PA4 (80X165)</t>
  </si>
  <si>
    <t xml:space="preserve"> 6.3.5 </t>
  </si>
  <si>
    <t>PORTA EM ALUMÍNIO DE ABRIR TIPO VENEZIANA COM GUARNIÇÃO, FIXAÇÃO COM PARAFUSOS - FORNECIMENTO E INSTALAÇÃO. AF_10/2025 - PA5 (70X165)</t>
  </si>
  <si>
    <t xml:space="preserve"> 6.3.6 </t>
  </si>
  <si>
    <t xml:space="preserve"> ARQ.07.2026 </t>
  </si>
  <si>
    <t>PORTA DE ABRIR EM CHAPA DE ALUMÍNIO COM BANDEIRA 70CM E VIDRO - INCLUSIVE FERRAGENS E VIDRO MONOLÍTICO - PA6 (170X215)</t>
  </si>
  <si>
    <t xml:space="preserve"> 6.3.7 </t>
  </si>
  <si>
    <t xml:space="preserve"> ARQ.08.2026 </t>
  </si>
  <si>
    <t>PORTA DE CORRER EM CHAPA DE ALUMÍNIO COM BANDEIRA 70CM E VIDRO - INCLUSIVE FERRAGENS E VIDRO - PA7 (420X215)</t>
  </si>
  <si>
    <t xml:space="preserve"> 6.3.8 </t>
  </si>
  <si>
    <t>PORTA DE CORRER EM CHAPA DE ALUMÍNIO COM BANDEIRA 70CM E VIDRO - INCLUSIVE FERRAGENS E VIDRO - PA8 (210X215)</t>
  </si>
  <si>
    <t xml:space="preserve"> 6.3.9 </t>
  </si>
  <si>
    <t xml:space="preserve"> ARQ.09.2026 </t>
  </si>
  <si>
    <t>PORTA DE ABRIR EM CHAPA DE ALUMÍNIO COM BANDEIRA 65CM E VENEZIANA - INCLUSIVE FERRAGENS - PA9 (120X210)</t>
  </si>
  <si>
    <t xml:space="preserve"> 6.3.10 </t>
  </si>
  <si>
    <t>PORTA DE ABRIR EM CHAPA DE ALUMÍNIO COM BANDEIRA 65CM E VENEZIANA - INCLUSIVE FERRAGENS - PA10 (230X240)</t>
  </si>
  <si>
    <t xml:space="preserve"> 6.3.11 </t>
  </si>
  <si>
    <t>PORTA DE ABRIR EM CHAPA DE ALUMÍNIO COM BANDEIRA 65CM E VENEZIANA - INCLUSIVE FERRAGENS - PA11 (120X170)</t>
  </si>
  <si>
    <t xml:space="preserve"> 6.4 </t>
  </si>
  <si>
    <t>Janelas de Alumínio</t>
  </si>
  <si>
    <t xml:space="preserve"> 6.4.1 </t>
  </si>
  <si>
    <t xml:space="preserve"> ARQ.10.2026 </t>
  </si>
  <si>
    <t>JANELA DE ALUMÍNIO - COMPLETA - GUILHOTINA - INCLUSO VIDRO - JA1 (210X130)</t>
  </si>
  <si>
    <t xml:space="preserve"> 6.4.2 </t>
  </si>
  <si>
    <t xml:space="preserve"> ARQ.11.2026 </t>
  </si>
  <si>
    <t>JANELA DE ALUMÍNIO - COMPLETA - CORRER - INCLUSO VIDRO - JA2 (150X140)</t>
  </si>
  <si>
    <t xml:space="preserve"> 6.4.3 </t>
  </si>
  <si>
    <t xml:space="preserve"> ARQ.12.2026 </t>
  </si>
  <si>
    <t>JANELA DE ALUMÍNIO - COMPLETA - CORRER COM BANDEIRA - INCLUSO VIDRO - JA3 (280X205)</t>
  </si>
  <si>
    <t xml:space="preserve"> 6.4.4 </t>
  </si>
  <si>
    <t>JANELA DE ALUMÍNIO - COMPLETA - CORRER COM BANDEIRA - INCLUSO VIDRO - JA4 (280X185)</t>
  </si>
  <si>
    <t xml:space="preserve"> 6.4.5 </t>
  </si>
  <si>
    <t>JANELA DE ALUMÍNIO - COMPLETA - CORRER COM BANDEIRA - INCLUSO VIDRO - JA5 (350X185)</t>
  </si>
  <si>
    <t xml:space="preserve"> 6.4.6 </t>
  </si>
  <si>
    <t xml:space="preserve"> ARQ.13.2026 </t>
  </si>
  <si>
    <t>JANELA DE ALUMÍNIO - COMPLETA - FIXA - INCLUSO VIDRO - JA6 (280X185)</t>
  </si>
  <si>
    <t xml:space="preserve"> 6.4.7 </t>
  </si>
  <si>
    <t xml:space="preserve"> ARQ.14.2026 </t>
  </si>
  <si>
    <t>JANELA DE ALUMÍNIO - COMPLETA - FIXA COM BANDEIRA - INCLUSO VIDRO - JA7 (280X230)</t>
  </si>
  <si>
    <t xml:space="preserve"> 6.4.8 </t>
  </si>
  <si>
    <t>JANELA DE ALUMÍNIO - COMPLETA - FIXA COM BANDEIRA - INCLUSO VIDRO - JA8 (700X290)</t>
  </si>
  <si>
    <t xml:space="preserve"> 6.4.9 </t>
  </si>
  <si>
    <t xml:space="preserve"> ARQ.15.2026 </t>
  </si>
  <si>
    <t>JANELA DE ALUMÍNIO - COMPLETA - MAXIM AR - INCLUSO VIDRO - JA9 (85X210)</t>
  </si>
  <si>
    <t xml:space="preserve"> 6.4.10 </t>
  </si>
  <si>
    <t>JANELA DE ALUMÍNIO - COMPLETA - MAXIM AR - INCLUSO VIDRO - JA10 (150X60)</t>
  </si>
  <si>
    <t xml:space="preserve"> 6.4.11 </t>
  </si>
  <si>
    <t>JANELA DE ALUMÍNIO - COMPLETA - MAXIM AR - INCLUSO VIDRO - JA11 (150X80)</t>
  </si>
  <si>
    <t xml:space="preserve"> 6.4.12 </t>
  </si>
  <si>
    <t>JANELA DE ALUMÍNIO - COMPLETA - MAXIM AR - INCLUSO VIDRO - JA12 (280X80)</t>
  </si>
  <si>
    <t xml:space="preserve"> 6.4.13 </t>
  </si>
  <si>
    <t>JANELA DE ALUMÍNIO - COMPLETA - MAXIM AR - INCLUSO VIDRO - JA13 (280X60)</t>
  </si>
  <si>
    <t xml:space="preserve"> 6.4.14 </t>
  </si>
  <si>
    <t>JANELA DE ALUMÍNIO - COMPLETA - MAXIM AR - INCLUSO VIDRO - JA14 (280X185)</t>
  </si>
  <si>
    <t xml:space="preserve"> 6.4.15 </t>
  </si>
  <si>
    <t>JANELA DE ALUMÍNIO - COMPLETA - MAXIM AR - INCLUSO VIDRO - JA15 (350X80)</t>
  </si>
  <si>
    <t xml:space="preserve"> 6.4.16 </t>
  </si>
  <si>
    <t xml:space="preserve"> ARQ.16.2026 </t>
  </si>
  <si>
    <t>TELA TIPO MOSQUITEIRO - FIXADA NA ESQUADRIA</t>
  </si>
  <si>
    <t xml:space="preserve"> 6.5 </t>
  </si>
  <si>
    <t>Vidros</t>
  </si>
  <si>
    <t xml:space="preserve"> 6.5.1 </t>
  </si>
  <si>
    <t xml:space="preserve"> 102148 </t>
  </si>
  <si>
    <t>ESPELHO CRISTAL, ESPESSURA 4 MM, SEM MOLDURA, APARAFUSADO COM BOTÃO DE ROSCA INTERNA, COM ÁREA MAIOR QUE 1,0 M2.. AF_11/2025</t>
  </si>
  <si>
    <t xml:space="preserve"> 6.6 </t>
  </si>
  <si>
    <t>Esquadria - Geral</t>
  </si>
  <si>
    <t xml:space="preserve"> 6.6.1 </t>
  </si>
  <si>
    <t xml:space="preserve"> ARQ.17.2026 </t>
  </si>
  <si>
    <t>PORTÃO METÁLICO DE ABRIR COM CHAPA METÁLICA CARBONO PERFURADA, INCLUSO PINTURA - P01 (3,50X2,20)</t>
  </si>
  <si>
    <t xml:space="preserve"> 6.6.2 </t>
  </si>
  <si>
    <t xml:space="preserve"> ARQ.18.2026 </t>
  </si>
  <si>
    <t>PORTÃO METÁLICO TIPO GRADIL, MALHA 5 X 20CM - FIO 5,00MM, REVESTIDOS EM POLIESTER POR PROCESSO DE PINTURA ELETROSTÁTICA (GRADIL), NA COR BRANCA - FORNCEIMENTO E INSTALAÇÃO - P02 (3,40X2,38)</t>
  </si>
  <si>
    <t xml:space="preserve"> 6.6.3 </t>
  </si>
  <si>
    <t>PORTÃO METÁLICO DE ABRIR COM CHAPA METÁLICA CARBONO PERFURADA, INCLUSO PINTURA - P03 (1,80X1,80)</t>
  </si>
  <si>
    <t xml:space="preserve"> 6.6.4 </t>
  </si>
  <si>
    <t xml:space="preserve"> ARQ.19.2026 </t>
  </si>
  <si>
    <t>PORTÃO METÁLICO NYLOFOR, MALHA 5 X 20CM - FIO 5,00MM, REVESTIDOS EM POLIESTER POR PROCESSO DE PINTURA ELETROESTÁTICA (GRADIL) - H:2,03M - COR BRANCA - FORNCECIMENTO E INSTALAÇÃO - P04 (0,90X2,03)</t>
  </si>
  <si>
    <t xml:space="preserve"> 6.6.5 </t>
  </si>
  <si>
    <t xml:space="preserve"> ARQ.20.2026 </t>
  </si>
  <si>
    <t>FECHAMENTO COM CHAPA METÁLICA PERFURADA - INCLUSO PINTURA - GR1 E GR2</t>
  </si>
  <si>
    <t xml:space="preserve"> 6.6.6 </t>
  </si>
  <si>
    <t xml:space="preserve"> ARQ.21.2026 </t>
  </si>
  <si>
    <t>GRADIL METÁLICO E TELA DE AÇO GALVANIZADO FIO 12 BWG, MALHA 2" - JARDIM VERTICAL</t>
  </si>
  <si>
    <t xml:space="preserve"> 6.6.7 </t>
  </si>
  <si>
    <t>FECHAMENTO COM CHAPA METÁLICA PERFURADA - INCLUSO PINTURA</t>
  </si>
  <si>
    <t xml:space="preserve"> 6.6.8 </t>
  </si>
  <si>
    <t xml:space="preserve"> ARQ.22.2026 </t>
  </si>
  <si>
    <t>FORNECIMENTO E INSTALAÇÃO DE BRISES DE ÂNGULO FIXO OU MÓVEL, EM ALUMÍNIO, TERMOBRISE METÁLICO ARTICULADO VERTICAL E HORIZONTAL, COM PINTURA A BASE DE POLIESTER, INCLUSIVE ACESSÓRIOS</t>
  </si>
  <si>
    <t xml:space="preserve"> 7 </t>
  </si>
  <si>
    <t>SISTEMAS DE COBERTURA</t>
  </si>
  <si>
    <t xml:space="preserve"> 7.1 </t>
  </si>
  <si>
    <t xml:space="preserve"> 7.1.1 </t>
  </si>
  <si>
    <t xml:space="preserve"> ARQ.23.2026 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</si>
  <si>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</si>
  <si>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 xml:space="preserve"> 7.1.2 </t>
  </si>
  <si>
    <t xml:space="preserve"> 27.02.050 </t>
  </si>
  <si>
    <t>Chapa de policarbonato alveolar de 6 mm</t>
  </si>
  <si>
    <t xml:space="preserve"> 7.1.3 </t>
  </si>
  <si>
    <t xml:space="preserve"> 94227 </t>
  </si>
  <si>
    <t>CALHA EM CHAPA DE AÇO GALVANIZADO NÚMERO 24, DESENVOLVIMENTO DE 33 CM, INCLUSO TRANSPORTE VERTICAL. AF_07/2019</t>
  </si>
  <si>
    <t xml:space="preserve"> 7.1.4 </t>
  </si>
  <si>
    <t xml:space="preserve"> 7.1.5 </t>
  </si>
  <si>
    <t xml:space="preserve"> 7.1.6 </t>
  </si>
  <si>
    <t xml:space="preserve"> 94228 </t>
  </si>
  <si>
    <t>CALHA EM CHAPA DE AÇO GALVANIZADO NÚMERO 24, DESENVOLVIMENTO DE 50 CM, INCLUSO TRANSPORTE VERTICAL. AF_07/2019</t>
  </si>
  <si>
    <t xml:space="preserve"> 7.1.7 </t>
  </si>
  <si>
    <t xml:space="preserve"> 7.1.8 </t>
  </si>
  <si>
    <t xml:space="preserve"> 7.1.9 </t>
  </si>
  <si>
    <t xml:space="preserve"> 100326 </t>
  </si>
  <si>
    <t>CUMEEIRA NORMAL PARA TELHA TRAPEZOIDAL DE AÇO, E = 0,5 MM, INCLUSO ACESSÓRIOS DE FIXAÇÃO E IÇAMENTO. AF_07/2019</t>
  </si>
  <si>
    <t xml:space="preserve"> 7.1.10 </t>
  </si>
  <si>
    <t xml:space="preserve"> 101979 </t>
  </si>
  <si>
    <t>CHAPIM (RUFO CAPA) EM AÇO GALVANIZADO, CORTE 33. AF_11/2020</t>
  </si>
  <si>
    <t xml:space="preserve"> 7.1.11 </t>
  </si>
  <si>
    <t xml:space="preserve"> 7.1.12 </t>
  </si>
  <si>
    <t xml:space="preserve"> 94231 </t>
  </si>
  <si>
    <t>RUFO EM CHAPA DE AÇO GALVANIZADO NÚMERO 24, CORTE DE 25 CM, INCLUSO TRANSPORTE VERTICAL. AF_07/2019</t>
  </si>
  <si>
    <t xml:space="preserve"> 7.1.13 </t>
  </si>
  <si>
    <t xml:space="preserve"> 100327 </t>
  </si>
  <si>
    <t>RUFO EXTERNO/INTERNO EM CHAPA DE AÇO GALVANIZADO NÚMERO 26, CORTE DE 33 CM, INCLUSO IÇAMENTO. AF_07/2019</t>
  </si>
  <si>
    <t xml:space="preserve"> 7.2 </t>
  </si>
  <si>
    <t>Quadra</t>
  </si>
  <si>
    <t xml:space="preserve"> 7.2.1 </t>
  </si>
  <si>
    <t xml:space="preserve"> 94213 </t>
  </si>
  <si>
    <t>TELHAMENTO COM TELHA DE AÇO/ALUMÍNIO E = 0,5 MM, COM ATÉ 2 ÁGUAS, INCLUSO IÇAMENTO. AF_07/2019</t>
  </si>
  <si>
    <t xml:space="preserve"> 7.2.2 </t>
  </si>
  <si>
    <t xml:space="preserve"> 7.2.3 </t>
  </si>
  <si>
    <t xml:space="preserve"> ARQ.24.2026 </t>
  </si>
  <si>
    <t>TELHAMENTO COM TELHA DE AÇO/ALUMÍNIO E = 0,5 MM, TELHA METÁLICA PERFURADA PARA FECHAMENTO, INCLUSO IÇAMENTO</t>
  </si>
  <si>
    <t xml:space="preserve"> 8 </t>
  </si>
  <si>
    <t>IMPERMEABILIZAÇÃO</t>
  </si>
  <si>
    <t xml:space="preserve"> 8.1 </t>
  </si>
  <si>
    <t xml:space="preserve"> 98557 </t>
  </si>
  <si>
    <t>IMPERMEABILIZAÇÃO DE SUPERFÍCIE COM EMULSÃO ASFÁLTICA, 2 DEMÃOS. AF_09/2023 - VIGA BALDRAME</t>
  </si>
  <si>
    <t xml:space="preserve"> 8.2 </t>
  </si>
  <si>
    <t>IMPERMEABILIZAÇÃO DE SUPERFÍCIE COM EMULSÃO ASFÁLTICA, 2 DEMÃOS. AF_09/2023 - LAJE</t>
  </si>
  <si>
    <t xml:space="preserve"> 8.3 </t>
  </si>
  <si>
    <t>IMPERMEABILIZAÇÃO DE SUPERFÍCIE COM EMULSÃO ASFÁLTICA, 2 DEMÃOS. AF_09/2023 - PISO</t>
  </si>
  <si>
    <t xml:space="preserve"> 8.4 </t>
  </si>
  <si>
    <t>IMPERMEABILIZAÇÃO DE SUPERFÍCIE COM EMULSÃO ASFÁLTICA, 2 DEMÃOS. AF_09/2023 - PAREDE</t>
  </si>
  <si>
    <t xml:space="preserve"> 8.5 </t>
  </si>
  <si>
    <t xml:space="preserve"> 87755 </t>
  </si>
  <si>
    <t>CONTRAPISO EM ARGAMASSA TRAÇO 1:4 (CIMENTO E AREIA), PREPARO MECÂNICO COM BETONEIRA 400 L, APLICADO EM ÁREAS MOLHADAS SOBRE IMPERMEABILIZAÇÃO, ACABAMENTO NÃO REFORÇADO, ESPESSURA 3CM. AF_07/2021</t>
  </si>
  <si>
    <t xml:space="preserve"> 8.6 </t>
  </si>
  <si>
    <t xml:space="preserve"> 98565 </t>
  </si>
  <si>
    <t>PROTEÇÃO MECÂNICA DE SUPERFICIE HORIZONTAL COM ARGAMASSA DE CIMENTO E AREIA, TRAÇO 1:3, E=3CM. AF_09/2023</t>
  </si>
  <si>
    <t xml:space="preserve"> 9 </t>
  </si>
  <si>
    <t>REVESTIMENTO INTERNO E EXTERNO</t>
  </si>
  <si>
    <t xml:space="preserve"> 9.1 </t>
  </si>
  <si>
    <t xml:space="preserve"> 9.1.1 </t>
  </si>
  <si>
    <t xml:space="preserve"> 87879 </t>
  </si>
  <si>
    <t>CHAPISCO APLICADO EM ALVENARIAS E ESTRUTURAS DE CONCRETO INTERNAS, COM COLHER DE PEDREIRO. ARGAMASSA TRAÇO 1:3 COM PREPARO EM BETONEIRA 400L. AF_10/2022 - EXTERNO</t>
  </si>
  <si>
    <t xml:space="preserve"> 9.1.2 </t>
  </si>
  <si>
    <t>CHAPISCO APLICADO EM ALVENARIAS E ESTRUTURAS DE CONCRETO INTERNAS, COM COLHER DE PEDREIRO. ARGAMASSA TRAÇO 1:3 COM PREPARO EM BETONEIRA 400L. AF_10/2022 - INTERNO</t>
  </si>
  <si>
    <t xml:space="preserve"> 9.1.3 </t>
  </si>
  <si>
    <t xml:space="preserve"> 87792 </t>
  </si>
  <si>
    <t>EMBOÇO OU MASSA ÚNICA EM ARGAMASSA TRAÇO 1:2:8, PREPARO MECÂNICO COM BETONEIRA 400 L, APLICADA MANUALMENTE EM PANOS CEGOS DE FACHADA (SEM PRESENÇA DE VÃOS), ESPESSURA DE 25 MM. AF_08/2022</t>
  </si>
  <si>
    <t xml:space="preserve"> 9.1.4 </t>
  </si>
  <si>
    <t xml:space="preserve"> 9.1.5 </t>
  </si>
  <si>
    <t xml:space="preserve"> 87273 </t>
  </si>
  <si>
    <t>REVESTIMENTO CERÂMICO PARA PAREDES INTERNAS COM PLACAS TIPO ESMALTADA DE DIMENSÕES 33X45 CM APLICADAS NA ALTURA INTEIRA DAS PAREDES. AF_02/2023_PE</t>
  </si>
  <si>
    <t xml:space="preserve"> 9.1.6 </t>
  </si>
  <si>
    <t xml:space="preserve"> 104613 </t>
  </si>
  <si>
    <t>REVESTIMENTO CERÂMICO PARA PAREDES INTERNAS COM PLACAS TIPO ESMALTADA DE DIMENSÕES 20X20 CM APLICADAS EM DIAGONAL, NA ALTURA INTEIRA DAS PAREDES. AF_02/2023_PE - (10X10 - CINZA CLARO)</t>
  </si>
  <si>
    <t xml:space="preserve"> 9.1.7 </t>
  </si>
  <si>
    <t>REVESTIMENTO CERÂMICO PARA PAREDES INTERNAS COM PLACAS TIPO ESMALTADA DE DIMENSÕES 20X20 CM APLICADAS EM DIAGONAL, NA ALTURA INTEIRA DAS PAREDES. AF_02/2023_PE - (10X10 - LARANJA)</t>
  </si>
  <si>
    <t xml:space="preserve"> 9.1.8 </t>
  </si>
  <si>
    <t xml:space="preserve"> 120238 </t>
  </si>
  <si>
    <t>RODAMEIO FAIXA MADEIRA DE LEI PARA PROTECAO EM SALAS</t>
  </si>
  <si>
    <t xml:space="preserve"> 9.1.9 </t>
  </si>
  <si>
    <t xml:space="preserve"> 96114 </t>
  </si>
  <si>
    <t>FORRO EM DRYWALL, PARA AMBIENTES COMERCIAIS, INCLUSIVE ESTRUTURA BIRECIONAL DE FIXAÇÃO. AF_08/2023_PS</t>
  </si>
  <si>
    <t xml:space="preserve"> 9.1.10 </t>
  </si>
  <si>
    <t xml:space="preserve"> 104757 </t>
  </si>
  <si>
    <t>FORRO EM FIBRA MINERAL, PARA AMBIENTES COMERCIAIS, INCLUSIVE ESTRUTURA DE FIXAÇÃO. AF_08/2023_PS</t>
  </si>
  <si>
    <t xml:space="preserve"> 9.1.11 </t>
  </si>
  <si>
    <t xml:space="preserve"> ARQ.25.2026 </t>
  </si>
  <si>
    <t>FORRO DE TELA ONDULADA EM ARAME GALVANIZADO - COR NATURAL</t>
  </si>
  <si>
    <t xml:space="preserve"> 9.2 </t>
  </si>
  <si>
    <t>Mureta</t>
  </si>
  <si>
    <t xml:space="preserve"> 9.2.1 </t>
  </si>
  <si>
    <t>CHAPISCO APLICADO EM ALVENARIAS E ESTRUTURAS DE CONCRETO INTERNAS, COM COLHER DE PEDREIRO. ARGAMASSA TRAÇO 1:3 COM PREPARO EM BETONEIRA 400L. AF_10/2022</t>
  </si>
  <si>
    <t xml:space="preserve"> 9.2.2 </t>
  </si>
  <si>
    <t xml:space="preserve"> 10 </t>
  </si>
  <si>
    <t>SISTEMA DE PISOS</t>
  </si>
  <si>
    <t xml:space="preserve"> 10.1 </t>
  </si>
  <si>
    <t>Pavimentação Interna</t>
  </si>
  <si>
    <t xml:space="preserve"> 10.1.1 </t>
  </si>
  <si>
    <t xml:space="preserve"> ARQ.26.2026 </t>
  </si>
  <si>
    <t>CONTRAPISO DE CONCRETO NÃO-ESTRUTURAL, ESPESSURA 3 CM E PREPARO MECÂNICO</t>
  </si>
  <si>
    <t xml:space="preserve"> 10.1.2 </t>
  </si>
  <si>
    <t xml:space="preserve"> 104162 </t>
  </si>
  <si>
    <t>PISO EM GRANILITE, MARMORITE OU GRANITINA EM AMBIENTES INTERNOS, COM ESPESSURA DE 8 MM, INCLUSO MISTURA EM BETONEIRA, COLOCAÇÃO DAS JUNTAS, APLICAÇÃO DO PISO, 4 POLIMENTOS COM POLITRIZ, ESTUCAMENTO, SELADOR E CERA. AF_02/2026_PE</t>
  </si>
  <si>
    <t xml:space="preserve"> 10.1.3 </t>
  </si>
  <si>
    <t xml:space="preserve"> 10.1.4 </t>
  </si>
  <si>
    <t xml:space="preserve"> 87251 </t>
  </si>
  <si>
    <t>REVESTIMENTO CERÂMICO PARA PISO COM PLACAS TIPO ESMALTADA DE DIMENSÕES 45X45 CM APLICADA EM AMBIENTES DE ÁREA MAIOR QUE 10 M2. AF_02/2023_PE</t>
  </si>
  <si>
    <t xml:space="preserve"> 10.1.5 </t>
  </si>
  <si>
    <t xml:space="preserve"> ARQ.27.2026 </t>
  </si>
  <si>
    <t>PISO DE EMBORRACHADO, PRETO, EM PLACAS 50 X 50 CM, E = 7 MM</t>
  </si>
  <si>
    <t xml:space="preserve"> 10.1.6 </t>
  </si>
  <si>
    <t xml:space="preserve"> 5052 </t>
  </si>
  <si>
    <t>ORSE</t>
  </si>
  <si>
    <t>Piso em painel wall 2,50 x 1,20 x 40mm - Rev 01_01/2022</t>
  </si>
  <si>
    <t xml:space="preserve"> 10.1.7 </t>
  </si>
  <si>
    <t xml:space="preserve"> 104619 </t>
  </si>
  <si>
    <t>RODAPÉ CERÂMICO DE 7CM DE ALTURA COM PLACAS TIPO ESMALTADA DE DIMENSÕES 80X80CM. AF_02/2023</t>
  </si>
  <si>
    <t xml:space="preserve"> 10.1.8 </t>
  </si>
  <si>
    <t xml:space="preserve"> 101741 </t>
  </si>
  <si>
    <t>RODAPÉ EM MARMORITE, ALTURA 10CM. AF_02/2026_PE</t>
  </si>
  <si>
    <t xml:space="preserve"> 10.1.9 </t>
  </si>
  <si>
    <t xml:space="preserve"> 98689 </t>
  </si>
  <si>
    <t>SOLEIRA EM GRANITO, LARGURA 15 CM, ESPESSURA 2,0 CM. AF_02/2026</t>
  </si>
  <si>
    <t xml:space="preserve"> 10.1.10 </t>
  </si>
  <si>
    <t xml:space="preserve"> 130115 </t>
  </si>
  <si>
    <t>SOLEIRA EM GRANITO SAO GABRIEL 20CM</t>
  </si>
  <si>
    <t xml:space="preserve"> 10.2 </t>
  </si>
  <si>
    <t>Pavimentação Externa</t>
  </si>
  <si>
    <t xml:space="preserve"> 10.2.1 </t>
  </si>
  <si>
    <t xml:space="preserve"> 98682 </t>
  </si>
  <si>
    <t>PISO CIMENTADO, TRAÇO 1:5 (CIMENTO E AREIA), ACABAMENTO RUGOSO, ESPESSURA 3,0 CM, PREPARO MECÂNICO DA ARGAMASSA. AF_02/2026</t>
  </si>
  <si>
    <t xml:space="preserve"> 10.2.2 </t>
  </si>
  <si>
    <t xml:space="preserve"> 98680 </t>
  </si>
  <si>
    <t>PISO CIMENTADO, TRAÇO 1:5 (CIMENTO E AREIA), ACABAMENTO LISO, ESPESSURA 3,0 CM, PREPARO MECÂNICO DA ARGAMASSA. AF_02/2026</t>
  </si>
  <si>
    <t xml:space="preserve"> 10.2.3 </t>
  </si>
  <si>
    <t xml:space="preserve"> 92396 </t>
  </si>
  <si>
    <t>EXECUÇÃO DE PASSEIO EM PISO INTERTRAVADO, COM BLOCO RETANGULAR COR NATURAL DE 20 X 10 CM, ESPESSURA 6 CM. AF_10/2022</t>
  </si>
  <si>
    <t xml:space="preserve"> 10.2.4 </t>
  </si>
  <si>
    <t xml:space="preserve"> 92391 </t>
  </si>
  <si>
    <t>EXECUÇÃO DE PAVIMENTO EM PISO INTERTRAVADO, COM BLOCO PISOGRAMA DE 35 X 15 CM, ESPESSURA 6 CM. AF_10/2022</t>
  </si>
  <si>
    <t xml:space="preserve"> 10.2.5 </t>
  </si>
  <si>
    <t xml:space="preserve"> 171856 </t>
  </si>
  <si>
    <t>PISO TATIL OU ALERTA DIRECIONAL EM CONCRETO PLACA 40x40x2,5 - DIRECIONAL - VERMELHO</t>
  </si>
  <si>
    <t xml:space="preserve"> 10.2.6 </t>
  </si>
  <si>
    <t>PISO TATIL OU ALERTA DIRECIONAL EM CONCRETO PLACA 40x40x2,5 - ALERTA - VERMELHO</t>
  </si>
  <si>
    <t xml:space="preserve"> 10.2.7 </t>
  </si>
  <si>
    <t>PISO TATIL OU ALERTA DIRECIONAL EM CONCRETO PLACA 40x40x2,5 - ALERTA - AMARELO</t>
  </si>
  <si>
    <t xml:space="preserve"> 10.2.8 </t>
  </si>
  <si>
    <t xml:space="preserve"> ARQ.28.2026 </t>
  </si>
  <si>
    <t>COLCHÃO DRENANTE DE AREIA H= 30 CM</t>
  </si>
  <si>
    <t>M³</t>
  </si>
  <si>
    <t xml:space="preserve"> 10.2.9 </t>
  </si>
  <si>
    <t xml:space="preserve"> 98504 </t>
  </si>
  <si>
    <t>PLANTIO DE GRAMA BATATAIS EM PLACAS. AF_07/2024</t>
  </si>
  <si>
    <t xml:space="preserve"> 10.2.10 </t>
  </si>
  <si>
    <t xml:space="preserve"> 201012 </t>
  </si>
  <si>
    <t>SEIXOS ROLADOS DE RIO DECORATIVOS APLICADOS EM PAVIMENTO</t>
  </si>
  <si>
    <t xml:space="preserve"> 10.2.11 </t>
  </si>
  <si>
    <t xml:space="preserve"> 94263 </t>
  </si>
  <si>
    <t>GUIA (MEIO-FIO) CONCRETO, MOLDADA IN LOCO EM TRECHO RETO COM EXTRUSORA, 13 CM BASE X 22 CM ALTURA. AF_01/2024</t>
  </si>
  <si>
    <t xml:space="preserve"> 10.3 </t>
  </si>
  <si>
    <t>Pavimentação Passeio</t>
  </si>
  <si>
    <t xml:space="preserve"> 10.3.1 </t>
  </si>
  <si>
    <t xml:space="preserve"> 10.3.2 </t>
  </si>
  <si>
    <t xml:space="preserve"> 10.3.3 </t>
  </si>
  <si>
    <t xml:space="preserve"> 10.3.4 </t>
  </si>
  <si>
    <t xml:space="preserve"> 11 </t>
  </si>
  <si>
    <t>PINTURAS E ACABAMENTOS</t>
  </si>
  <si>
    <t xml:space="preserve"> 11.1 </t>
  </si>
  <si>
    <t xml:space="preserve"> 11.1.1 </t>
  </si>
  <si>
    <t xml:space="preserve"> ARQ.29.2026 </t>
  </si>
  <si>
    <t>EMASSAMENTO COM MASSA CORRIDA PVA, APLICAÇÃO EM TETO, UMA DEMÃO, LIXAMENTO MANUAL</t>
  </si>
  <si>
    <t xml:space="preserve"> 11.1.2 </t>
  </si>
  <si>
    <t xml:space="preserve"> 88497 </t>
  </si>
  <si>
    <t>EMASSAMENTO COM MASSA LÁTEX, APLICAÇÃO EM PAREDE, DUAS DEMÃOS, LIXAMENTO MANUAL. AF_04/2023</t>
  </si>
  <si>
    <t xml:space="preserve"> 11.1.3 </t>
  </si>
  <si>
    <t xml:space="preserve"> ARQ.30.2026 </t>
  </si>
  <si>
    <t>EMASSAMENTO DE PAREDES COM MASSA ACRÍLICA, DUAS DEMÃOS, ÁREAS MOLHADAS</t>
  </si>
  <si>
    <t xml:space="preserve"> 11.1.4 </t>
  </si>
  <si>
    <t xml:space="preserve"> 88489 </t>
  </si>
  <si>
    <t>PINTURA LÁTEX ACRÍLICA PREMIUM, APLICAÇÃO MANUAL EM PAREDES, DUAS DEMÃOS. AF_04/2023 - COR BRANCO GELO</t>
  </si>
  <si>
    <t xml:space="preserve"> 11.1.5 </t>
  </si>
  <si>
    <t xml:space="preserve"> 88488 </t>
  </si>
  <si>
    <t>PINTURA LÁTEX ACRÍLICA PREMIUM, APLICAÇÃO MANUAL EM TETO, DUAS DEMÃOS. AF_04/2023</t>
  </si>
  <si>
    <t xml:space="preserve"> 11.1.6 </t>
  </si>
  <si>
    <t>PINTURA LÁTEX ACRÍLICA PREMIUM, APLICAÇÃO MANUAL EM PAREDES, DUAS DEMÃOS. AF_04/2023 - COR CINZA CLARO</t>
  </si>
  <si>
    <t xml:space="preserve"> 11.1.7 </t>
  </si>
  <si>
    <t>PINTURA LÁTEX ACRÍLICA PREMIUM, APLICAÇÃO MANUAL EM PAREDES, DUAS DEMÃOS. AF_04/2023 - COR LARANJA</t>
  </si>
  <si>
    <t xml:space="preserve"> 11.1.8 </t>
  </si>
  <si>
    <t>PINTURA LÁTEX ACRÍLICA PREMIUM, APLICAÇÃO MANUAL EM PAREDES, DUAS DEMÃOS. AF_04/2023 - COR BRANCO GELO (ÁREAS MOLHADAS)</t>
  </si>
  <si>
    <t xml:space="preserve"> 11.1.9 </t>
  </si>
  <si>
    <t xml:space="preserve"> 102219 </t>
  </si>
  <si>
    <t>PINTURA TINTA DE ACABAMENTO (PIGMENTADA) ESMALTE SINTÉTICO ACETINADO EM MADEIRA, 2 DEMÃOS. AF_01/2021 - ESQUADRIAS</t>
  </si>
  <si>
    <t xml:space="preserve"> 11.1.10 </t>
  </si>
  <si>
    <t>PINTURA TINTA DE ACABAMENTO (PIGMENTADA) ESMALTE SINTÉTICO ACETINADO EM MADEIRA, 2 DEMÃOS. AF_01/2021 - RODAMEIO - COR BRANCO GELO</t>
  </si>
  <si>
    <t xml:space="preserve"> 11.1.11 </t>
  </si>
  <si>
    <t xml:space="preserve"> 95626 </t>
  </si>
  <si>
    <t>APLICAÇÃO MANUAL DE TINTA LÁTEX ACRÍLICA EM PAREDE EXTERNAS DE CASAS, DUAS DEMÃOS. AF_03/2024 - COR LARANJA</t>
  </si>
  <si>
    <t xml:space="preserve"> 11.1.12 </t>
  </si>
  <si>
    <t>APLICAÇÃO MANUAL DE TINTA LÁTEX ACRÍLICA EM PAREDE EXTERNAS DE CASAS, DUAS DEMÃOS. AF_03/2024 - COR BRANCA</t>
  </si>
  <si>
    <t xml:space="preserve"> 11.1.13 </t>
  </si>
  <si>
    <t>APLICAÇÃO MANUAL DE TINTA LÁTEX ACRÍLICA EM PAREDE EXTERNAS DE CASAS, DUAS DEMÃOS. AF_03/2024 - COR CINZA CLARO</t>
  </si>
  <si>
    <t xml:space="preserve"> 11.1.14 </t>
  </si>
  <si>
    <t>APLICAÇÃO MANUAL DE TINTA LÁTEX ACRÍLICA EM PAREDE EXTERNAS DE CASAS, DUAS DEMÃOS. AF_03/2024 - COR CINZA ESCURO</t>
  </si>
  <si>
    <t xml:space="preserve"> 11.2 </t>
  </si>
  <si>
    <t xml:space="preserve"> 11.2.1 </t>
  </si>
  <si>
    <t xml:space="preserve"> 11.2.2 </t>
  </si>
  <si>
    <t xml:space="preserve"> 11.3 </t>
  </si>
  <si>
    <t>Diversos</t>
  </si>
  <si>
    <t xml:space="preserve"> 11.3.1 </t>
  </si>
  <si>
    <t xml:space="preserve"> 11.3.1.1 </t>
  </si>
  <si>
    <t xml:space="preserve"> 100724 </t>
  </si>
  <si>
    <t>PINTURA COM TINTA ALQUÍDICA DE FUNDO E ACABAMENTO (ESMALTE SINTÉTICO GRAFITE) APLICADA A ROLO OU PINCEL SOBRE PERFIL METÁLICO EXECUTADO EM FÁBRICA (POR DEMÃO). AF_01/2020</t>
  </si>
  <si>
    <t xml:space="preserve"> 11.3.2 </t>
  </si>
  <si>
    <t xml:space="preserve"> 11.3.2.1 </t>
  </si>
  <si>
    <t xml:space="preserve"> 102494 </t>
  </si>
  <si>
    <t>PINTURA DE PISO COM TINTA EPÓXI, APLICAÇÃO MANUAL, 2 DEMÃOS, INCLUSO PRIMER EPÓXI. AF_05/2021</t>
  </si>
  <si>
    <t xml:space="preserve"> 12 </t>
  </si>
  <si>
    <t>INSTALAÇÃO HIDRÁULICA</t>
  </si>
  <si>
    <t xml:space="preserve"> 12.1 </t>
  </si>
  <si>
    <t>Tubulações e Conexões de PVC Rígido</t>
  </si>
  <si>
    <t xml:space="preserve"> 12.1.1 </t>
  </si>
  <si>
    <t xml:space="preserve"> 89356 </t>
  </si>
  <si>
    <t>TUBO, PVC, SOLDÁVEL, DE 25MM, INSTALADO EM RAMAL OU SUB-RAMAL DE ÁGUA - FORNECIMENTO E INSTALAÇÃO. AF_06/2022</t>
  </si>
  <si>
    <t xml:space="preserve"> 12.1.2 </t>
  </si>
  <si>
    <t xml:space="preserve"> 89357 </t>
  </si>
  <si>
    <t>TUBO, PVC, SOLDÁVEL, DE 32MM, INSTALADO EM RAMAL OU SUB-RAMAL DE ÁGUA - FORNECIMENTO E INSTALAÇÃO. AF_06/2022</t>
  </si>
  <si>
    <t xml:space="preserve"> 12.1.3 </t>
  </si>
  <si>
    <t xml:space="preserve"> 103979 </t>
  </si>
  <si>
    <t>TUBO, PVC, SOLDÁVEL, DE 50MM, INSTALADO EM RAMAL DE DISTRIBUIÇÃO DE ÁGUA - FORNECIMENTO E INSTALAÇÃO. AF_06/2022</t>
  </si>
  <si>
    <t xml:space="preserve"> 12.1.4 </t>
  </si>
  <si>
    <t xml:space="preserve"> 89450 </t>
  </si>
  <si>
    <t>TUBO, PVC, SOLDÁVEL, DE 60MM, INSTALADO EM PRUMADA DE ÁGUA - FORNECIMENTO E INSTALAÇÃO. AF_06/2022</t>
  </si>
  <si>
    <t xml:space="preserve"> 12.1.5 </t>
  </si>
  <si>
    <t xml:space="preserve"> 89451 </t>
  </si>
  <si>
    <t>TUBO, PVC, SOLDÁVEL, DE 75MM, INSTALADO EM PRUMADA DE ÁGUA - FORNECIMENTO E INSTALAÇÃO. AF_06/2022</t>
  </si>
  <si>
    <t xml:space="preserve"> 12.1.6 </t>
  </si>
  <si>
    <t xml:space="preserve"> 94703 </t>
  </si>
  <si>
    <t>ADAPTADOR COM FLANGE E ANEL DE VEDAÇÃO, PVC, SOLDÁVEL, DN 25 MM X 3/4", INSTALADO EM RESERVAÇÃO PREDIAL DE ÁGUA - FORNECIMENTO E INSTALAÇÃO. AF_04/2024</t>
  </si>
  <si>
    <t xml:space="preserve"> 12.1.7 </t>
  </si>
  <si>
    <t xml:space="preserve"> 94704 </t>
  </si>
  <si>
    <t>ADAPTADOR COM FLANGE E ANEL DE VEDAÇÃO, PVC, SOLDÁVEL, DN 32 MM X 1", INSTALADO EM RESERVAÇÃO PREDIAL DE ÁGUA - FORNECIMENTO E INSTALAÇÃO. AF_04/2024</t>
  </si>
  <si>
    <t xml:space="preserve"> 12.1.8 </t>
  </si>
  <si>
    <t xml:space="preserve"> 94713 </t>
  </si>
  <si>
    <t>ADAPTADOR COM FLANGES LIVRES, PVC, SOLDÁVEL, DN 75 MM X 2 1/2", INSTALADO EM RESERVAÇÃO PREDIAL DE ÁGUA - FORNECIMENTO E INSTALAÇÃO. AF_04/2024</t>
  </si>
  <si>
    <t xml:space="preserve"> 12.1.9 </t>
  </si>
  <si>
    <t xml:space="preserve"> 89429 </t>
  </si>
  <si>
    <t>ADAPTADOR CURTO COM BOLSA E ROSCA PARA REGISTRO, PVC, SOLDÁVEL, DN 25MM X 3/4, INSTALADO EM RAMAL DE DISTRIBUIÇÃO DE ÁGUA - FORNECIMENTO E INSTALAÇÃO. AF_06/2022</t>
  </si>
  <si>
    <t xml:space="preserve"> 12.1.10 </t>
  </si>
  <si>
    <t xml:space="preserve"> 89553 </t>
  </si>
  <si>
    <t>ADAPTADOR CURTO COM BOLSA E ROSCA PARA REGISTRO, PVC, SOLDÁVEL, DN 32MM X 1, INSTALADO EM PRUMADA DE ÁGUA - FORNECIMENTO E INSTALAÇÃO. AF_06/2022</t>
  </si>
  <si>
    <t xml:space="preserve"> 12.1.11 </t>
  </si>
  <si>
    <t xml:space="preserve"> 104001 </t>
  </si>
  <si>
    <t>ADAPTADOR CURTO COM BOLSA E ROSCA PARA REGISTRO, PVC, SOLDÁVEL, DN 50MM X 1.1/2", INSTALADO EM RAMAL DE DISTRIBUIÇÃO DE ÁGUA - FORNECIMENTO E INSTALAÇÃO. AF_06/2022</t>
  </si>
  <si>
    <t xml:space="preserve"> 12.1.12 </t>
  </si>
  <si>
    <t xml:space="preserve"> 89610 </t>
  </si>
  <si>
    <t>ADAPTADOR CURTO COM BOLSA E ROSCA PARA REGISTRO, PVC, SOLDÁVEL, DN 60MM X 2, INSTALADO EM PRUMADA DE ÁGUA - FORNECIMENTO E INSTALAÇÃO. AF_06/2022</t>
  </si>
  <si>
    <t xml:space="preserve"> 12.1.13 </t>
  </si>
  <si>
    <t xml:space="preserve"> 103953 </t>
  </si>
  <si>
    <t>BUCHA DE REDUÇÃO, CURTA, PVC, SOLDÁVEL, DN 32 X 25 MM, INSTALADO EM RAMAL DE DISTRIBUIÇÃO DE ÁGUA - FORNECIMENTO E INSTALAÇÃO. AF_06/2022</t>
  </si>
  <si>
    <t xml:space="preserve"> 12.1.14 </t>
  </si>
  <si>
    <t xml:space="preserve"> 103959 </t>
  </si>
  <si>
    <t>BUCHA DE REDUÇÃO, CURTA, PVC, SOLDÁVEL, DN 60 X 50 MM, INSTALADO EM PRUMADA DE ÁGUA - FORNECIMENTO E INSTALAÇÃO. AF_06/2022</t>
  </si>
  <si>
    <t xml:space="preserve"> 12.1.15 </t>
  </si>
  <si>
    <t xml:space="preserve"> 052237 </t>
  </si>
  <si>
    <t>BUCHA REDUCAO SOLDAVEL PVC 75x60mm</t>
  </si>
  <si>
    <t xml:space="preserve"> 12.1.16 </t>
  </si>
  <si>
    <t xml:space="preserve"> 103999 </t>
  </si>
  <si>
    <t>BUCHA DE REDUÇÃO, LONGA, PVC, SOLDÁVEL, DN 50 X 25 MM, INSTALADO EM RAMAL DE DISTRIBUIÇÃO DE ÁGUA - FORNECIMENTO E INSTALAÇÃO. AF_06/2022</t>
  </si>
  <si>
    <t xml:space="preserve"> 12.1.17 </t>
  </si>
  <si>
    <t xml:space="preserve"> 104003 </t>
  </si>
  <si>
    <t>BUCHA DE REDUÇÃO, LONGA, PVC, SOLDÁVEL, DN 50 X 32 MM, INSTALADO EM RAMAL DE DISTRIBUIÇÃO DE ÁGUA - FORNECIMENTO E INSTALAÇÃO. AF_06/2022</t>
  </si>
  <si>
    <t xml:space="preserve"> 12.1.18 </t>
  </si>
  <si>
    <t xml:space="preserve"> 103968 </t>
  </si>
  <si>
    <t>BUCHA DE REDUÇÃO, LONGA, PVC, SOLDÁVEL, DN 60 X 25 MM, INSTALADO EM PRUMADA DE ÁGUA - FORNECIMENTO E INSTALAÇÃO. AF_06/2022</t>
  </si>
  <si>
    <t xml:space="preserve"> 12.1.19 </t>
  </si>
  <si>
    <t xml:space="preserve"> 103969 </t>
  </si>
  <si>
    <t>BUCHA DE REDUÇÃO, LONGA, PVC, SOLDÁVEL, DN 60 X 32 MM, INSTALADO EM PRUMADA DE ÁGUA - FORNECIMENTO E INSTALAÇÃO. AF_06/2022</t>
  </si>
  <si>
    <t xml:space="preserve"> 12.1.20 </t>
  </si>
  <si>
    <t xml:space="preserve"> 103972 </t>
  </si>
  <si>
    <t>BUCHA DE REDUÇÃO, LONGA, PVC, SOLDÁVEL, DN 75 X 50 MM, INSTALADO EM PRUMADA DE ÁGUA - FORNECIMENTO E INSTALAÇÃO. AF_06/2022</t>
  </si>
  <si>
    <t xml:space="preserve"> 12.1.21 </t>
  </si>
  <si>
    <t xml:space="preserve"> 89597 </t>
  </si>
  <si>
    <t>LUVA, PVC, SOLDÁVEL, DN 60MM, INSTALADO EM PRUMADA DE ÁGUA - FORNECIMENTO E INSTALAÇÃO. AF_06/2022</t>
  </si>
  <si>
    <t xml:space="preserve"> 12.1.22 </t>
  </si>
  <si>
    <t xml:space="preserve"> 89380 </t>
  </si>
  <si>
    <t>LUVA DE REDUÇÃO, PVC, SOLDÁVEL, DN 32MM X 25MM, INSTALADO EM RAMAL OU SUB-RAMAL DE ÁGUA - FORNECIMENTO E INSTALAÇÃO. AF_06/2022</t>
  </si>
  <si>
    <t xml:space="preserve"> 12.1.23 </t>
  </si>
  <si>
    <t xml:space="preserve"> 89605 </t>
  </si>
  <si>
    <t>LUVA DE REDUÇÃO, PVC, SOLDÁVEL, DN 60MM X 50MM, INSTALADO EM PRUMADA DE ÁGUA - FORNECIMENTO E INSTALAÇÃO. AF_06/2022</t>
  </si>
  <si>
    <t xml:space="preserve"> 12.1.24 </t>
  </si>
  <si>
    <t xml:space="preserve"> 89528 </t>
  </si>
  <si>
    <t>LUVA, PVC, SOLDÁVEL, DN 25MM, INSTALADO EM PRUMADA DE ÁGUA - FORNECIMENTO E INSTALAÇÃO. AF_06/2022</t>
  </si>
  <si>
    <t xml:space="preserve"> 12.1.25 </t>
  </si>
  <si>
    <t xml:space="preserve"> 89541 </t>
  </si>
  <si>
    <t>LUVA, PVC, SOLDÁVEL, DN 32MM, INSTALADO EM PRUMADA DE ÁGUA - FORNECIMENTO E INSTALAÇÃO. AF_06/2022</t>
  </si>
  <si>
    <t xml:space="preserve"> 12.1.26 </t>
  </si>
  <si>
    <t xml:space="preserve"> 12.1.27 </t>
  </si>
  <si>
    <t xml:space="preserve"> 89362 </t>
  </si>
  <si>
    <t>JOELHO 90 GRAUS, PVC, SOLDÁVEL, DN 25MM, INSTALADO EM RAMAL OU SUB-RAMAL DE ÁGUA - FORNECIMENTO E INSTALAÇÃO. AF_06/2022</t>
  </si>
  <si>
    <t xml:space="preserve"> 12.1.28 </t>
  </si>
  <si>
    <t xml:space="preserve"> 89367 </t>
  </si>
  <si>
    <t>JOELHO 90 GRAUS, PVC, SOLDÁVEL, DN 32MM, INSTALADO EM RAMAL OU SUB-RAMAL DE ÁGUA - FORNECIMENTO E INSTALAÇÃO. AF_06/2022</t>
  </si>
  <si>
    <t xml:space="preserve"> 12.1.29 </t>
  </si>
  <si>
    <t xml:space="preserve"> 89501 </t>
  </si>
  <si>
    <t>JOELHO 90 GRAUS, PVC, SOLDÁVEL, DN 50MM, INSTALADO EM PRUMADA DE ÁGUA - FORNECIMENTO E INSTALAÇÃO. AF_06/2022</t>
  </si>
  <si>
    <t xml:space="preserve"> 12.1.30 </t>
  </si>
  <si>
    <t xml:space="preserve"> 89505 </t>
  </si>
  <si>
    <t>JOELHO 90 GRAUS, PVC, SOLDÁVEL, DN 60MM, INSTALADO EM PRUMADA DE ÁGUA - FORNECIMENTO E INSTALAÇÃO. AF_06/2022</t>
  </si>
  <si>
    <t xml:space="preserve"> 12.1.31 </t>
  </si>
  <si>
    <t xml:space="preserve"> 89513 </t>
  </si>
  <si>
    <t>JOELHO 90 GRAUS, PVC, SOLDÁVEL, DN 75MM, INSTALADO EM PRUMADA DE ÁGUA - FORNECIMENTO E INSTALAÇÃO. AF_06/2022</t>
  </si>
  <si>
    <t xml:space="preserve"> 12.1.32 </t>
  </si>
  <si>
    <t xml:space="preserve"> 89366 </t>
  </si>
  <si>
    <t>JOELHO 90 GRAUS COM BUCHA DE LATÃO, PVC, SOLDÁVEL, DN 25MM, X 3/4 INSTALADO EM RAMAL OU SUB-RAMAL DE ÁGUA - FORNECIMENTO E INSTALAÇÃO. AF_06/2022</t>
  </si>
  <si>
    <t xml:space="preserve"> 12.1.33 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</si>
  <si>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</si>
  <si>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</si>
  <si>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12.1.34 </t>
  </si>
  <si>
    <t xml:space="preserve"> 89440 </t>
  </si>
  <si>
    <t>TE, PVC, SOLDÁVEL, DN 25MM, INSTALADO EM RAMAL DE DISTRIBUIÇÃO DE ÁGUA - FORNECIMENTO E INSTALAÇÃO. AF_06/2022</t>
  </si>
  <si>
    <t xml:space="preserve"> 12.1.35 </t>
  </si>
  <si>
    <t xml:space="preserve"> 89443 </t>
  </si>
  <si>
    <t>TE, PVC, SOLDÁVEL, DN 32MM, INSTALADO EM RAMAL DE DISTRIBUIÇÃO DE ÁGUA - FORNECIMENTO E INSTALAÇÃO. AF_06/2022</t>
  </si>
  <si>
    <t xml:space="preserve"> 12.1.36 </t>
  </si>
  <si>
    <t xml:space="preserve"> 89625 </t>
  </si>
  <si>
    <t>TE, PVC, SOLDÁVEL, DN 50MM, INSTALADO EM PRUMADA DE ÁGUA - FORNECIMENTO E INSTALAÇÃO. AF_06/2022</t>
  </si>
  <si>
    <t xml:space="preserve"> 12.1.37 </t>
  </si>
  <si>
    <t xml:space="preserve"> 89628 </t>
  </si>
  <si>
    <t>TE, PVC, SOLDÁVEL, DN 60MM, INSTALADO EM PRUMADA DE ÁGUA - FORNECIMENTO E INSTALAÇÃO. AF_06/2022</t>
  </si>
  <si>
    <t xml:space="preserve"> 12.1.38 </t>
  </si>
  <si>
    <t xml:space="preserve"> 89629 </t>
  </si>
  <si>
    <t>TE, PVC, SOLDÁVEL, DN 75MM, INSTALADO EM PRUMADA DE ÁGUA - FORNECIMENTO E INSTALAÇÃO. AF_06/2022</t>
  </si>
  <si>
    <t xml:space="preserve"> 12.1.39 </t>
  </si>
  <si>
    <t xml:space="preserve"> 89622 </t>
  </si>
  <si>
    <t>TÊ DE REDUÇÃO, PVC, SOLDÁVEL, DN 32MM X 25MM, INSTALADO EM PRUMADA DE ÁGUA - FORNECIMENTO E INSTALAÇÃO. AF_06/2022</t>
  </si>
  <si>
    <t xml:space="preserve"> 12.1.40 </t>
  </si>
  <si>
    <t xml:space="preserve"> 89627 </t>
  </si>
  <si>
    <t>TÊ DE REDUÇÃO, PVC, SOLDÁVEL, DN 50MM X 25MM, INSTALADO EM PRUMADA DE ÁGUA - FORNECIMENTO E INSTALAÇÃO. AF_06/2022</t>
  </si>
  <si>
    <t xml:space="preserve"> 12.1.41 </t>
  </si>
  <si>
    <t xml:space="preserve"> 89630 </t>
  </si>
  <si>
    <t>TE DE REDUÇÃO, PVC, SOLDÁVEL, DN 75MM X 50MM, INSTALADO EM PRUMADA DE ÁGUA - FORNECIMENTO E INSTALAÇÃO. AF_06/2022</t>
  </si>
  <si>
    <t xml:space="preserve"> 12.1.42 </t>
  </si>
  <si>
    <t xml:space="preserve"> 052209 </t>
  </si>
  <si>
    <t>TE REDUCAO PVC SOLDAVEL 75x60mm</t>
  </si>
  <si>
    <t xml:space="preserve"> 12.1.43 </t>
  </si>
  <si>
    <t xml:space="preserve"> 89632 </t>
  </si>
  <si>
    <t>TE DE REDUÇÃO, PVC, SOLDÁVEL, DN 85MM X 60MM, INSTALADO EM PRUMADA DE ÁGUA - FORNECIMENTO E INSTALAÇÃO. AF_06/2022</t>
  </si>
  <si>
    <t xml:space="preserve"> 12.1.44 </t>
  </si>
  <si>
    <t xml:space="preserve"> 89396 </t>
  </si>
  <si>
    <t>TÊ COM BUCHA DE LATÃO NA BOLSA CENTRAL, PVC, SOLDÁVEL, DN 25MM X 1/2, INSTALADO EM RAMAL OU SUB-RAMAL DE ÁGUA - FORNECIMENTO E INSTALAÇÃO. AF_06/2022</t>
  </si>
  <si>
    <t xml:space="preserve"> 12.1.45 </t>
  </si>
  <si>
    <t xml:space="preserve"> 90374 </t>
  </si>
  <si>
    <t>TÊ COM BUCHA DE LATÃO NA BOLSA CENTRAL, PVC, SOLDÁVEL, DN 25MM X 3/4, INSTALADO EM RAMAL OU SUB-RAMAL DE ÁGUA - FORNECIMENTO E INSTALAÇÃO. AF_06/2022</t>
  </si>
  <si>
    <t xml:space="preserve"> 12.1.46 </t>
  </si>
  <si>
    <t xml:space="preserve"> 89536 </t>
  </si>
  <si>
    <t>UNIÃO, PVC, SOLDÁVEL, DN 25MM, INSTALADO EM PRUMADA DE ÁGUA - FORNECIMENTO E INSTALAÇÃO. AF_06/2022</t>
  </si>
  <si>
    <t xml:space="preserve"> 12.1.47 </t>
  </si>
  <si>
    <t xml:space="preserve"> 89594 </t>
  </si>
  <si>
    <t>UNIÃO, PVC, SOLDÁVEL, DN 50MM, INSTALADO EM PRUMADA DE ÁGUA - FORNECIMENTO E INSTALAÇÃO. AF_06/2022</t>
  </si>
  <si>
    <t xml:space="preserve"> 12.2 </t>
  </si>
  <si>
    <t>Tubulações e Conexões - Metais</t>
  </si>
  <si>
    <t xml:space="preserve"> 12.2.1 </t>
  </si>
  <si>
    <t xml:space="preserve"> 94495 </t>
  </si>
  <si>
    <t>REGISTRO DE GAVETA BRUTO, LATÃO, ROSCÁVEL, 1" - FORNECIMENTO E INSTALAÇÃO. AF_08/2021</t>
  </si>
  <si>
    <t xml:space="preserve"> 12.2.2 </t>
  </si>
  <si>
    <t xml:space="preserve"> 94497 </t>
  </si>
  <si>
    <t>REGISTRO DE GAVETA BRUTO, LATÃO, ROSCÁVEL, 1 1/2" - FORNECIMENTO E INSTALAÇÃO. AF_08/2021</t>
  </si>
  <si>
    <t xml:space="preserve"> 12.2.3 </t>
  </si>
  <si>
    <t xml:space="preserve"> 94498 </t>
  </si>
  <si>
    <t>REGISTRO DE GAVETA BRUTO, LATÃO, ROSCÁVEL, 2" - FORNECIMENTO E INSTALAÇÃO. AF_08/2021</t>
  </si>
  <si>
    <t xml:space="preserve"> 12.2.4 </t>
  </si>
  <si>
    <t xml:space="preserve"> 94792 </t>
  </si>
  <si>
    <t>REGISTRO DE GAVETA BRUTO, LATÃO, ROSCÁVEL, 1", COM ACABAMENTO E CANOPLA CROMADOS - FORNECIMENTO E INSTALAÇÃO. AF_08/2021</t>
  </si>
  <si>
    <t xml:space="preserve"> 12.2.5 </t>
  </si>
  <si>
    <t xml:space="preserve"> 94794 </t>
  </si>
  <si>
    <t>REGISTRO DE GAVETA BRUTO, LATÃO, ROSCÁVEL, 1 1/2", COM ACABAMENTO E CANOPLA CROMADOS - FORNECIMENTO E INSTALAÇÃO. AF_08/2021</t>
  </si>
  <si>
    <t xml:space="preserve"> 12.2.6 </t>
  </si>
  <si>
    <t xml:space="preserve"> 89987 </t>
  </si>
  <si>
    <t>REGISTRO DE GAVETA BRUTO, LATÃO, ROSCÁVEL, 3/4", COM ACABAMENTO E CANOPLA CROMADOS - FORNECIMENTO E INSTALAÇÃO. AF_08/2021</t>
  </si>
  <si>
    <t xml:space="preserve"> 12.2.7 </t>
  </si>
  <si>
    <t xml:space="preserve"> 89985 </t>
  </si>
  <si>
    <t>REGISTRO DE PRESSÃO BRUTO, LATÃO, ROSCÁVEL, 3/4", COM ACABAMENTO E CANOPLA CROMADOS - FORNECIMENTO E INSTALAÇÃO. AF_08/2021</t>
  </si>
  <si>
    <t xml:space="preserve"> 12.2.8 </t>
  </si>
  <si>
    <t xml:space="preserve"> 99622 </t>
  </si>
  <si>
    <t>VÁLVULA DE RETENÇÃO HORIZONTAL, DE BRONZE, ROSCÁVEL, 1 1/2" - FORNECIMENTO E INSTALAÇÃO. AF_08/2021</t>
  </si>
  <si>
    <t xml:space="preserve"> 12.3 </t>
  </si>
  <si>
    <t xml:space="preserve"> 12.3.1 </t>
  </si>
  <si>
    <t xml:space="preserve"> ARQ.31.2026 </t>
  </si>
  <si>
    <t>PRESSURIZADOR (GRUPO DE PRESSÃO) - Pressão Máxima: 32 (m.c.a.);Vazão Máxima: 52.000 (l/h)</t>
  </si>
  <si>
    <t xml:space="preserve"> 12.3.2 </t>
  </si>
  <si>
    <t xml:space="preserve"> 102116 </t>
  </si>
  <si>
    <t>BOMBA CENTRÍFUGA, TRIFÁSICA, 1,5 CV OU 1,48 HP, HM 10 A 24 M, Q 6,1 A 21,9 M3/H - FORNECIMENTO E INSTALAÇÃO. AF_11/2025_PS</t>
  </si>
  <si>
    <t xml:space="preserve"> 12.3.3 </t>
  </si>
  <si>
    <t xml:space="preserve"> 102615 </t>
  </si>
  <si>
    <t>CAIXA D´ÁGUA EM POLIÉSTER REFORÇADO COM FIBRA DE VIDRO, 2000 LITROS - FORNECIMENTO E INSTALAÇÃO. AF_06/2021</t>
  </si>
  <si>
    <t xml:space="preserve"> 12.4 </t>
  </si>
  <si>
    <t>Sistema de Reuso de Água</t>
  </si>
  <si>
    <t xml:space="preserve"> 12.4.1 </t>
  </si>
  <si>
    <t xml:space="preserve"> ARQ.32.2026 </t>
  </si>
  <si>
    <t>CISTERNA VERTICAL - RESERVATÓRIO ÁGUA DA CHUVA - 300 Litros</t>
  </si>
  <si>
    <t xml:space="preserve"> 12.4.2 </t>
  </si>
  <si>
    <t xml:space="preserve"> ARQ.33.2026 </t>
  </si>
  <si>
    <t>SMART FILTRO</t>
  </si>
  <si>
    <t xml:space="preserve"> 12.4.3 </t>
  </si>
  <si>
    <t xml:space="preserve"> 92692 </t>
  </si>
  <si>
    <t>NIPLE, EM FERRO GALVANIZADO, CONEXÃO ROSQUEADA, DN 15 (1/2"), INSTALADO EM RAMAIS E SUB-RAMAIS DE GÁS - FORNECIMENTO E INSTALAÇÃO. AF_01/2026</t>
  </si>
  <si>
    <t xml:space="preserve"> 12.4.4 </t>
  </si>
  <si>
    <t xml:space="preserve"> 86884 </t>
  </si>
  <si>
    <t>ENGATE FLEXÍVEL EM PLÁSTICO BRANCO, 1/2" X 30CM - FORNECIMENTO E INSTALAÇÃO. AF_02/2026</t>
  </si>
  <si>
    <t xml:space="preserve"> 12.5 </t>
  </si>
  <si>
    <t>Caixa d'água 40.000 L</t>
  </si>
  <si>
    <t xml:space="preserve"> 12.5.1 </t>
  </si>
  <si>
    <t xml:space="preserve"> ARQ.34.2026 </t>
  </si>
  <si>
    <t>RESERVATÓRIO D'ÁGUA CONFORME PROJETO 40M3 - COLUNA SECA 10,0M PINTADA</t>
  </si>
  <si>
    <t xml:space="preserve"> 13 </t>
  </si>
  <si>
    <t>DRENAGEM DE ÁGUAS PLUVIAIS</t>
  </si>
  <si>
    <t xml:space="preserve"> 13.1 </t>
  </si>
  <si>
    <t>Tubulações e Conexões de PVC</t>
  </si>
  <si>
    <t xml:space="preserve"> 13.1.1 </t>
  </si>
  <si>
    <t xml:space="preserve"> 89578 </t>
  </si>
  <si>
    <t>TUBO PVC, SÉRIE R, ÁGUA PLUVIAL, DN 100 MM, FORNECIDO E INSTALADO EM CONDUTORES VERTICAIS DE ÁGUAS PLUVIAIS. AF_06/2022</t>
  </si>
  <si>
    <t xml:space="preserve"> 13.1.2 </t>
  </si>
  <si>
    <t xml:space="preserve"> 89580 </t>
  </si>
  <si>
    <t>TUBO PVC, SÉRIE R, ÁGUA PLUVIAL, DN 150 MM, FORNECIDO E INSTALADO EM CONDUTORES VERTICAIS DE ÁGUAS PLUVIAIS. AF_06/2022</t>
  </si>
  <si>
    <t xml:space="preserve"> 13.1.3 </t>
  </si>
  <si>
    <t xml:space="preserve"> 90702 </t>
  </si>
  <si>
    <t>TUBO DE PVC CORRUGADO DE DUPLA PAREDE PARA REDE COLETORA DE ESGOTO, DN 200 MM, JUNTA ELÁSTICA - FORNECIMENTO E ASSENTAMENTO. AF_01/2021</t>
  </si>
  <si>
    <t xml:space="preserve"> 13.1.4 </t>
  </si>
  <si>
    <t xml:space="preserve"> 90703 </t>
  </si>
  <si>
    <t>TUBO DE PVC CORRUGADO DE DUPLA PAREDE PARA REDE COLETORA DE ESGOTO, DN 250 MM, JUNTA ELÁSTICA - FORNECIMENTO E ASSENTAMENTO. AF_01/2021</t>
  </si>
  <si>
    <t xml:space="preserve"> 13.1.5 </t>
  </si>
  <si>
    <t xml:space="preserve"> 89585 </t>
  </si>
  <si>
    <t>JOELHO 45 GRAUS, PVC, SERIE R, ÁGUA PLUVIAL, DN 100 MM, JUNTA ELÁSTICA, FORNECIDO E INSTALADO EM CONDUTORES VERTICAIS DE ÁGUAS PLUVIAIS. AF_06/2022</t>
  </si>
  <si>
    <t xml:space="preserve"> 13.1.6 </t>
  </si>
  <si>
    <t xml:space="preserve"> 89591 </t>
  </si>
  <si>
    <t>JOELHO 45 GRAUS, PVC, SERIE R, ÁGUA PLUVIAL, DN 150 MM, JUNTA ELÁSTICA, FORNECIDO E INSTALADO EM CONDUTORES VERTICAIS DE ÁGUAS PLUVIAIS. AF_06/2022</t>
  </si>
  <si>
    <t xml:space="preserve"> 13.1.7 </t>
  </si>
  <si>
    <t xml:space="preserve"> 89584 </t>
  </si>
  <si>
    <t>JOELHO 90 GRAUS, PVC, SERIE R, ÁGUA PLUVIAL, DN 100 MM, JUNTA ELÁSTICA, FORNECIDO E INSTALADO EM CONDUTORES VERTICAIS DE ÁGUAS PLUVIAIS. AF_06/2022</t>
  </si>
  <si>
    <t xml:space="preserve"> 13.1.8 </t>
  </si>
  <si>
    <t xml:space="preserve"> 89590 </t>
  </si>
  <si>
    <t>JOELHO 90 GRAUS, PVC, SERIE R, ÁGUA PLUVIAL, DN 150 MM, JUNTA ELÁSTICA, FORNECIDO E INSTALADO EM CONDUTORES VERTICAIS DE ÁGUAS PLUVIAIS. AF_06/2022</t>
  </si>
  <si>
    <t xml:space="preserve"> 13.1.9 </t>
  </si>
  <si>
    <t xml:space="preserve"> 89567 </t>
  </si>
  <si>
    <t>JUNÇÃO SIMPLES, PVC, SERIE R, ÁGUA PLUVIAL, DN 100 X 100 MM, JUNTA ELÁSTICA, FORNECIDO E INSTALADO EM RAMAL DE ENCAMINHAMENTO. AF_06/2022</t>
  </si>
  <si>
    <t xml:space="preserve"> 13.1.10 </t>
  </si>
  <si>
    <t xml:space="preserve"> 89699 </t>
  </si>
  <si>
    <t>JUNÇÃO SIMPLES, PVC, SERIE R, ÁGUA PLUVIAL, DN 150 X 100 MM, JUNTA ELÁSTICA, FORNECIDO E INSTALADO EM CONDUTORES VERTICAIS DE ÁGUAS PLUVIAIS. AF_06/2022</t>
  </si>
  <si>
    <t xml:space="preserve"> 13.1.11 </t>
  </si>
  <si>
    <t xml:space="preserve"> 89698 </t>
  </si>
  <si>
    <t>JUNÇÃO SIMPLES, PVC, SERIE R, ÁGUA PLUVIAL, DN 150 X 150 MM, JUNTA ELÁSTICA, FORNECIDO E INSTALADO EM CONDUTORES VERTICAIS DE ÁGUAS PLUVIAIS. AF_06/2022</t>
  </si>
  <si>
    <t xml:space="preserve"> 13.1.12 </t>
  </si>
  <si>
    <t xml:space="preserve"> 89669 </t>
  </si>
  <si>
    <t>LUVA SIMPLES, PVC, SERIE R, ÁGUA PLUVIAL, DN 100 MM, JUNTA ELÁSTICA, FORNECIDO E INSTALADO EM CONDUTORES VERTICAIS DE ÁGUAS PLUVIAIS. AF_06/2022</t>
  </si>
  <si>
    <t xml:space="preserve"> 13.1.13 </t>
  </si>
  <si>
    <t xml:space="preserve"> 89677 </t>
  </si>
  <si>
    <t>LUVA SIMPLES, PVC, SERIE R, ÁGUA PLUVIAL, DN 150 MM, JUNTA ELÁSTICA, FORNECIDO E INSTALADO EM CONDUTORES VERTICAIS DE ÁGUAS PLUVIAIS. AF_06/2022</t>
  </si>
  <si>
    <t xml:space="preserve"> 13.1.14 </t>
  </si>
  <si>
    <t xml:space="preserve"> 89681 </t>
  </si>
  <si>
    <t>REDUÇÃO EXCÊNTRICA, PVC, SERIE R, ÁGUA PLUVIAL, DN 150 X 100 MM, JUNTA ELÁSTICA, FORNECIDO E INSTALADO EM CONDUTORES VERTICAIS DE ÁGUAS PLUVIAIS. AF_06/2022</t>
  </si>
  <si>
    <t xml:space="preserve"> 13.1.15 </t>
  </si>
  <si>
    <t xml:space="preserve"> ARQ.35.2026 </t>
  </si>
  <si>
    <t>ADAPTADOR PARA BOCAL DE CALHA RETANGULAR - DIAMETRO DA SAIDA ENTRE *75 E 150* MM, PARA DRENAGEM PLUVIAL PREDIAL</t>
  </si>
  <si>
    <t xml:space="preserve"> 13.2 </t>
  </si>
  <si>
    <t>Acessórios</t>
  </si>
  <si>
    <t xml:space="preserve"> 13.2.1 </t>
  </si>
  <si>
    <t xml:space="preserve"> 99253 </t>
  </si>
  <si>
    <t>CAIXA ENTERRADA HIDRÁULICA RETANGULAR EM ALVENARIA COM TIJOLOS CERÂMICOS MACIÇOS, DIMENSÕES INTERNAS: 0,6X0,6X0,6 M PARA REDE DE DRENAGEM. AF_12/2020</t>
  </si>
  <si>
    <t xml:space="preserve"> 13.2.2 </t>
  </si>
  <si>
    <t xml:space="preserve"> 99268 </t>
  </si>
  <si>
    <t>POÇO DE INSPEÇÃO CIRCULAR PARA DRENAGEM, EM CONCRETO PRÉ-MOLDADO, DIÂMETRO INTERNO = 0,60 M, PROFUNDIDADE = 0,90 M, EXCLUINDO TAMPÃO. AF_12/2020</t>
  </si>
  <si>
    <t xml:space="preserve"> 13.2.3 </t>
  </si>
  <si>
    <t xml:space="preserve"> ARQ.36.2026 </t>
  </si>
  <si>
    <t>GRELHA DE FERRO PARA CALHAS E CAIXAS</t>
  </si>
  <si>
    <t xml:space="preserve"> 14 </t>
  </si>
  <si>
    <t>INSTALAÇÃO SANITÁRIA</t>
  </si>
  <si>
    <t xml:space="preserve"> 14.1 </t>
  </si>
  <si>
    <t>Tubulações e Conexões</t>
  </si>
  <si>
    <t xml:space="preserve"> 14.1.1 </t>
  </si>
  <si>
    <t xml:space="preserve"> 89711 </t>
  </si>
  <si>
    <t>TUBO PVC, SERIE NORMAL, ESGOTO PREDIAL, DN 40 MM, FORNECIDO E INSTALADO EM RAMAL DE DESCARGA OU RAMAL DE ESGOTO SANITÁRIO. AF_08/2022</t>
  </si>
  <si>
    <t xml:space="preserve"> 14.1.2 </t>
  </si>
  <si>
    <t xml:space="preserve"> 89712 </t>
  </si>
  <si>
    <t>TUBO PVC, SERIE NORMAL, ESGOTO PREDIAL, DN 50 MM, FORNECIDO E INSTALADO EM RAMAL DE DESCARGA OU RAMAL DE ESGOTO SANITÁRIO. AF_08/2022</t>
  </si>
  <si>
    <t xml:space="preserve"> 14.1.3 </t>
  </si>
  <si>
    <t xml:space="preserve"> 89713 </t>
  </si>
  <si>
    <t>TUBO PVC, SERIE NORMAL, ESGOTO PREDIAL, DN 75 MM, FORNECIDO E INSTALADO EM RAMAL DE DESCARGA OU RAMAL DE ESGOTO SANITÁRIO. AF_08/2022</t>
  </si>
  <si>
    <t xml:space="preserve"> 14.1.4 </t>
  </si>
  <si>
    <t xml:space="preserve"> 89714 </t>
  </si>
  <si>
    <t>TUBO PVC, SERIE NORMAL, ESGOTO PREDIAL, DN 100 MM, FORNECIDO E INSTALADO EM RAMAL DE DESCARGA OU RAMAL DE ESGOTO SANITÁRIO. AF_08/2022</t>
  </si>
  <si>
    <t xml:space="preserve"> 14.1.5 </t>
  </si>
  <si>
    <t xml:space="preserve"> 89849 </t>
  </si>
  <si>
    <t>TUBO PVC, SERIE NORMAL, ESGOTO PREDIAL, DN 150 MM, FORNECIDO E INSTALADO EM SUBCOLETOR AÉREO DE ESGOTO SANITÁRIO. AF_08/2022</t>
  </si>
  <si>
    <t xml:space="preserve"> 14.1.6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</si>
  <si>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</si>
  <si>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</si>
  <si>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14.1.7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</si>
  <si>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</si>
  <si>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</si>
  <si>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14.1.8 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</si>
  <si>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</si>
  <si>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</si>
  <si>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14.1.9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</si>
  <si>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</si>
  <si>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</si>
  <si>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14.1.10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</si>
  <si>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</si>
  <si>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</si>
  <si>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14.1.11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</si>
  <si>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</si>
  <si>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</si>
  <si>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14.1.12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</si>
  <si>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</si>
  <si>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</si>
  <si>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14.1.13 </t>
  </si>
  <si>
    <t xml:space="preserve"> 89782 </t>
  </si>
  <si>
    <t>TE, PVC, SERIE NORMAL, ESGOTO PREDIAL, DN 40 X 40 MM, JUNTA SOLDÁVEL, FORNECIDO E INSTALADO EM RAMAL DE DESCARGA OU RAMAL DE ESGOTO SANITÁRIO. AF_08/2022</t>
  </si>
  <si>
    <t xml:space="preserve"> 14.1.14 </t>
  </si>
  <si>
    <t xml:space="preserve"> 053413 </t>
  </si>
  <si>
    <t>JUNCAO INVERT REDUCAO SERIE NORMAL PVC 100x50mm</t>
  </si>
  <si>
    <t xml:space="preserve"> 14.1.15 </t>
  </si>
  <si>
    <t xml:space="preserve"> 89569 </t>
  </si>
  <si>
    <t>JUNÇÃO SIMPLES, PVC, SERIE R, ÁGUA PLUVIAL, DN 100 X 75 MM, JUNTA ELÁSTICA, FORNECIDO E INSTALADO EM RAMAL DE ENCAMINHAMENTO. AF_06/2022</t>
  </si>
  <si>
    <t xml:space="preserve"> 14.1.16 </t>
  </si>
  <si>
    <t xml:space="preserve"> 89834 </t>
  </si>
  <si>
    <t>JUNÇÃO SIMPLES, PVC, SERIE NORMAL, ESGOTO PREDIAL, DN 100 X 100 MM, JUNTA ELÁSTICA, FORNECIDO E INSTALADO EM PRUMADA DE ESGOTO SANITÁRIO OU VENTILAÇÃO. AF_08/2022</t>
  </si>
  <si>
    <t xml:space="preserve"> 14.1.17 </t>
  </si>
  <si>
    <t xml:space="preserve"> 89827 </t>
  </si>
  <si>
    <t>JUNÇÃO SIMPLES, PVC, SERIE NORMAL, ESGOTO PREDIAL, DN 50 X 50 MM, JUNTA ELÁSTICA, FORNECIDO E INSTALADO EM PRUMADA DE ESGOTO SANITÁRIO OU VENTILAÇÃO. AF_08/2022</t>
  </si>
  <si>
    <t xml:space="preserve"> 14.1.18 </t>
  </si>
  <si>
    <t xml:space="preserve"> 104343 </t>
  </si>
  <si>
    <t>JUNÇÃO DE REDUÇÃO INVERTIDA, PVC, SÉRIE NORMAL, ESGOTO PREDIAL, DN 75 X 50 MM, JUNTA ELÁSTICA, FORNECIDO E INSTALADO EM RAMAL DE DESCARGA OU RAMAL DE ESGOTO SANITÁRIO. AF_08/2022</t>
  </si>
  <si>
    <t xml:space="preserve"> 14.1.19 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</si>
  <si>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</si>
  <si>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</si>
  <si>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14.1.20 </t>
  </si>
  <si>
    <t xml:space="preserve"> 104341 </t>
  </si>
  <si>
    <t>BUCHA DE REDUÇÃO LONGA, PVC, SÉRIE NORMAL, ESGOTO PREDIAL, DN 50 X 40 MM, JUNTA SOLDÁVEL E ELÁSTICA, FORNECIDO E INSTALADO EM RAMAL DE DESCARGA OU RAMAL DE ESGOTO SANITÁRIO. AF_08/2022</t>
  </si>
  <si>
    <t xml:space="preserve"> 14.1.21 </t>
  </si>
  <si>
    <t xml:space="preserve"> 104178 </t>
  </si>
  <si>
    <t>CAP, PVC, SERIE R, ÁGUA PLUVIAL, DN 100 MM, JUNTA ELÁSTICA, FORNECIDO E INSTALADO EM RAMAL DE ENCAMINHAMENTO. AF_06/2022</t>
  </si>
  <si>
    <t xml:space="preserve"> 14.1.22 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</si>
  <si>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</si>
  <si>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</si>
  <si>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14.1.23 </t>
  </si>
  <si>
    <t xml:space="preserve"> 14.1.24 </t>
  </si>
  <si>
    <t xml:space="preserve"> 053799 </t>
  </si>
  <si>
    <t>REDUCAO EXCENTRICA SERIE NORMAL DN 100x50mm</t>
  </si>
  <si>
    <t xml:space="preserve"> 14.1.25 </t>
  </si>
  <si>
    <t xml:space="preserve"> 89549 </t>
  </si>
  <si>
    <t>REDUÇÃO EXCÊNTRICA, PVC, SERIE R, ÁGUA PLUVIAL, DN 75 X 50 MM, JUNTA ELÁSTICA, FORNECIDO E INSTALADO EM RAMAL DE ENCAMINHAMENTO. AF_06/2022</t>
  </si>
  <si>
    <t xml:space="preserve"> 14.1.26 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</si>
  <si>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</si>
  <si>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</si>
  <si>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14.1.27 </t>
  </si>
  <si>
    <t xml:space="preserve"> 89707 </t>
  </si>
  <si>
    <t>CAIXA SIFONADA, PVC, DN 100 X 100 X 50 MM, JUNTA ELÁSTICA, FORNECIDA E INSTALADA EM RAMAL DE DESCARGA OU EM RAMAL DE ESGOTO SANITÁRIO. AF_08/2022</t>
  </si>
  <si>
    <t xml:space="preserve"> 14.1.28 </t>
  </si>
  <si>
    <t xml:space="preserve"> 89708 </t>
  </si>
  <si>
    <t>CAIXA SIFONADA, PVC, DN 150 X 185 X 75 MM, JUNTA ELÁSTICA, FORNECIDA E INSTALADA EM RAMAL DE DESCARGA OU EM RAMAL DE ESGOTO SANITÁRIO. AF_08/2022</t>
  </si>
  <si>
    <t xml:space="preserve"> 14.1.29 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</si>
  <si>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</si>
  <si>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</si>
  <si>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14.1.30 </t>
  </si>
  <si>
    <t xml:space="preserve"> 14.1.31 </t>
  </si>
  <si>
    <t xml:space="preserve"> ARQ.37.2026 </t>
  </si>
  <si>
    <t>CORPO CAIXA SECA 100 X 100 X 40 CM</t>
  </si>
  <si>
    <t xml:space="preserve"> 14.1.32 </t>
  </si>
  <si>
    <t xml:space="preserve"> 14.1.33 </t>
  </si>
  <si>
    <t xml:space="preserve"> 97974 </t>
  </si>
  <si>
    <t>POÇO DE INSPEÇÃO CIRCULAR PARA ESGOTO, EM CONCRETO PRÉ-MOLDADO, DIÂMETRO INTERNO = 0,60 M, PROFUNDIDADE = 0,90 M, EXCLUINDO TAMPÃO. AF_12/2020</t>
  </si>
  <si>
    <t xml:space="preserve"> 14.2 </t>
  </si>
  <si>
    <t>Unidade de Tratamento</t>
  </si>
  <si>
    <t xml:space="preserve"> 14.2.1 </t>
  </si>
  <si>
    <t xml:space="preserve"> 98087 </t>
  </si>
  <si>
    <t>TANQUE SÉPTICO RETANGULAR, EM ALVENARIA COM BLOCOS DE CONCRETO, DIMENSÕES INTERNAS: 1,6 X 4,6 X H=2,4 M, VOLUME ÚTIL: 14720 L (PARA 105 CONTRIBUINTES). AF_12/2020</t>
  </si>
  <si>
    <t xml:space="preserve"> 14.2.2 </t>
  </si>
  <si>
    <t xml:space="preserve"> 98065 </t>
  </si>
  <si>
    <t>SUMIDOURO CIRCULAR, EM CONCRETO PRÉ-MOLDADO, DIÂMETRO INTERNO = 2,88 M, ALTURA INTERNA = 3,0 M, ÁREA DE INFILTRAÇÃO: 31,4 M² (PARA 12 CONTRIBUINTES). AF_12/2020</t>
  </si>
  <si>
    <t xml:space="preserve"> 14.2.3 </t>
  </si>
  <si>
    <t xml:space="preserve"> 98090 </t>
  </si>
  <si>
    <t>FILTRO ANAERÓBIO RETANGULAR, EM ALVENARIA COM BLOCOS DE CONCRETO, DIMENSÕES INTERNAS: 1,4 X 3,0 X H=1,67 M, VOLUME ÚTIL: 5040 L (PARA 32 CONTRIBUINTES). AF_12/2020</t>
  </si>
  <si>
    <t xml:space="preserve"> 14.3 </t>
  </si>
  <si>
    <t>Ventilação</t>
  </si>
  <si>
    <t xml:space="preserve"> 14.3.1 </t>
  </si>
  <si>
    <t xml:space="preserve"> 14.3.2 </t>
  </si>
  <si>
    <t xml:space="preserve"> 89511 </t>
  </si>
  <si>
    <t>TUBO PVC, SÉRIE R, ÁGUA PLUVIAL, DN 75 MM, FORNECIDO E INSTALADO EM RAMAL DE ENCAMINHAMENTO. AF_06/2022</t>
  </si>
  <si>
    <t xml:space="preserve"> 14.3.3 </t>
  </si>
  <si>
    <t xml:space="preserve"> 14.3.4 </t>
  </si>
  <si>
    <t xml:space="preserve"> 14.3.5 </t>
  </si>
  <si>
    <t xml:space="preserve"> 14.3.6 </t>
  </si>
  <si>
    <t xml:space="preserve"> 89737 </t>
  </si>
  <si>
    <t>JOELHO 90 GRAUS, PVC, SERIE NORMAL, ESGOTO PREDIAL, DN 75 MM, JUNTA ELÁSTICA, FORNECIDO E INSTALADO EM RAMAL DE DESCARGA OU RAMAL DE ESGOTO SANITÁRIO. AF_08/2022</t>
  </si>
  <si>
    <t xml:space="preserve"> 14.3.7 </t>
  </si>
  <si>
    <t xml:space="preserve"> 053835 </t>
  </si>
  <si>
    <t>JUNCAO SIMPLES PVC SERIE R DN 50x50mm</t>
  </si>
  <si>
    <t xml:space="preserve"> 14.3.8 </t>
  </si>
  <si>
    <t xml:space="preserve"> 053525 </t>
  </si>
  <si>
    <t>JUNCAO REDUCAO PVC SERIE NORMAL DN 75x50mm</t>
  </si>
  <si>
    <t xml:space="preserve"> 14.3.9 </t>
  </si>
  <si>
    <t xml:space="preserve"> 89685 </t>
  </si>
  <si>
    <t>JUNÇÃO SIMPLES, PVC, SERIE R, ÁGUA PLUVIAL, DN 75 X 75 MM, JUNTA ELÁSTICA, FORNECIDO E INSTALADO EM CONDUTORES VERTICAIS DE ÁGUAS PLUVIAIS. AF_06/2022</t>
  </si>
  <si>
    <t xml:space="preserve"> 14.3.10 </t>
  </si>
  <si>
    <t xml:space="preserve"> 89753 </t>
  </si>
  <si>
    <t>LUVA SIMPLES, PVC, SERIE NORMAL, ESGOTO PREDIAL, DN 50 MM, JUNTA ELÁSTICA, FORNECIDO E INSTALADO EM RAMAL DE DESCARGA OU RAMAL DE ESGOTO SANITÁRIO. AF_08/2022</t>
  </si>
  <si>
    <t xml:space="preserve"> 14.3.11 </t>
  </si>
  <si>
    <t xml:space="preserve"> 89774 </t>
  </si>
  <si>
    <t>LUVA SIMPLES, PVC, SERIE NORMAL, ESGOTO PREDIAL, DN 75 MM, JUNTA ELÁSTICA, FORNECIDO E INSTALADO EM RAMAL DE DESCARGA OU RAMAL DE ESGOTO SANITÁRIO. AF_08/2022</t>
  </si>
  <si>
    <t xml:space="preserve"> 14.3.12 </t>
  </si>
  <si>
    <t xml:space="preserve"> 14.3.13 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</si>
  <si>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</si>
  <si>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</si>
  <si>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14.3.14 </t>
  </si>
  <si>
    <t xml:space="preserve"> 104351 </t>
  </si>
  <si>
    <t>TERMINAL DE VENTILAÇÃO, PVC, SÉRIE NORMAL, ESGOTO PREDIAL, DN 75 MM, JUNTA SOLDÁVEL, FORNECIDO E INSTALADO EM PRUMADA DE ESGOTO SANITÁRIO OU VENTILAÇÃO. AF_08/2022</t>
  </si>
  <si>
    <t xml:space="preserve"> 14.3.15 </t>
  </si>
  <si>
    <t xml:space="preserve"> ARQ.38.2026 </t>
  </si>
  <si>
    <t>TÊ, PVC, SERIE R, ÁGUA PLUVIAL, DN 100 X 50 MM, JUNTA ELÁSTICA, FORNECIDO E INSTALADO EM CONDUTORES VERTICAIS DE ÁGUAS PLUVIAIS</t>
  </si>
  <si>
    <t xml:space="preserve"> 14.3.16 </t>
  </si>
  <si>
    <t xml:space="preserve"> 89696 </t>
  </si>
  <si>
    <t>TÊ, PVC, SERIE R, ÁGUA PLUVIAL, DN 100 X 75 MM, JUNTA ELÁSTICA, FORNECIDO E INSTALADO EM CONDUTORES VERTICAIS DE ÁGUAS PLUVIAIS. AF_06/2022</t>
  </si>
  <si>
    <t xml:space="preserve"> 14.3.17 </t>
  </si>
  <si>
    <t xml:space="preserve"> 89784 </t>
  </si>
  <si>
    <t>TE, PVC, SERIE NORMAL, ESGOTO PREDIAL, DN 50 X 50 MM, JUNTA ELÁSTICA, FORNECIDO E INSTALADO EM RAMAL DE DESCARGA OU RAMAL DE ESGOTO SANITÁRIO. AF_08/2022</t>
  </si>
  <si>
    <t xml:space="preserve"> 14.3.18 </t>
  </si>
  <si>
    <t xml:space="preserve"> 89687 </t>
  </si>
  <si>
    <t>TÊ, PVC, SERIE R, ÁGUA PLUVIAL, DN 75 X 75 MM, JUNTA ELÁSTICA, FORNECIDO E INSTALADO EM CONDUTORES VERTICAIS DE ÁGUAS PLUVIAIS. AF_06/2022</t>
  </si>
  <si>
    <t xml:space="preserve"> 14.3.19 </t>
  </si>
  <si>
    <t xml:space="preserve"> 053787 </t>
  </si>
  <si>
    <t>TE REDUCAO SERIE R PVC 75x50mm</t>
  </si>
  <si>
    <t xml:space="preserve"> 15 </t>
  </si>
  <si>
    <t>LOUÇAS, ACESSÓRIOS E METAIS</t>
  </si>
  <si>
    <t xml:space="preserve"> 15.1 </t>
  </si>
  <si>
    <t xml:space="preserve"> 95470 </t>
  </si>
  <si>
    <t>VASO SANITARIO SIFONADO CONVENCIONAL COM LOUÇA BRANCA, INCLUSO CONJUNTO DE LIGAÇÃO PARA BACIA SANITÁRIA AJUSTÁVEL - FORNECIMENTO E INSTALAÇÃO. AF_01/2020</t>
  </si>
  <si>
    <t xml:space="preserve"> 15.2 </t>
  </si>
  <si>
    <t xml:space="preserve"> 99635 </t>
  </si>
  <si>
    <t>VÁLVULA DE DESCARGA METÁLICA, BASE 1 1/2", ACABAMENTO METALICO CROMADO - FORNECIMENTO E INSTALAÇÃO. AF_08/2021</t>
  </si>
  <si>
    <t xml:space="preserve"> 15.3 </t>
  </si>
  <si>
    <t xml:space="preserve"> 100849 </t>
  </si>
  <si>
    <t>ASSENTO SANITÁRIO CONVENCIONAL - FORNECIMENTO E INSTALAÇÃO. AF_02/2026</t>
  </si>
  <si>
    <t xml:space="preserve"> 15.4 </t>
  </si>
  <si>
    <t xml:space="preserve"> 100858 </t>
  </si>
  <si>
    <t>MICTÓRIO SIFONADO COM VÁLVULA DE DESCARGA EM LOUÇA BRANCA - PADRÃO MÉDIO - FORNECIMENTO E INSTALAÇÃO. AF_02/2026</t>
  </si>
  <si>
    <t xml:space="preserve"> 15.5 </t>
  </si>
  <si>
    <t xml:space="preserve"> 86883 </t>
  </si>
  <si>
    <t>SIFÃO DO TIPO FLEXÍVEL EM PVC 1" X 1.1/2" - FORNECIMENTO E INSTALAÇÃO. AF_02/2026</t>
  </si>
  <si>
    <t xml:space="preserve"> 15.6 </t>
  </si>
  <si>
    <t xml:space="preserve"> 86937 </t>
  </si>
  <si>
    <t>CUBA DE EMBUTIR OVAL EM LOUÇA BRANCA, 35 X 50 CM OU EQUIVALENTE, INCLUSO VÁLVULA EM METAL CROMADO E SIFÃO FLEXÍVEL EM PVC - FORNECIMENTO E INSTALAÇÃO. AF_02/2026</t>
  </si>
  <si>
    <t xml:space="preserve"> 15.7 </t>
  </si>
  <si>
    <t xml:space="preserve"> 44.06.300 </t>
  </si>
  <si>
    <t>Cuba em aço inoxidável simples de 400x340x140mm</t>
  </si>
  <si>
    <t xml:space="preserve"> 15.8 </t>
  </si>
  <si>
    <t xml:space="preserve"> 44.06.360 </t>
  </si>
  <si>
    <t>Cuba em aço inoxidável simples de 500x400x200mm</t>
  </si>
  <si>
    <t xml:space="preserve"> 15.9 </t>
  </si>
  <si>
    <t xml:space="preserve"> 44.06.520 </t>
  </si>
  <si>
    <t>Cuba em aço inoxidável simples de 600x500x400mm</t>
  </si>
  <si>
    <t xml:space="preserve"> 15.10 </t>
  </si>
  <si>
    <t xml:space="preserve"> 2401001020 </t>
  </si>
  <si>
    <t>LAVATORIO DE CANTO LOUCA BRANCA SUSPENSO *40 X 30* CM, FORNECIMENTO E INSTALACAO</t>
  </si>
  <si>
    <t xml:space="preserve"> 15.11 </t>
  </si>
  <si>
    <t xml:space="preserve"> 86904 </t>
  </si>
  <si>
    <t>LAVATÓRIO LOUÇA BRANCA SUSPENSO, *40 X 30* CM OU EQUIVALENTE, PADRÃO POPULAR - FORNECIMENTO E INSTALAÇÃO. AF_02/2026</t>
  </si>
  <si>
    <t xml:space="preserve"> 15.12 </t>
  </si>
  <si>
    <t xml:space="preserve"> ARQ.39.2026 </t>
  </si>
  <si>
    <t>LAVATÓRIO DE SOBREPOR</t>
  </si>
  <si>
    <t xml:space="preserve"> 15.13 </t>
  </si>
  <si>
    <t xml:space="preserve"> 86920 </t>
  </si>
  <si>
    <t>TANQUE DE LOUÇA BRANCA COM COLUNA, 30L OU EQUIVALENTE, INCLUSO SIFÃO FLEXÍVEL EM PVC, VÁLVULA PLÁSTICA E TORNEIRA DE METAL CROMADO PADRÃO POPULAR - FORNECIMENTO E INSTALAÇÃO. AF_02/2026</t>
  </si>
  <si>
    <t xml:space="preserve"> 15.14 </t>
  </si>
  <si>
    <t xml:space="preserve"> 100860 </t>
  </si>
  <si>
    <t>CHUVEIRO ELÉTRICO COMUM CORPO PLÁSTICO, TIPO DUCHA - FORNECIMENTO E INSTALAÇÃO. AF_02/2026</t>
  </si>
  <si>
    <t xml:space="preserve"> 15.15 </t>
  </si>
  <si>
    <t xml:space="preserve"> 95544 </t>
  </si>
  <si>
    <t>PAPELEIRA DE PAREDE EM METAL CROMADO SEM TAMPA, INCLUSO FIXAÇÃO. AF_02/2026</t>
  </si>
  <si>
    <t xml:space="preserve"> 15.16 </t>
  </si>
  <si>
    <t xml:space="preserve"> 1301002030 </t>
  </si>
  <si>
    <t>PAPELEIRA PLASTICA TIPO DISPENSER PARA PAPEL HIGIENICO ROLAO - FORNECIMENTO E INSTALACAO</t>
  </si>
  <si>
    <t xml:space="preserve"> 15.17 </t>
  </si>
  <si>
    <t xml:space="preserve"> 2401001022 </t>
  </si>
  <si>
    <t>DUCHA MANUAL COM DESVIADOR REF. 934106 D98 CROMADO DA DOCOL OU SIMILAR - FORNECIMENTO E INSTALACAO</t>
  </si>
  <si>
    <t xml:space="preserve"> 15.18 </t>
  </si>
  <si>
    <t xml:space="preserve"> 43.04.020 </t>
  </si>
  <si>
    <t>Torneira elétrica</t>
  </si>
  <si>
    <t xml:space="preserve"> 15.19 </t>
  </si>
  <si>
    <t xml:space="preserve"> 44.03.315 </t>
  </si>
  <si>
    <t>Torneira de mesa com bica móvel e alavanca</t>
  </si>
  <si>
    <t xml:space="preserve"> 15.20 </t>
  </si>
  <si>
    <t xml:space="preserve"> 023627 </t>
  </si>
  <si>
    <t>TORNEIRA DE PAREDE 1178.C LNK DECA</t>
  </si>
  <si>
    <t xml:space="preserve"> 15.21 </t>
  </si>
  <si>
    <t xml:space="preserve"> 86915 </t>
  </si>
  <si>
    <t>TORNEIRA CROMADA DE MESA, 1/2" OU 3/4", PARA LAVATÓRIO, PADRÃO MÉDIO - FORNECIMENTO E INSTALAÇÃO. AF_02/2026</t>
  </si>
  <si>
    <t xml:space="preserve"> 15.22 </t>
  </si>
  <si>
    <t xml:space="preserve"> 100853 </t>
  </si>
  <si>
    <t>TORNEIRA CROMADA DE MESA PARA LAVATÓRIO, TIPO MONOCOMANDO. AF_02/2026</t>
  </si>
  <si>
    <t xml:space="preserve"> 15.23 </t>
  </si>
  <si>
    <t xml:space="preserve"> 95547 </t>
  </si>
  <si>
    <t>SABONETEIRA PLÁSTICA TIPO DISPENSER PARA SABONETE LÍQUIDO COM RESERVATÓRIO 800 A 1500 ML, INCLUSO FIXAÇÃO. AF_02/2026</t>
  </si>
  <si>
    <t xml:space="preserve"> 15.24 </t>
  </si>
  <si>
    <t xml:space="preserve"> 1301004064 </t>
  </si>
  <si>
    <t>TOALHEIRO PLASTICO TIPO DISPENSER PARA PAPEL TOALHA INTERFOLHADO</t>
  </si>
  <si>
    <t xml:space="preserve"> 15.25 </t>
  </si>
  <si>
    <t xml:space="preserve"> 106764 </t>
  </si>
  <si>
    <t>CABIDE METÁLICO TIPO GANCHO EM METAL CROMADO, INCLUSO FIXAÇÃO. AF_02/2026</t>
  </si>
  <si>
    <t xml:space="preserve"> 15.26 </t>
  </si>
  <si>
    <t xml:space="preserve"> 86877 </t>
  </si>
  <si>
    <t>VÁLVULA EM METAL CROMADO 1.1/2" X 1.1/2" PARA TANQUE OU LAVATÓRIO, COM OU SEM LADRÃO - FORNECIMENTO E INSTALAÇÃO. AF_02/2026</t>
  </si>
  <si>
    <t xml:space="preserve"> 15.27 </t>
  </si>
  <si>
    <t xml:space="preserve"> 15.28 </t>
  </si>
  <si>
    <t xml:space="preserve"> 86887 </t>
  </si>
  <si>
    <t>ENGATE FLEXÍVEL EM INOX, 1/2" X 40 CM - FORNECIMENTO E INSTALAÇÃO. AF_02/2026</t>
  </si>
  <si>
    <t xml:space="preserve"> 15.29 </t>
  </si>
  <si>
    <t xml:space="preserve"> 100868 </t>
  </si>
  <si>
    <t>BARRA DE APOIO RETA, EM AÇO INOX POLIDO, COMPRIMENTO 80 CM, FIXADA NA PAREDE - FORNECIMENTO E INSTALAÇÃO. AF_02/2026</t>
  </si>
  <si>
    <t xml:space="preserve"> 15.30 </t>
  </si>
  <si>
    <t xml:space="preserve"> 100867 </t>
  </si>
  <si>
    <t>BARRA DE APOIO RETA, EM AÇO INOX POLIDO, COMPRIMENTO 70 CM, FIXADA NA PAREDE - FORNECIMENTO E INSTALAÇÃO. AF_02/2026</t>
  </si>
  <si>
    <t xml:space="preserve"> 15.31 </t>
  </si>
  <si>
    <t xml:space="preserve"> 106770 </t>
  </si>
  <si>
    <t>BARRA DE APOIO RETA, EM AÇO INOX POLIDO, COMPRIMENTO 40 CM, FIXADA NA PAREDE - FORNECIMENTO E INSTALAÇÃO. AF_02/2026</t>
  </si>
  <si>
    <t xml:space="preserve"> 15.32 </t>
  </si>
  <si>
    <t xml:space="preserve"> 100865 </t>
  </si>
  <si>
    <t>BARRA DE APOIO LATERAL ARTICULADA, COM TRAVA, EM AÇO INOX POLIDO, FIXADA NA PAREDE - FORNECIMENTO E INSTALAÇÃO. AF_02/2026</t>
  </si>
  <si>
    <t xml:space="preserve"> 15.33 </t>
  </si>
  <si>
    <t xml:space="preserve"> 100875 </t>
  </si>
  <si>
    <t>BANCO ARTICULADO, EM AÇO INOX, PARA PCD, FIXADO NA PAREDE - FORNECIMENTO E INSTALAÇÃO. AF_02/2026</t>
  </si>
  <si>
    <t xml:space="preserve"> 16 </t>
  </si>
  <si>
    <t>INSTALAÇÃO DE GÁS COMBUSTÍVEL</t>
  </si>
  <si>
    <t xml:space="preserve"> 16.1 </t>
  </si>
  <si>
    <t xml:space="preserve"> 92688 </t>
  </si>
  <si>
    <t>TUBO DE AÇO GALVANIZADO COM COSTURA, CLASSE MÉDIA, CONEXÃO ROSQUEADA, DN 20 (3/4"), INSTALADO EM RAMAIS E SUB-RAMAIS DE GÁS - FORNECIMENTO E INSTALAÇÃO. AF_01/2026</t>
  </si>
  <si>
    <t xml:space="preserve"> 16.2 </t>
  </si>
  <si>
    <t xml:space="preserve"> 97549 </t>
  </si>
  <si>
    <t>CURVA 90 GRAUS, EM AÇO, CONEXÃO SOLDADA, DN 20 (3/4"), INSTALADO EM RAMAIS E SUB-RAMAIS DE GÁS - FORNECIMENTO E INSTALAÇÃO. AF_01/2026</t>
  </si>
  <si>
    <t xml:space="preserve"> 16.3 </t>
  </si>
  <si>
    <t xml:space="preserve"> 92705 </t>
  </si>
  <si>
    <t>TÊ, EM FERRO GALVANIZADO, CONEXÃO ROSQUEADA, DN 20 (3/4"), INSTALADO EM RAMAIS E SUB-RAMAIS DE GÁS - FORNECIMENTO E INSTALAÇÃO. AF_01/2026</t>
  </si>
  <si>
    <t xml:space="preserve"> 16.4 </t>
  </si>
  <si>
    <t xml:space="preserve"> 93074 </t>
  </si>
  <si>
    <t>CURVA EM COBRE, DN 15 MM, 45 GRAUS, SEM ANEL DE SOLDA, BOLSA X BOLSA, INSTALADO EM RAMAL DE DISTRIBUIÇÃO DE HIDRÁULICA PREDIAL - FORNECIMENTO E INSTALAÇÃO. AF_04/2022</t>
  </si>
  <si>
    <t xml:space="preserve"> 16.5 </t>
  </si>
  <si>
    <t xml:space="preserve"> ARQ.40.2026 </t>
  </si>
  <si>
    <t>REGULADOR DE ALTA PRESSÃO GLP</t>
  </si>
  <si>
    <t xml:space="preserve"> 16.6 </t>
  </si>
  <si>
    <t xml:space="preserve"> 103029 </t>
  </si>
  <si>
    <t>REGISTRO OU REGULADOR DE GÁS DE COZINHA - FORNECIMENTO E INSTALAÇÃO. AF_08/2021</t>
  </si>
  <si>
    <t xml:space="preserve"> 16.7 </t>
  </si>
  <si>
    <t xml:space="preserve"> 95249 </t>
  </si>
  <si>
    <t>VÁLVULA DE ESFERA BRUTA, BRONZE, ROSCÁVEL, 3/4'' - FORNECIMENTO E INSTALAÇÃO. AF_08/2021</t>
  </si>
  <si>
    <t xml:space="preserve"> 16.8 </t>
  </si>
  <si>
    <t xml:space="preserve"> ARQ.41.2026 </t>
  </si>
  <si>
    <t>CAP OU TAMPAO DE FERRO GALVANIZADO, COM ROSCA BSP, DE 3/4"</t>
  </si>
  <si>
    <t xml:space="preserve"> 16.9 </t>
  </si>
  <si>
    <t xml:space="preserve"> ARQ.42.2026 </t>
  </si>
  <si>
    <t>REQUADRO EM ALUMÍNIO TIPO VENEZIANA COM GUARNIÇÃO, FIXAÇÃO COM PARAFUSOS - FORNECIMENTO E INSTALAÇÃO.</t>
  </si>
  <si>
    <t xml:space="preserve"> 17 </t>
  </si>
  <si>
    <t>SISTEMA DE PROTEÇÃO CONTRA INCÊNDIO</t>
  </si>
  <si>
    <t xml:space="preserve"> 17.1 </t>
  </si>
  <si>
    <t>Extintores</t>
  </si>
  <si>
    <t xml:space="preserve"> 17.1.1 </t>
  </si>
  <si>
    <t xml:space="preserve"> 101909 </t>
  </si>
  <si>
    <t>EXTINTOR DE INCÊNDIO PORTÁTIL COM CARGA DE PQS DE 6 KG, CLASSE BC - FORNECIMENTO E INSTALAÇÃO. AF_01/2026_PE</t>
  </si>
  <si>
    <t xml:space="preserve"> 17.1.2 </t>
  </si>
  <si>
    <t xml:space="preserve"> 101907 </t>
  </si>
  <si>
    <t>EXTINTOR DE INCÊNDIO PORTÁTIL COM CARGA DE CO2 DE 6 KG, CLASSE BC - FORNECIMENTO E INSTALAÇÃO. AF_01/2026_PE</t>
  </si>
  <si>
    <t xml:space="preserve"> 17.2 </t>
  </si>
  <si>
    <t xml:space="preserve"> 17.2.1 </t>
  </si>
  <si>
    <t xml:space="preserve"> 17.2.2 </t>
  </si>
  <si>
    <t xml:space="preserve"> 94473 </t>
  </si>
  <si>
    <t>COTOVELO 90 GRAUS, EM FERRO GALVANIZADO, CONEXÃO ROSQUEADA, DN 65 MM (2 1/2"), INSTALADO EM RESERVAÇÃO PREDIAL DE ÁGUA - FORNECIMENTO E INSTALAÇÃO. AF_04/2024</t>
  </si>
  <si>
    <t xml:space="preserve"> 17.2.3 </t>
  </si>
  <si>
    <t xml:space="preserve"> 97488 </t>
  </si>
  <si>
    <t>CURVA 90 GRAUS, EM AÇO, CONEXÃO SOLDADA, DN 65 (2 1/2"), INSTALADO EM REDE DE ALIMENTAÇÃO PARA HIDRANTE - FORNECIMENTO E INSTALAÇÃO. AF_01/2026</t>
  </si>
  <si>
    <t xml:space="preserve"> 17.2.4 </t>
  </si>
  <si>
    <t xml:space="preserve"> 92377 </t>
  </si>
  <si>
    <t>NIPLE, EM FERRO GALVANIZADO, DN 65 (2 1/2"), CONEXÃO ROSQUEADA, INSTALADO EM REDE DE ALIMENTAÇÃO PARA HIDRANTE - FORNECIMENTO E INSTALAÇÃO. AF_01/2026</t>
  </si>
  <si>
    <t xml:space="preserve"> 17.2.5 </t>
  </si>
  <si>
    <t xml:space="preserve"> 92367 </t>
  </si>
  <si>
    <t>TUBO DE AÇO GALVANIZADO COM COSTURA, CLASSE MÉDIA, DN 65 (2 1/2"), CONEXÃO ROSQUEADA, INSTALADO EM REDE DE ALIMENTAÇÃO PARA HIDRANTE - FORNECIMENTO E INSTALAÇÃO. AF_01/2026</t>
  </si>
  <si>
    <t xml:space="preserve"> 17.2.6 </t>
  </si>
  <si>
    <t xml:space="preserve"> 92642 </t>
  </si>
  <si>
    <t>TÊ, EM FERRO GALVANIZADO, CONEXÃO ROSQUEADA, DN 65 (2 1/2"), INSTALADO EM REDE DE ALIMENTAÇÃO PARA HIDRANTE - FORNECIMENTO E INSTALAÇÃO. AF_01/2026</t>
  </si>
  <si>
    <t xml:space="preserve"> 17.2.7 </t>
  </si>
  <si>
    <t xml:space="preserve"> 92896 </t>
  </si>
  <si>
    <t>UNIÃO, EM FERRO GALVANIZADO, DN 65 (2 1/2"), CONEXÃO ROSQUEADA, INSTALADO EM REDE DE ALIMENTAÇÃO PARA HIDRANTE - FORNECIMENTO E INSTALAÇÃO. AF_01/2026</t>
  </si>
  <si>
    <t xml:space="preserve"> 17.3 </t>
  </si>
  <si>
    <t xml:space="preserve"> 17.3.1 </t>
  </si>
  <si>
    <t xml:space="preserve"> 94499 </t>
  </si>
  <si>
    <t>REGISTRO DE GAVETA BRUTO, LATÃO, ROSCÁVEL, 2 1/2" - FORNECIMENTO E INSTALAÇÃO. AF_08/2021</t>
  </si>
  <si>
    <t xml:space="preserve"> 17.3.2 </t>
  </si>
  <si>
    <t xml:space="preserve"> 99624 </t>
  </si>
  <si>
    <t>VÁLVULA DE RETENÇÃO HORIZONTAL, DE BRONZE, ROSCÁVEL, 2 1/2" - FORNECIMENTO E INSTALAÇÃO. AF_08/2021</t>
  </si>
  <si>
    <t xml:space="preserve"> 17.3.3 </t>
  </si>
  <si>
    <t xml:space="preserve"> 17.3.4 </t>
  </si>
  <si>
    <t xml:space="preserve"> 102118 </t>
  </si>
  <si>
    <t>BOMBA CENTRÍFUGA, TRIFÁSICA, 3 CV OU 2,96 HP, HM 34 A 40 M, Q 8,6 A 14,8 M3/H - FORNECIMENTO E INSTALAÇÃO. AF_11/2025_PS</t>
  </si>
  <si>
    <t xml:space="preserve"> 17.3.5 </t>
  </si>
  <si>
    <t xml:space="preserve"> 101917 </t>
  </si>
  <si>
    <t>MANÔMETRO 0 A 200 PSI (0 A 14 KGF/CM2), D = 50MM - FORNECIMENTO E INSTALAÇÃO. AF_01/2026</t>
  </si>
  <si>
    <t xml:space="preserve"> 17.3.6 </t>
  </si>
  <si>
    <t xml:space="preserve"> 1401000200 </t>
  </si>
  <si>
    <t>CENTRAL DE ALARME DE INCENDIO ENDERECAVEL, MODELO CIE 1125, (COMPORTA 125 DISPOSITIVOS) DA INTELBRAS OU SIMILAR - FORNECIMENTO E INSTALACAO</t>
  </si>
  <si>
    <t xml:space="preserve"> 17.3.7 </t>
  </si>
  <si>
    <t xml:space="preserve"> 91940 </t>
  </si>
  <si>
    <t>CAIXA RETANGULAR 4" X 2" MÉDIA (1,30 M DO PISO), PVC, INSTALADA EM PAREDE - FORNECIMENTO E INSTALAÇÃO. AF_03/2023</t>
  </si>
  <si>
    <t xml:space="preserve"> 17.3.8 </t>
  </si>
  <si>
    <t xml:space="preserve"> 91943 </t>
  </si>
  <si>
    <t>CAIXA RETANGULAR 4" X 4" MÉDIA (1,30 M DO PISO), PVC, INSTALADA EM PAREDE - FORNECIMENTO E INSTALAÇÃO. AF_03/2023</t>
  </si>
  <si>
    <t xml:space="preserve"> 17.3.9 </t>
  </si>
  <si>
    <t xml:space="preserve"> 104406 </t>
  </si>
  <si>
    <t>ELETRODUTO RÍGIDO, EM AÇO ZINCADO OU GALVANIZADO, TIPO PESADO, DN=3/4", APARENTE - FORNECIMENTO E INSTALAÇÃO. AF_01/2026</t>
  </si>
  <si>
    <t xml:space="preserve"> 17.3.10 </t>
  </si>
  <si>
    <t xml:space="preserve"> ARQ.43.2026 </t>
  </si>
  <si>
    <t>CABO MULTIPOLAR DE COBRE, FLEXIVEL, CLASSE 4 OU 5, ISOLACAO EM HEPR, COBERTURA EM PVC-ST2, ANTICHAMA BWF-B, 0,6/1 KV, 3 CONDUTORES DE 1,5 MM2</t>
  </si>
  <si>
    <t xml:space="preserve"> 17.3.11 </t>
  </si>
  <si>
    <t xml:space="preserve"> 30.06.061 </t>
  </si>
  <si>
    <t>Sistema de alarme PNE com indicador audiovisual, para pessoas com mobilidade reduzida ou cadeirante</t>
  </si>
  <si>
    <t>CJ</t>
  </si>
  <si>
    <t xml:space="preserve"> 17.3.12 </t>
  </si>
  <si>
    <t xml:space="preserve"> 50.05.230 </t>
  </si>
  <si>
    <t>Sirene audiovisual tipo endereçável</t>
  </si>
  <si>
    <t xml:space="preserve"> 17.3.13 </t>
  </si>
  <si>
    <t xml:space="preserve"> 50.05.450 </t>
  </si>
  <si>
    <t>Acionador manual quebra-vidro endereçável</t>
  </si>
  <si>
    <t xml:space="preserve"> 17.4 </t>
  </si>
  <si>
    <t>Hidrantes</t>
  </si>
  <si>
    <t xml:space="preserve"> 17.4.1 </t>
  </si>
  <si>
    <t xml:space="preserve"> 96765 </t>
  </si>
  <si>
    <t>ABRIGO PARA HIDRANTE, 90X60X17CM, COM REGISTRO GLOBO ANGULAR 45 GRAUS 2 1/2", ADAPTADOR STORZ 2 1/2", MANGUEIRA DE INCÊNDIO 20M, REDUÇÃO 2 1/2" X 1 1/2" E ESGUICHO EM LATÃO 1 1/2" - FORNECIMENTO E INSTALAÇÃO. AF_01/2026</t>
  </si>
  <si>
    <t xml:space="preserve"> 17.4.2 </t>
  </si>
  <si>
    <t xml:space="preserve"> 101798 </t>
  </si>
  <si>
    <t>TAMPA PARA CAIXA TIPO R1, EM FERRO FUNDIDO, DIMENSÕES INTERNAS: 0,40 X 0,60 M - FORNECIMENTO E INSTALAÇÃO. AF_12/2020</t>
  </si>
  <si>
    <t xml:space="preserve"> 17.4.3 </t>
  </si>
  <si>
    <t xml:space="preserve"> 106677 </t>
  </si>
  <si>
    <t>REGISTRO DE RECALQUE, HIDRANTE SUBTERRÂNEO PREDIAL, 65 MM - FORNECIMENTO E INSTALAÇÃO. AF_01/2026</t>
  </si>
  <si>
    <t xml:space="preserve"> 17.5 </t>
  </si>
  <si>
    <t>Sinalizações</t>
  </si>
  <si>
    <t xml:space="preserve"> 17.5.1 </t>
  </si>
  <si>
    <t xml:space="preserve"> 97599 </t>
  </si>
  <si>
    <t>LUMINÁRIA DE EMERGÊNCIA, COM 30 LÂMPADAS LED DE 2 W, SEM REATOR - FORNECIMENTO E INSTALAÇÃO. AF_09/2024</t>
  </si>
  <si>
    <t xml:space="preserve"> 17.5.2 </t>
  </si>
  <si>
    <t xml:space="preserve"> ARQ.44.2026 </t>
  </si>
  <si>
    <t>SINALIZAÇÃO COM PLACA INDICATIVA FIXADA NA ESTRUTURA.</t>
  </si>
  <si>
    <t xml:space="preserve"> 17.5.3 </t>
  </si>
  <si>
    <t xml:space="preserve"> 102520 </t>
  </si>
  <si>
    <t>PINTURA DE SINALIZAÇÃO VERTICAL DE SEGURANÇA, FAIXAS AMARELA E PRETA, APLICAÇÃO MANUAL, 2 DEMÃOS. AF_05/2021</t>
  </si>
  <si>
    <t xml:space="preserve"> 18 </t>
  </si>
  <si>
    <t>INSTALAÇÃO ELÉTRICA - 110V</t>
  </si>
  <si>
    <t xml:space="preserve"> 18.1 </t>
  </si>
  <si>
    <t>Quadros</t>
  </si>
  <si>
    <t xml:space="preserve"> 18.1.1 </t>
  </si>
  <si>
    <t xml:space="preserve"> 101883 </t>
  </si>
  <si>
    <t>QUADRO DE DISTRIBUIÇÃO DE ENERGIA EM CHAPA DE AÇO GALVANIZADO, DE EMBUTIR, COM BARRAMENTO TRIFÁSICO, PARA 18 DISJUNTORES DIN 100A - FORNECIMENTO E INSTALAÇÃO. AF_07/2025</t>
  </si>
  <si>
    <t xml:space="preserve"> 18.1.2 </t>
  </si>
  <si>
    <t xml:space="preserve"> 101879 </t>
  </si>
  <si>
    <t>QUADRO DE DISTRIBUIÇÃO DE ENERGIA EM CHAPA DE AÇO GALVANIZADO, DE EMBUTIR, COM BARRAMENTO TRIFÁSICO, PARA 24 DISJUNTORES DIN 100A - FORNECIMENTO E INSTALAÇÃO. AF_07/2025</t>
  </si>
  <si>
    <t xml:space="preserve"> 18.1.3 </t>
  </si>
  <si>
    <t xml:space="preserve"> 1201005008 </t>
  </si>
  <si>
    <t>QUADRO DE DISTRIBUICAO DE ENERGIA DE EMBUTIR, BARRAMENTO TRIFASICO DE 100A, CAPACIDADE PARA 36 MODULOS DIN DA CEMAR OU SIMILAR - FORNECIMENTO E INSTALACAO</t>
  </si>
  <si>
    <t xml:space="preserve"> 18.1.4 </t>
  </si>
  <si>
    <t xml:space="preserve"> 1201005018 </t>
  </si>
  <si>
    <t>QUADRO DE DISTRIBUICAO DE ENERGIA DE EMBUTIR, BARRAMENTO TRIFASICO DE 225A, CAPACIDADE PARA 56 MODULOS DIN DA CEMAR OU SIMILAR - FORNECIMENTO E INSTALACAO</t>
  </si>
  <si>
    <t xml:space="preserve"> 18.1.5 </t>
  </si>
  <si>
    <t xml:space="preserve"> 101946 </t>
  </si>
  <si>
    <t>QUADRO DE MEDIÇÃO GERAL DE ENERGIA PARA 1 MEDIDOR DE SOBREPOR - FORNECIMENTO E INSTALAÇÃO. AF_07/2025</t>
  </si>
  <si>
    <t xml:space="preserve"> 18.2 </t>
  </si>
  <si>
    <t>Disjuntores</t>
  </si>
  <si>
    <t xml:space="preserve"> 18.2.1 </t>
  </si>
  <si>
    <t xml:space="preserve"> 93653 </t>
  </si>
  <si>
    <t>DISJUNTOR MONOPOLAR TIPO DIN, CORRENTE NOMINAL DE 10A - FORNECIMENTO E INSTALAÇÃO. AF_07/2025</t>
  </si>
  <si>
    <t xml:space="preserve"> 18.2.2 </t>
  </si>
  <si>
    <t xml:space="preserve"> 93654 </t>
  </si>
  <si>
    <t>DISJUNTOR MONOPOLAR TIPO DIN, CORRENTE NOMINAL DE 16A - FORNECIMENTO E INSTALAÇÃO. AF_07/2025</t>
  </si>
  <si>
    <t xml:space="preserve"> 18.2.3 </t>
  </si>
  <si>
    <t xml:space="preserve"> 93655 </t>
  </si>
  <si>
    <t>DISJUNTOR MONOPOLAR TIPO DIN, CORRENTE NOMINAL DE 20A - FORNECIMENTO E INSTALAÇÃO. AF_07/2025</t>
  </si>
  <si>
    <t xml:space="preserve"> 18.2.4 </t>
  </si>
  <si>
    <t xml:space="preserve"> 93667 </t>
  </si>
  <si>
    <t>DISJUNTOR TRIPOLAR TIPO DIN, CORRENTE NOMINAL DE 10A - FORNECIMENTO E INSTALAÇÃO. AF_07/2025</t>
  </si>
  <si>
    <t xml:space="preserve"> 18.2.5 </t>
  </si>
  <si>
    <t xml:space="preserve"> 93669 </t>
  </si>
  <si>
    <t>DISJUNTOR TRIPOLAR TIPO DIN, CORRENTE NOMINAL DE 20A - FORNECIMENTO E INSTALAÇÃO. AF_07/2025</t>
  </si>
  <si>
    <t xml:space="preserve"> 18.2.6 </t>
  </si>
  <si>
    <t xml:space="preserve"> 93671 </t>
  </si>
  <si>
    <t>DISJUNTOR TRIPOLAR TIPO DIN, CORRENTE NOMINAL DE 32A - FORNECIMENTO E INSTALAÇÃO. AF_07/2025</t>
  </si>
  <si>
    <t xml:space="preserve"> 18.2.7 </t>
  </si>
  <si>
    <t xml:space="preserve"> 93672 </t>
  </si>
  <si>
    <t>DISJUNTOR TRIPOLAR TIPO DIN, CORRENTE NOMINAL DE 40A - FORNECIMENTO E INSTALAÇÃO. AF_07/2025</t>
  </si>
  <si>
    <t xml:space="preserve"> 18.2.8 </t>
  </si>
  <si>
    <t xml:space="preserve"> 101894 </t>
  </si>
  <si>
    <t>DISJUNTOR TRIPOLAR TIPO NEMA, CORRENTE NOMINAL DE 60 ATÉ 100A - FORNECIMENTO E INSTALAÇÃO. AF_07/2025</t>
  </si>
  <si>
    <t xml:space="preserve"> 18.2.9 </t>
  </si>
  <si>
    <t xml:space="preserve"> 101895 </t>
  </si>
  <si>
    <t>DISJUNTOR TERMOMAGNÉTICO TRIPOLAR, CORRENTE NOMINAL DE 125A - FORNECIMENTO E INSTALAÇÃO. AF_07/2025</t>
  </si>
  <si>
    <t xml:space="preserve"> 18.2.10 </t>
  </si>
  <si>
    <t xml:space="preserve"> ARQ.45.2026 </t>
  </si>
  <si>
    <t>DISJUNTOR TERMOMAGNÉTICO TRIPOLAR , CORRENTE NOMINAL DE 160A - FORNECIMENTO E INSTALAÇÃO</t>
  </si>
  <si>
    <t xml:space="preserve"> 18.2.11 </t>
  </si>
  <si>
    <t xml:space="preserve"> 93673 </t>
  </si>
  <si>
    <t>DISJUNTOR TRIPOLAR TIPO DIN, CORRENTE NOMINAL DE 50A - FORNECIMENTO E INSTALAÇÃO. AF_07/2025</t>
  </si>
  <si>
    <t xml:space="preserve"> 18.2.12 </t>
  </si>
  <si>
    <t xml:space="preserve"> 101898 </t>
  </si>
  <si>
    <t>DISJUNTOR TERMOMAGNÉTICO TRIPOLAR, CORRENTE NOMINAL DE 400A - FORNECIMENTO E INSTALAÇÃO. AF_07/2025</t>
  </si>
  <si>
    <t xml:space="preserve"> 18.2.13 </t>
  </si>
  <si>
    <t xml:space="preserve"> 101899 </t>
  </si>
  <si>
    <t>DISJUNTOR TERMOMAGNÉTICO TRIPOLAR, CORRENTE NOMINAL DE 600A - FORNECIMENTO E INSTALAÇÃO. AF_07/2025</t>
  </si>
  <si>
    <t xml:space="preserve"> 18.2.14 </t>
  </si>
  <si>
    <t xml:space="preserve"> 93660 </t>
  </si>
  <si>
    <t>DISJUNTOR BIPOLAR TIPO DIN, CORRENTE NOMINAL DE 10A - FORNECIMENTO E INSTALAÇÃO. AF_07/2025</t>
  </si>
  <si>
    <t xml:space="preserve"> 18.2.15 </t>
  </si>
  <si>
    <t xml:space="preserve"> 93661 </t>
  </si>
  <si>
    <t>DISJUNTOR BIPOLAR TIPO DIN, CORRENTE NOMINAL DE 16A - FORNECIMENTO E INSTALAÇÃO. AF_07/2025</t>
  </si>
  <si>
    <t xml:space="preserve"> 18.2.16 </t>
  </si>
  <si>
    <t xml:space="preserve"> 93662 </t>
  </si>
  <si>
    <t>DISJUNTOR BIPOLAR TIPO DIN, CORRENTE NOMINAL DE 20A - FORNECIMENTO E INSTALAÇÃO. AF_07/2025</t>
  </si>
  <si>
    <t xml:space="preserve"> 18.2.17 </t>
  </si>
  <si>
    <t xml:space="preserve"> 93663 </t>
  </si>
  <si>
    <t>DISJUNTOR BIPOLAR TIPO DIN, CORRENTE NOMINAL DE 25A - FORNECIMENTO E INSTALAÇÃO. AF_07/2025</t>
  </si>
  <si>
    <t xml:space="preserve"> 18.2.18 </t>
  </si>
  <si>
    <t xml:space="preserve"> 106028 </t>
  </si>
  <si>
    <t>DISPOSITIVO DPS 40KA-175V OU 275V - FORNECIMENTO E INSTALAÇÃO. AF_07/2025</t>
  </si>
  <si>
    <t xml:space="preserve"> 18.2.19 </t>
  </si>
  <si>
    <t xml:space="preserve"> ARQ.46.2026 </t>
  </si>
  <si>
    <t>DISPOSITIVO CONTRA SURTO - DPS 80 kA</t>
  </si>
  <si>
    <t xml:space="preserve"> 18.2.20 </t>
  </si>
  <si>
    <t xml:space="preserve"> 93674 </t>
  </si>
  <si>
    <t>DISJUNTOR BIPOLAR TIPO DR, CORRENTE NOMINAL DE 25A - FORNECIMENTO E INSTALAÇÃO. AF_07/2025</t>
  </si>
  <si>
    <t xml:space="preserve"> 18.2.21 </t>
  </si>
  <si>
    <t xml:space="preserve"> 93675 </t>
  </si>
  <si>
    <t>DISJUNTOR BIPOLAR TIPO DR, CORRENTE NOMINAL DE 40A - FORNECIMENTO E INSTALAÇÃO. AF_07/2025</t>
  </si>
  <si>
    <t xml:space="preserve"> 18.2.22 </t>
  </si>
  <si>
    <t xml:space="preserve"> 93676 </t>
  </si>
  <si>
    <t>DISJUNTOR TETRAPOLAR TIPO DR, CORRENTE NOMINAL DE 25A - FORNECIMENTO E INSTALAÇÃO. AF_07/2025</t>
  </si>
  <si>
    <t xml:space="preserve"> 18.3 </t>
  </si>
  <si>
    <t>Eletroduto e Acessórios</t>
  </si>
  <si>
    <t xml:space="preserve"> 18.3.1 </t>
  </si>
  <si>
    <t xml:space="preserve"> 91834 </t>
  </si>
  <si>
    <t>ELETRODUTO FLEXÍVEL CORRUGADO, PVC, DN 25 MM (3/4"), PARA CIRCUITOS TERMINAIS, INSTALADO EM FORRO - FORNECIMENTO E INSTALAÇÃO. AF_03/2023</t>
  </si>
  <si>
    <t xml:space="preserve"> 18.3.2 </t>
  </si>
  <si>
    <t xml:space="preserve"> 91836 </t>
  </si>
  <si>
    <t>ELETRODUTO FLEXÍVEL CORRUGADO, PVC, DN 32 MM (1"), PARA CIRCUITOS TERMINAIS, INSTALADO EM FORRO - FORNECIMENTO E INSTALAÇÃO. AF_03/2023</t>
  </si>
  <si>
    <t xml:space="preserve"> 18.3.3 </t>
  </si>
  <si>
    <t xml:space="preserve"> 91866 </t>
  </si>
  <si>
    <t>ELETRODUTO RÍGIDO ROSCÁVEL, PVC, DN 20 MM (1/2"), PARA CIRCUITOS TERMINAIS, INSTALADO EM LAJE - FORNECIMENTO E INSTALAÇÃO. AF_03/2023</t>
  </si>
  <si>
    <t xml:space="preserve"> 18.3.4 </t>
  </si>
  <si>
    <t xml:space="preserve"> 104407 </t>
  </si>
  <si>
    <t>ELETRODUTO RÍGIDO, EM AÇO ZINCADO OU GALVANIZADO, TIPO PESADO, DN=1", APARENTE - FORNECIMENTO E INSTALAÇÃO. AF_01/2026</t>
  </si>
  <si>
    <t xml:space="preserve"> 18.3.5 </t>
  </si>
  <si>
    <t xml:space="preserve"> 104409 </t>
  </si>
  <si>
    <t>ELETRODUTO RÍGIDO, EM AÇO ZINCADO OU GALVANIZADO, TIPO PESADO, DN=1 1/2", APARENTE - FORNECIMENTO E INSTALAÇÃO. AF_01/2026</t>
  </si>
  <si>
    <t xml:space="preserve"> 18.3.6 </t>
  </si>
  <si>
    <t xml:space="preserve"> 104408 </t>
  </si>
  <si>
    <t>ELETRODUTO RÍGIDO, EM AÇO ZINCADO OU GALVANIZADO, TIPO PESADO, DN=1 1/4", APARENTE- FORNECIMENTO E INSTALAÇÃO. AF_01/2026</t>
  </si>
  <si>
    <t xml:space="preserve"> 18.3.7 </t>
  </si>
  <si>
    <t xml:space="preserve"> ARQ.47.2026 </t>
  </si>
  <si>
    <t>ELETRODUTO EM ACO ZINCADO OU GALVANIZADO DN=2", APARENTE - FORNECIMENTO E INSTALAÇÃO.</t>
  </si>
  <si>
    <t xml:space="preserve"> 18.3.8 </t>
  </si>
  <si>
    <t xml:space="preserve"> 18.3.9 </t>
  </si>
  <si>
    <t xml:space="preserve"> ARQ.48.2026 </t>
  </si>
  <si>
    <t>ELETRODUTO EM ACO ZINCADO OU GALVANIZADO DN=4", APARENTE - FORNECIMENTO E INSTALAÇÃO.</t>
  </si>
  <si>
    <t xml:space="preserve"> 18.3.10 </t>
  </si>
  <si>
    <t xml:space="preserve"> 97886 </t>
  </si>
  <si>
    <t>CAIXA ENTERRADA ELÉTRICA RETANGULAR, EM ALVENARIA COM TIJOLOS CERÂMICOS MACIÇOS, FUNDO COM BRITA, DIMENSÕES INTERNAS: 0,3X0,3X0,3 M. AF_12/2020</t>
  </si>
  <si>
    <t xml:space="preserve"> 18.3.11 </t>
  </si>
  <si>
    <t xml:space="preserve"> 97887 </t>
  </si>
  <si>
    <t>CAIXA ENTERRADA ELÉTRICA RETANGULAR, EM ALVENARIA COM TIJOLOS CERÂMICOS MACIÇOS, FUNDO COM BRITA, DIMENSÕES INTERNAS: 0,4X0,4X0,4 M. AF_12/2020</t>
  </si>
  <si>
    <t xml:space="preserve"> 18.3.12 </t>
  </si>
  <si>
    <t xml:space="preserve"> 00011250 </t>
  </si>
  <si>
    <t>CAIXA DE PASSAGEM/ LUZ / TELEFONIA, DE EMBUTIR, EM CHAPA DE ACO GALVANIZADO, DIMENSOES 20 X 20 X *12* CM (PADRAO CONCESSIONARIA LOCAL)</t>
  </si>
  <si>
    <t xml:space="preserve"> 18.3.13 </t>
  </si>
  <si>
    <t xml:space="preserve"> 00011251 </t>
  </si>
  <si>
    <t>CAIXA DE PASSAGEM/ LUZ / TELEFONIA, DE EMBUTIR, EM CHAPA DE ACO GALVANIZADO, DIMENSOES 40 X 40 X *12* CM (PADRAO CONCESSIONARIA LOCAL)</t>
  </si>
  <si>
    <t xml:space="preserve"> 18.3.14 </t>
  </si>
  <si>
    <t xml:space="preserve"> 18.3.15 </t>
  </si>
  <si>
    <t xml:space="preserve"> 91937 </t>
  </si>
  <si>
    <t>CAIXA OCTOGONAL 3" X 3", PVC, INSTALADA EM LAJE - FORNECIMENTO E INSTALAÇÃO. AF_03/2023</t>
  </si>
  <si>
    <t xml:space="preserve"> 18.3.16 </t>
  </si>
  <si>
    <t xml:space="preserve"> 92658 </t>
  </si>
  <si>
    <t>LUVA, EM FERRO GALVANIZADO, CONEXÃO ROSQUEADA, DN 25 (1"), INSTALADO EM REDE DE ALIMENTAÇÃO PARA SPRINKLER - FORNECIMENTO E INSTALAÇÃO. AF_01/2026</t>
  </si>
  <si>
    <t xml:space="preserve"> 18.3.17 </t>
  </si>
  <si>
    <t xml:space="preserve"> 18.3.18 </t>
  </si>
  <si>
    <t xml:space="preserve"> 92662 </t>
  </si>
  <si>
    <t>LUVA, EM FERRO GALVANIZADO, CONEXÃO ROSQUEADA, DN 40 (1 1/2"), INSTALADO EM REDE DE ALIMENTAÇÃO PARA SPRINKLER - FORNECIMENTO E INSTALAÇÃO. AF_01/2026</t>
  </si>
  <si>
    <t xml:space="preserve"> 18.3.19 </t>
  </si>
  <si>
    <t xml:space="preserve"> 92660 </t>
  </si>
  <si>
    <t>LUVA, EM FERRO GALVANIZADO, CONEXÃO ROSQUEADA, DN 32 (1 1/4"), INSTALADO EM REDE DE ALIMENTAÇÃO PARA SPRINKLER - FORNECIMENTO E INSTALAÇÃO. AF_01/2026</t>
  </si>
  <si>
    <t xml:space="preserve"> 18.3.20 </t>
  </si>
  <si>
    <t xml:space="preserve"> 18.3.21 </t>
  </si>
  <si>
    <t xml:space="preserve"> 92664 </t>
  </si>
  <si>
    <t>LUVA, EM FERRO GALVANIZADO, CONEXÃO ROSQUEADA, DN 50 (2"), INSTALADO EM REDE DE ALIMENTAÇÃO PARA SPRINKLER - FORNECIMENTO E INSTALAÇÃO. AF_01/2026</t>
  </si>
  <si>
    <t xml:space="preserve"> 18.3.22 </t>
  </si>
  <si>
    <t xml:space="preserve"> 18.3.23 </t>
  </si>
  <si>
    <t xml:space="preserve"> 92668 </t>
  </si>
  <si>
    <t>LUVA, EM FERRO GALVANIZADO, CONEXÃO ROSQUEADA, DN 80 (3"), INSTALADO EM REDE DE ALIMENTAÇÃO PARA SPRINKLER - FORNECIMENTO E INSTALAÇÃO. AF_01/2026</t>
  </si>
  <si>
    <t xml:space="preserve"> 18.3.24 </t>
  </si>
  <si>
    <t xml:space="preserve"> 95789 </t>
  </si>
  <si>
    <t>CONDULETE DE ALUMÍNIO, TIPO LR, PARA ELETRODUTO DE AÇO GALVANIZADO DN 25 MM (1''), APARENTE - FORNECIMENTO E INSTALAÇÃO. AF_01/2026</t>
  </si>
  <si>
    <t xml:space="preserve"> 18.3.25 </t>
  </si>
  <si>
    <t xml:space="preserve"> 95787 </t>
  </si>
  <si>
    <t>CONDULETE DE ALUMÍNIO, TIPO LR, PARA ELETRODUTO DE AÇO GALVANIZADO DN 20 MM (3/4''), APARENTE - FORNECIMENTO E INSTALAÇÃO. AF_01/2026</t>
  </si>
  <si>
    <t xml:space="preserve"> 18.3.26 </t>
  </si>
  <si>
    <t xml:space="preserve"> 95796 </t>
  </si>
  <si>
    <t>CONDULETE DE ALUMÍNIO, TIPO T, PARA ELETRODUTO DE AÇO GALVANIZADO DN 25 MM (1''), APARENTE - FORNECIMENTO E INSTALAÇÃO. AF_01/2026</t>
  </si>
  <si>
    <t xml:space="preserve"> 18.3.27 </t>
  </si>
  <si>
    <t xml:space="preserve"> 95795 </t>
  </si>
  <si>
    <t>CONDULETE DE ALUMÍNIO, TIPO T, PARA ELETRODUTO DE AÇO GALVANIZADO DN 20 MM (3/4''), APARENTE - FORNECIMENTO E INSTALAÇÃO. AF_01/2026</t>
  </si>
  <si>
    <t xml:space="preserve"> 18.4 </t>
  </si>
  <si>
    <t>Cabos e Fios Condutores</t>
  </si>
  <si>
    <t xml:space="preserve"> 18.4.1 </t>
  </si>
  <si>
    <t xml:space="preserve"> 91926 </t>
  </si>
  <si>
    <t>CABO DE COBRE FLEXÍVEL ISOLADO, 2,5 MM², ANTI-CHAMA 450/750 V, PARA CIRCUITOS TERMINAIS - FORNECIMENTO E INSTALAÇÃO. AF_03/2023</t>
  </si>
  <si>
    <t xml:space="preserve"> 18.4.2 </t>
  </si>
  <si>
    <t xml:space="preserve"> 91928 </t>
  </si>
  <si>
    <t>CABO DE COBRE FLEXÍVEL ISOLADO, 4 MM², ANTI-CHAMA 450/750 V, PARA CIRCUITOS TERMINAIS - FORNECIMENTO E INSTALAÇÃO. AF_03/2023</t>
  </si>
  <si>
    <t xml:space="preserve"> 18.4.3 </t>
  </si>
  <si>
    <t xml:space="preserve"> 91930 </t>
  </si>
  <si>
    <t>CABO DE COBRE FLEXÍVEL ISOLADO, 6 MM², ANTI-CHAMA 450/750 V, PARA CIRCUITOS TERMINAIS - FORNECIMENTO E INSTALAÇÃO. AF_03/2023</t>
  </si>
  <si>
    <t xml:space="preserve"> 18.4.4 </t>
  </si>
  <si>
    <t xml:space="preserve"> 91932 </t>
  </si>
  <si>
    <t>CABO DE COBRE FLEXÍVEL ISOLADO, 10 MM², ANTI-CHAMA 450/750 V, PARA CIRCUITOS TERMINAIS - FORNECIMENTO E INSTALAÇÃO. AF_03/2023</t>
  </si>
  <si>
    <t xml:space="preserve"> 18.4.5 </t>
  </si>
  <si>
    <t xml:space="preserve"> 91927 </t>
  </si>
  <si>
    <t>CABO DE COBRE FLEXÍVEL ISOLADO, 2,5 MM², ANTI-CHAMA 0,6/1,0 KV, PARA CIRCUITOS TERMINAIS - FORNECIMENTO E INSTALAÇÃO. AF_03/2023</t>
  </si>
  <si>
    <t xml:space="preserve"> 18.4.6 </t>
  </si>
  <si>
    <t xml:space="preserve"> 91929 </t>
  </si>
  <si>
    <t>CABO DE COBRE FLEXÍVEL ISOLADO, 4 MM², ANTI-CHAMA 0,6/1,0 KV, PARA CIRCUITOS TERMINAIS - FORNECIMENTO E INSTALAÇÃO. AF_03/2023</t>
  </si>
  <si>
    <t xml:space="preserve"> 18.4.7 </t>
  </si>
  <si>
    <t xml:space="preserve"> 91933 </t>
  </si>
  <si>
    <t>CABO DE COBRE FLEXÍVEL ISOLADO, 10 MM², ANTI-CHAMA 0,6/1,0 KV, PARA CIRCUITOS TERMINAIS - FORNECIMENTO E INSTALAÇÃO. AF_03/2023</t>
  </si>
  <si>
    <t xml:space="preserve"> 18.4.8 </t>
  </si>
  <si>
    <t xml:space="preserve"> 91935 </t>
  </si>
  <si>
    <t>CABO DE COBRE FLEXÍVEL ISOLADO, 16 MM², ANTI-CHAMA 0,6/1,0 KV, PARA CIRCUITOS TERMINAIS - FORNECIMENTO E INSTALAÇÃO. AF_03/2023</t>
  </si>
  <si>
    <t xml:space="preserve"> 18.4.9 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</si>
  <si>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</si>
  <si>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</si>
  <si>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18.4.10 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</si>
  <si>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</si>
  <si>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</si>
  <si>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18.4.11 </t>
  </si>
  <si>
    <t xml:space="preserve"> 92988 </t>
  </si>
  <si>
    <t>CABO DE COBRE FLEXÍVEL ISOLADO, 50 MM², ANTI-CHAMA 0,6/1,0 KV, PARA REDE ENTERRADA DE DISTRIBUIÇÃO DE ENERGIA ELÉTRICA - FORNECIMENTO E INSTALAÇÃO. AF_12/2021</t>
  </si>
  <si>
    <t xml:space="preserve"> 18.4.12 </t>
  </si>
  <si>
    <t xml:space="preserve"> 92994 </t>
  </si>
  <si>
    <t>CABO DE COBRE FLEXÍVEL ISOLADO, 120 MM², ANTI-CHAMA 0,6/1,0 KV, PARA REDE ENTERRADA DE DISTRIBUIÇÃO DE ENERGIA ELÉTRICA - FORNECIMENTO E INSTALAÇÃO. AF_12/2021</t>
  </si>
  <si>
    <t xml:space="preserve"> 18.4.13 </t>
  </si>
  <si>
    <t xml:space="preserve"> 92996 </t>
  </si>
  <si>
    <t>CABO DE COBRE FLEXÍVEL ISOLADO, 150 MM², ANTI-CHAMA 0,6/1,0 KV, PARA REDE ENTERRADA DE DISTRIBUIÇÃO DE ENERGIA ELÉTRICA - FORNECIMENTO E INSTALAÇÃO. AF_12/2021</t>
  </si>
  <si>
    <t xml:space="preserve"> 18.4.14 </t>
  </si>
  <si>
    <t xml:space="preserve"> 93000 </t>
  </si>
  <si>
    <t>CABO DE COBRE FLEXÍVEL ISOLADO, 240 MM², ANTI-CHAMA 0,6/1,0 KV, PARA REDE ENTERRADA DE DISTRIBUIÇÃO DE ENERGIA ELÉTRICA - FORNECIMENTO E INSTALAÇÃO. AF_12/2021</t>
  </si>
  <si>
    <t xml:space="preserve"> 18.4.15 </t>
  </si>
  <si>
    <t xml:space="preserve"> 93002 </t>
  </si>
  <si>
    <t>CABO DE COBRE FLEXÍVEL ISOLADO, 300 MM², ANTI-CHAMA 0,6/1,0 KV, PARA REDE ENTERRADA DE DISTRIBUIÇÃO DE ENERGIA ELÉTRICA - FORNECIMENTO E INSTALAÇÃO. AF_12/2021</t>
  </si>
  <si>
    <t xml:space="preserve"> 18.5 </t>
  </si>
  <si>
    <t>Eletrocalhas</t>
  </si>
  <si>
    <t xml:space="preserve"> 18.5.1 </t>
  </si>
  <si>
    <t xml:space="preserve"> 97238 </t>
  </si>
  <si>
    <t>ELETROCALHA LISA OU PERFURADA EM AÇO GALVANIZADO, LARGURA 100MM E ALTURA 50MM, INCLUSIVE EMENDA E FIXAÇÃO - FORNECIMENTO E INSTALAÇÃO. AF_04/2023</t>
  </si>
  <si>
    <t xml:space="preserve"> 18.5.2 </t>
  </si>
  <si>
    <t xml:space="preserve"> ARQ.49.2026 </t>
  </si>
  <si>
    <t>ELETROCALHA LISA OU PERFURADA EM AÇO GALVANIZADO, LARGURA 150MM E ALTURA 100MM, INCLUSIVE EMENDA E FIXAÇÃO - FORNECIMENTO E INSTALAÇÃO.</t>
  </si>
  <si>
    <t xml:space="preserve"> 18.5.3 </t>
  </si>
  <si>
    <t xml:space="preserve"> 97236 </t>
  </si>
  <si>
    <t>ELETROCALHA LISA OU PERFURADA EM AÇO GALVANIZADO, LARGURA 50MM E ALTURA 50MM, INCLUSIVE EMENDA E FIXAÇÃO - FORNECIMENTO E INSTALAÇÃO. AF_04/2023</t>
  </si>
  <si>
    <t xml:space="preserve"> 18.5.4 </t>
  </si>
  <si>
    <t xml:space="preserve"> 97315 </t>
  </si>
  <si>
    <t>TÊ HORIZONTAL 90º, PARA ELETROCALHA, LISA OU PERFURADA EM AÇO GALVANIZADO, LARGURA DE 100MM E ALTURA DE 50MM - FORNECIMENTO E INSTALAÇÃO. AF_04/2023</t>
  </si>
  <si>
    <t xml:space="preserve"> 18.5.5 </t>
  </si>
  <si>
    <t xml:space="preserve"> 97313 </t>
  </si>
  <si>
    <t>TÊ HORIZONTAL 90º, PARA ELETROCALHA, LISA OU PERFURADA EM AÇO GALVANIZADO, LARGURA DE 50MM E ALTURA DE 50MM - FORNECIMENTO E INSTALAÇÃO. AF_04/2023</t>
  </si>
  <si>
    <t xml:space="preserve"> 18.5.6 </t>
  </si>
  <si>
    <t xml:space="preserve"> 38.07.300 </t>
  </si>
  <si>
    <t>Perfilado perfurado 38 x 38 mm em chapa 14 pré-zincada, com acessórios</t>
  </si>
  <si>
    <t xml:space="preserve"> 18.6 </t>
  </si>
  <si>
    <t>Iluminação e Tomadas</t>
  </si>
  <si>
    <t xml:space="preserve"> 18.6.1 </t>
  </si>
  <si>
    <t xml:space="preserve"> 92000 </t>
  </si>
  <si>
    <t>TOMADA BAIXA DE EMBUTIR (1 MÓDULO), 2P+T 10 A, INCLUINDO SUPORTE E PLACA - FORNECIMENTO E INSTALAÇÃO. AF_03/2023</t>
  </si>
  <si>
    <t xml:space="preserve"> 18.6.2 </t>
  </si>
  <si>
    <t xml:space="preserve"> 92001 </t>
  </si>
  <si>
    <t>TOMADA BAIXA DE EMBUTIR (1 MÓDULO), 2P+T 20 A, INCLUINDO SUPORTE E PLACA - FORNECIMENTO E INSTALAÇÃO. AF_03/2023</t>
  </si>
  <si>
    <t xml:space="preserve"> 18.6.3 </t>
  </si>
  <si>
    <t xml:space="preserve"> 91955 </t>
  </si>
  <si>
    <t>INTERRUPTOR PARALELO (1 MÓDULO), 10A/250V, INCLUINDO SUPORTE E PLACA - FORNECIMENTO E INSTALAÇÃO. AF_03/2023</t>
  </si>
  <si>
    <t xml:space="preserve"> 18.6.4 </t>
  </si>
  <si>
    <t xml:space="preserve"> 92029 </t>
  </si>
  <si>
    <t>INTERRUPTOR PARALELO (1 MÓDULO) COM 1 TOMADA DE EMBUTIR 2P+T 10 A, INCLUINDO SUPORTE E PLACA - FORNECIMENTO E INSTALAÇÃO. AF_03/2023</t>
  </si>
  <si>
    <t xml:space="preserve"> 18.6.5 </t>
  </si>
  <si>
    <t xml:space="preserve"> 91953 </t>
  </si>
  <si>
    <t>INTERRUPTOR SIMPLES (1 MÓDULO), 10A/250V, INCLUINDO SUPORTE E PLACA - FORNECIMENTO E INSTALAÇÃO. AF_03/2023</t>
  </si>
  <si>
    <t xml:space="preserve"> 18.6.6 </t>
  </si>
  <si>
    <t xml:space="preserve"> 91959 </t>
  </si>
  <si>
    <t>INTERRUPTOR SIMPLES (2 MÓDULOS), 10A/250V, INCLUINDO SUPORTE E PLACA - FORNECIMENTO E INSTALAÇÃO. AF_03/2023</t>
  </si>
  <si>
    <t xml:space="preserve"> 18.6.7 </t>
  </si>
  <si>
    <t xml:space="preserve"> 91967 </t>
  </si>
  <si>
    <t>INTERRUPTOR SIMPLES (3 MÓDULOS), 10A/250V, INCLUINDO SUPORTE E PLACA - FORNECIMENTO E INSTALAÇÃO. AF_03/2023</t>
  </si>
  <si>
    <t xml:space="preserve"> 18.6.8 </t>
  </si>
  <si>
    <t xml:space="preserve"> 91969 </t>
  </si>
  <si>
    <t>INTERRUPTOR PARALELO (3 MÓDULOS), 10A/250V, INCLUINDO SUPORTE E PLACA - FORNECIMENTO E INSTALAÇÃO. AF_03/2023</t>
  </si>
  <si>
    <t xml:space="preserve"> 18.6.9 </t>
  </si>
  <si>
    <t xml:space="preserve"> 92033 </t>
  </si>
  <si>
    <t>INTERRUPTOR PARALELO (2 MÓDULOS) COM 1 TOMADA DE EMBUTIR 2P+T 10 A, INCLUINDO SUPORTE E PLACA - FORNECIMENTO E INSTALAÇÃO. AF_03/2023</t>
  </si>
  <si>
    <t xml:space="preserve"> 18.6.10 </t>
  </si>
  <si>
    <t xml:space="preserve"> ARQ.50.2026 </t>
  </si>
  <si>
    <t>ESPELHO / PLACA CEGA 4" X 2", PARA INSTALACAO DE TOMADAS E INTERRUPTORES</t>
  </si>
  <si>
    <t xml:space="preserve"> 18.6.11 </t>
  </si>
  <si>
    <t xml:space="preserve"> ARQ.51.2026 </t>
  </si>
  <si>
    <t>LUMINÁRIA DE EMBUTIR, COM LÂMPADA LED DE 18 W</t>
  </si>
  <si>
    <t xml:space="preserve"> 18.6.12 </t>
  </si>
  <si>
    <t xml:space="preserve"> ARQ.52.2026 </t>
  </si>
  <si>
    <t>LUMINÁRIA DE EMBUTIR, COM LÂMPADA LED DE 31 W</t>
  </si>
  <si>
    <t xml:space="preserve"> 18.6.13 </t>
  </si>
  <si>
    <t xml:space="preserve"> 18.6.14 </t>
  </si>
  <si>
    <t xml:space="preserve"> 100903 </t>
  </si>
  <si>
    <t>LÂMPADA TUBULAR LED DE 18/20 W, COM SOQUETE, BASE G13 - FORNECIMENTO E INSTALAÇÃO. AF_09/2024_PS</t>
  </si>
  <si>
    <t xml:space="preserve"> 18.6.15 </t>
  </si>
  <si>
    <t xml:space="preserve"> ARQ.53.2026 </t>
  </si>
  <si>
    <t>REFLETOR EM ALUMÍNIO, DE SUPORTE E ALÇA, COM LÂMPADA LED DE 200 W</t>
  </si>
  <si>
    <t xml:space="preserve"> 18.6.16 </t>
  </si>
  <si>
    <t xml:space="preserve"> 97607 </t>
  </si>
  <si>
    <t>LUMINÁRIA ARANDELA TIPO TARTARUGA, DE SOBREPOR, COM 1 LÂMPADA LED DE 6 W, SEM REATOR - FORNECIMENTO E INSTALAÇÃO. AF_09/2024</t>
  </si>
  <si>
    <t xml:space="preserve"> 18.6.17 </t>
  </si>
  <si>
    <t xml:space="preserve"> ARQ.54.2026 </t>
  </si>
  <si>
    <t>LUMINÁRIA TIPO SPOT BALIZADOR LED 12W</t>
  </si>
  <si>
    <t xml:space="preserve"> 19 </t>
  </si>
  <si>
    <t>INSTALAÇÕES DE CLIMATIZAÇÃO</t>
  </si>
  <si>
    <t xml:space="preserve"> 19.1 </t>
  </si>
  <si>
    <t>Dutos</t>
  </si>
  <si>
    <t xml:space="preserve"> 19.1.1 </t>
  </si>
  <si>
    <t xml:space="preserve"> 97328 </t>
  </si>
  <si>
    <t>TUBO EM COBRE FLEXÍVEL, DN 3/8", COM ISOLAMENTO, INSTALADO EM RAMAL DE ALIMENTAÇÃO DE AR-CONDICIONADO - FORNECIMENTO E INSTALAÇÃO. AF_07/2025</t>
  </si>
  <si>
    <t xml:space="preserve"> 19.1.2 </t>
  </si>
  <si>
    <t xml:space="preserve"> 97327 </t>
  </si>
  <si>
    <t>TUBO EM COBRE FLEXÍVEL, DN 1/4", COM ISOLAMENTO, INSTALADO EM RAMAL DE ALIMENTAÇÃO DE AR-CONDICIONADO - FORNECIMENTO E INSTALAÇÃO. AF_07/2025</t>
  </si>
  <si>
    <t xml:space="preserve"> 19.1.3 </t>
  </si>
  <si>
    <t xml:space="preserve"> 106034 </t>
  </si>
  <si>
    <t>TUBO EM COBRE FLEXÍVEL, DN 3/4", COM ISOLAMENTO, INSTALADO EM RAMAL DE ALIMENTAÇÃO DE AR-CONDICIONADO - FORNECIMENTO E INSTALAÇÃO. AF_07/2025</t>
  </si>
  <si>
    <t xml:space="preserve"> 19.1.4 </t>
  </si>
  <si>
    <t xml:space="preserve"> 97330 </t>
  </si>
  <si>
    <t>TUBO EM COBRE FLEXÍVEL, DN 5/8", COM ISOLAMENTO, INSTALADO EM RAMAL DE ALIMENTAÇÃO DE AR-CONDICIONADO - FORNECIMENTO E INSTALAÇÃO. AF_07/2025</t>
  </si>
  <si>
    <t xml:space="preserve"> 19.1.5 </t>
  </si>
  <si>
    <t xml:space="preserve"> 97329 </t>
  </si>
  <si>
    <t>TUBO EM COBRE FLEXÍVEL, DN 1/2", COM ISOLAMENTO, INSTALADO EM RAMAL DE ALIMENTAÇÃO DE AR-CONDICIONADO - FORNECIMENTO E INSTALAÇÃO. AF_07/2025</t>
  </si>
  <si>
    <t xml:space="preserve"> 19.1.6 </t>
  </si>
  <si>
    <t xml:space="preserve"> ARQ.55.2026 </t>
  </si>
  <si>
    <t>VIGA METÁLICA EM PERFIL LAMINADO OU SOLDADO EM AÇO ESTRUTURAL, COM CONEXÕES PARAFUSADAS, INCLUSOS MÃO DE OBRA, TRANSPORTE E IÇAMENTO UTILIZANDO GUINDASTE - FORNECIMENTO E INSTALAÇÃO</t>
  </si>
  <si>
    <t xml:space="preserve"> 19.2 </t>
  </si>
  <si>
    <t>Dreno</t>
  </si>
  <si>
    <t xml:space="preserve"> 19.2.1 </t>
  </si>
  <si>
    <t xml:space="preserve"> 89865 </t>
  </si>
  <si>
    <t>TUBO, PVC, SOLDÁVEL, DE 25MM, INSTALADO EM DRENO DE AR-CONDICIONADO - FORNECIMENTO E INSTALAÇÃO. AF_08/2022</t>
  </si>
  <si>
    <t xml:space="preserve"> 19.2.2 </t>
  </si>
  <si>
    <t xml:space="preserve"> 89866 </t>
  </si>
  <si>
    <t>JOELHO 90 GRAUS, PVC, SOLDÁVEL, DN 25MM, INSTALADO EM DRENO DE AR-CONDICIONADO - FORNECIMENTO E INSTALAÇÃO. AF_08/2022</t>
  </si>
  <si>
    <t xml:space="preserve"> 19.2.3 </t>
  </si>
  <si>
    <t xml:space="preserve"> 103964 </t>
  </si>
  <si>
    <t>BUCHA DE REDUÇÃO, LONGA, PVC, SOLDÁVEL, DN 40 X 25 MM, INSTALADO EM PRUMADA DE ÁGUA - FORNECIMENTO E INSTALAÇÃO. AF_06/2022</t>
  </si>
  <si>
    <t xml:space="preserve"> 19.2.4 </t>
  </si>
  <si>
    <t xml:space="preserve"> 103978 </t>
  </si>
  <si>
    <t>TUBO, PVC, SOLDÁVEL, DE 40MM, INSTALADO EM RAMAL DE DISTRIBUIÇÃO DE ÁGUA - FORNECIMENTO E INSTALAÇÃO. AF_06/2022</t>
  </si>
  <si>
    <t xml:space="preserve"> 19.2.5 </t>
  </si>
  <si>
    <t xml:space="preserve"> 103981 </t>
  </si>
  <si>
    <t>JOELHO 45 GRAUS, PVC, SOLDÁVEL, DN 40MM, INSTALADO EM RAMAL DE DISTRIBUIÇÃO DE ÁGUA - FORNECIMENTO E INSTALAÇÃO. AF_06/2022</t>
  </si>
  <si>
    <t xml:space="preserve"> 19.2.6 </t>
  </si>
  <si>
    <t xml:space="preserve"> 89497 </t>
  </si>
  <si>
    <t>JOELHO 90 GRAUS, PVC, SOLDÁVEL, DN 40MM, INSTALADO EM PRUMADA DE ÁGUA - FORNECIMENTO E INSTALAÇÃO. AF_06/2022</t>
  </si>
  <si>
    <t xml:space="preserve"> 19.2.7 </t>
  </si>
  <si>
    <t xml:space="preserve"> 89623 </t>
  </si>
  <si>
    <t>TE, PVC, SOLDÁVEL, DN 40MM, INSTALADO EM PRUMADA DE ÁGUA - FORNECIMENTO E INSTALAÇÃO. AF_06/2022</t>
  </si>
  <si>
    <t xml:space="preserve"> 20 </t>
  </si>
  <si>
    <t>INSTALAÇÕES DE CABEAMENTO ESTRUTURADO</t>
  </si>
  <si>
    <t xml:space="preserve"> 20.1 </t>
  </si>
  <si>
    <t>Equipamentos Passivos</t>
  </si>
  <si>
    <t xml:space="preserve"> 20.1.1 </t>
  </si>
  <si>
    <t xml:space="preserve"> 98301 </t>
  </si>
  <si>
    <t>PATCH PANEL 24 PORTAS, CATEGORIA 5E - FORNECIMENTO E INSTALAÇÃO. AF_08/2025</t>
  </si>
  <si>
    <t xml:space="preserve"> 20.1.2 </t>
  </si>
  <si>
    <t xml:space="preserve"> 98305 </t>
  </si>
  <si>
    <t>RACK FECHADO 44U PARA SERVIDOR - FORNECIMENTO E INSTALAÇÃO. AF_08/2025</t>
  </si>
  <si>
    <t xml:space="preserve"> 20.1.3 </t>
  </si>
  <si>
    <t xml:space="preserve"> 66.20.225 </t>
  </si>
  <si>
    <t>Switch Gigabit 24 portas com capacidade de 10/100/1000/Mbps</t>
  </si>
  <si>
    <t xml:space="preserve"> 20.1.4 </t>
  </si>
  <si>
    <t xml:space="preserve"> 059426 </t>
  </si>
  <si>
    <t>BANDEJA DESLIZANTE PARA RACK 19""</t>
  </si>
  <si>
    <t xml:space="preserve"> 20.1.5 </t>
  </si>
  <si>
    <t xml:space="preserve"> 66.20.150 </t>
  </si>
  <si>
    <t>Guia organizadora de cabos para rack, 19´ 1 U</t>
  </si>
  <si>
    <t xml:space="preserve"> 20.2 </t>
  </si>
  <si>
    <t>Cabos</t>
  </si>
  <si>
    <t xml:space="preserve"> 20.2.1 </t>
  </si>
  <si>
    <t xml:space="preserve"> 98297 </t>
  </si>
  <si>
    <t>CABO ELETRÔNICO CATEGORIA 6, INSTALADO EM EDIFICAÇÃO INSTITUCIONAL - FORNECIMENTO E INSTALAÇÃO. AF_08/2025</t>
  </si>
  <si>
    <t xml:space="preserve"> 20.3 </t>
  </si>
  <si>
    <t xml:space="preserve"> 20.3.1 </t>
  </si>
  <si>
    <t xml:space="preserve"> 98307 </t>
  </si>
  <si>
    <t>TOMADA DE REDE RJ45 - FORNECIMENTO E INSTALAÇÃO. AF_08/2025</t>
  </si>
  <si>
    <t xml:space="preserve"> 20.3.2 </t>
  </si>
  <si>
    <t xml:space="preserve"> 20.3.3 </t>
  </si>
  <si>
    <t xml:space="preserve"> 91875 </t>
  </si>
  <si>
    <t>LUVA PARA ELETRODUTO, PVC, ROSCÁVEL, DN 25 MM (3/4"), PARA CIRCUITOS TERMINAIS, INSTALADA EM FORRO - FORNECIMENTO E INSTALAÇÃO. AF_03/2023</t>
  </si>
  <si>
    <t xml:space="preserve"> 20.3.4 </t>
  </si>
  <si>
    <t xml:space="preserve"> 20.3.5 </t>
  </si>
  <si>
    <t xml:space="preserve"> 20.3.6 </t>
  </si>
  <si>
    <t xml:space="preserve"> 92370 </t>
  </si>
  <si>
    <t>LUVA, EM FERRO GALVANIZADO, DN 25 (1"), CONEXÃO ROSQUEADA, INSTALADO EM REDE DE ALIMENTAÇÃO PARA HIDRANTE - FORNECIMENTO E INSTALAÇÃO. AF_01/2026</t>
  </si>
  <si>
    <t xml:space="preserve"> 20.3.7 </t>
  </si>
  <si>
    <t xml:space="preserve"> 20.3.8 </t>
  </si>
  <si>
    <t xml:space="preserve"> 20.3.9 </t>
  </si>
  <si>
    <t xml:space="preserve"> 92666 </t>
  </si>
  <si>
    <t>LUVA, EM FERRO GALVANIZADO, CONEXÃO ROSQUEADA, DN 65 (2 1/2"), INSTALADO EM REDE DE ALIMENTAÇÃO PARA SPRINKLER - FORNECIMENTO E INSTALAÇÃO. AF_01/2026</t>
  </si>
  <si>
    <t xml:space="preserve"> 20.3.10 </t>
  </si>
  <si>
    <t xml:space="preserve"> 20.3.11 </t>
  </si>
  <si>
    <t xml:space="preserve"> 20.4 </t>
  </si>
  <si>
    <t>Caixas e Quadros</t>
  </si>
  <si>
    <t xml:space="preserve"> 20.4.1 </t>
  </si>
  <si>
    <t xml:space="preserve"> ARQ.56.2026 </t>
  </si>
  <si>
    <t>CAIXA DE CONCRETO ARMADO PRE-MOLDADO, COM FUNDO E TAMPA, DIMENSOES DE 0,30 X 0,30 X 0,30 M</t>
  </si>
  <si>
    <t xml:space="preserve"> 20.4.2 </t>
  </si>
  <si>
    <t xml:space="preserve"> 101795 </t>
  </si>
  <si>
    <t>CAIXA ENTERRADA PARA INSTALAÇÕES TELEFÔNICAS TIPO R1, EM ALVENARIA COM BLOCOS DE CONCRETO, DIMENSÕES INTERNAS: 0,35X0,60X0,60 M, EXCLUINDO TAMPÃO. AF_12/2020</t>
  </si>
  <si>
    <t xml:space="preserve"> 20.4.3 </t>
  </si>
  <si>
    <t xml:space="preserve"> 100557 </t>
  </si>
  <si>
    <t>CAIXA DE PASSAGEM PARA TELEFONE 80X80X15CM (SOBREPOR) - FORNECIMENTO E INSTALAÇÃO. AF_08/2025</t>
  </si>
  <si>
    <t xml:space="preserve"> 20.4.4 </t>
  </si>
  <si>
    <t xml:space="preserve"> 100556 </t>
  </si>
  <si>
    <t>CAIXA DE PASSAGEM PARA TELEFONE 15X15X10CM (SOBREPOR) - FORNECIMENTO E INSTALAÇÃO. AF_08/2025</t>
  </si>
  <si>
    <t xml:space="preserve"> 20.4.5 </t>
  </si>
  <si>
    <t xml:space="preserve"> ARQ.57.2026 </t>
  </si>
  <si>
    <t xml:space="preserve"> 20.4.6 </t>
  </si>
  <si>
    <t xml:space="preserve"> ARQ.58.2026 </t>
  </si>
  <si>
    <t xml:space="preserve"> 20.5 </t>
  </si>
  <si>
    <t>Eletrocalha e Eletrodutos</t>
  </si>
  <si>
    <t xml:space="preserve"> 20.5.1 </t>
  </si>
  <si>
    <t xml:space="preserve"> 20.5.2 </t>
  </si>
  <si>
    <t xml:space="preserve"> 91863 </t>
  </si>
  <si>
    <t>ELETRODUTO RÍGIDO ROSCÁVEL, PVC, DN 25 MM (3/4"), PARA CIRCUITOS TERMINAIS, INSTALADO EM FORRO - FORNECIMENTO E INSTALAÇÃO. AF_03/2023</t>
  </si>
  <si>
    <t xml:space="preserve"> 20.5.3 </t>
  </si>
  <si>
    <t xml:space="preserve"> 91864 </t>
  </si>
  <si>
    <t>ELETRODUTO RÍGIDO ROSCÁVEL, PVC, DN 32 MM (1"), PARA CIRCUITOS TERMINAIS, INSTALADO EM FORRO - FORNECIMENTO E INSTALAÇÃO. AF_03/2023</t>
  </si>
  <si>
    <t xml:space="preserve"> 20.5.4 </t>
  </si>
  <si>
    <t xml:space="preserve"> 20.5.5 </t>
  </si>
  <si>
    <t xml:space="preserve"> 20.5.6 </t>
  </si>
  <si>
    <t xml:space="preserve"> 20.5.7 </t>
  </si>
  <si>
    <t xml:space="preserve"> 20.5.8 </t>
  </si>
  <si>
    <t xml:space="preserve"> 20.5.9 </t>
  </si>
  <si>
    <t xml:space="preserve"> 20.5.10 </t>
  </si>
  <si>
    <t xml:space="preserve"> 21 </t>
  </si>
  <si>
    <t>SISTEMA DE EXAUSTÃO MECÂNICA</t>
  </si>
  <si>
    <t xml:space="preserve"> 21.1 </t>
  </si>
  <si>
    <t xml:space="preserve"> ARQ.59.2026 </t>
  </si>
  <si>
    <t>DUTO DE ALONGAMENTO PARA EXAUSTOR</t>
  </si>
  <si>
    <t xml:space="preserve"> 21.2 </t>
  </si>
  <si>
    <t xml:space="preserve"> ARQ.60.2026 </t>
  </si>
  <si>
    <t>COIFA EM AÇO INOX 100CM X 150CM COM VENTILADOR DE TELHADO</t>
  </si>
  <si>
    <t xml:space="preserve"> 22 </t>
  </si>
  <si>
    <t>SISTEMA DE PROTEÇÃO CONTRA DESCARGAS ATMOSFÉRICAS (SPDA)</t>
  </si>
  <si>
    <t xml:space="preserve"> 22.1 </t>
  </si>
  <si>
    <t xml:space="preserve"> 96989 </t>
  </si>
  <si>
    <t>CAPTOR TIPO FRANKLIN PARA SPDA - FORNECIMENTO E INSTALAÇÃO. AF_08/2023</t>
  </si>
  <si>
    <t xml:space="preserve"> 22.2 </t>
  </si>
  <si>
    <t xml:space="preserve"> 92884 </t>
  </si>
  <si>
    <t>ARMAÇÃO UTILIZANDO AÇO CA-25 DE 10,0 MM - MONTAGEM. AF_06/2022</t>
  </si>
  <si>
    <t xml:space="preserve"> 22.3 </t>
  </si>
  <si>
    <t xml:space="preserve"> 104753 </t>
  </si>
  <si>
    <t>CONECTOR SPLIT-BOLT, PARA SPDA, PARA CABOS ATÉ 50 MM2 - FORNECIMENTO E INSTALAÇÃO. AF_08/2023</t>
  </si>
  <si>
    <t xml:space="preserve"> 22.4 </t>
  </si>
  <si>
    <t xml:space="preserve"> 101663 </t>
  </si>
  <si>
    <t>ABRAÇADEIRA DE FIXAÇÃO DE BRAÇOS DE LUMINÁRIAS DE 2" - FORNECIMENTO E INSTALAÇÃO. AF_02/2025</t>
  </si>
  <si>
    <t xml:space="preserve"> 22.5 </t>
  </si>
  <si>
    <t xml:space="preserve"> 96991 </t>
  </si>
  <si>
    <t>CONJUNTO DE ESTAIAMENTO PARA MASTRO DE SPDA (COMPRIMENTO DOS ESTAIS = 4 M) - FORNECIMENTO E INSTALAÇÃO. AF_08/2023</t>
  </si>
  <si>
    <t xml:space="preserve"> 22.6 </t>
  </si>
  <si>
    <t xml:space="preserve"> 98463 </t>
  </si>
  <si>
    <t>SUPORTE ISOLADOR PARA FIXAÇÃO DA CORDOALHA DE COBRE EM ALVENARIA OU CONCRETO - FORNECIMENTO E INSTALAÇÃO. AF_08/2023</t>
  </si>
  <si>
    <t xml:space="preserve"> 22.7 </t>
  </si>
  <si>
    <t xml:space="preserve"> 42.05.380 </t>
  </si>
  <si>
    <t>Caixa de equalização, de embutir, em aço com barramento, de 200 x 200 mm e tampa</t>
  </si>
  <si>
    <t xml:space="preserve"> 22.8 </t>
  </si>
  <si>
    <t xml:space="preserve"> 93358 </t>
  </si>
  <si>
    <t>ESCAVAÇÃO MANUAL DE VALA. AF_09/2024</t>
  </si>
  <si>
    <t xml:space="preserve"> 22.9 </t>
  </si>
  <si>
    <t xml:space="preserve"> 93382 </t>
  </si>
  <si>
    <t>REATERRO MANUAL DE VALAS, COM COMPACTADOR DE SOLOS DE PERCUSSÃO. AF_08/2023</t>
  </si>
  <si>
    <t xml:space="preserve"> 22.10 </t>
  </si>
  <si>
    <t xml:space="preserve"> 96985 </t>
  </si>
  <si>
    <t>HASTE DE ATERRAMENTO, DIÂMETRO 5/8", COM 3 METROS - FORNECIMENTO E INSTALAÇÃO. AF_08/2023</t>
  </si>
  <si>
    <t xml:space="preserve"> 22.11 </t>
  </si>
  <si>
    <t xml:space="preserve"> 96973 </t>
  </si>
  <si>
    <t>CORDOALHA DE COBRE NU 35 MM², NÃO ENTERRADA, COM ISOLADOR - FORNECIMENTO E INSTALAÇÃO. AF_08/2023</t>
  </si>
  <si>
    <t xml:space="preserve"> 22.12 </t>
  </si>
  <si>
    <t xml:space="preserve"> 96977 </t>
  </si>
  <si>
    <t>CORDOALHA DE COBRE NU 50 MM², ENTERRADA - FORNECIMENTO E INSTALAÇÃO. AF_08/2023</t>
  </si>
  <si>
    <t xml:space="preserve"> 22.13 </t>
  </si>
  <si>
    <t xml:space="preserve"> 98111 </t>
  </si>
  <si>
    <t>CAIXA DE INSPEÇÃO PARA ATERRAMENTO, CIRCULAR, EM POLIETILENO, DIÂMETRO INTERNO = 0,3 M. AF_12/2020</t>
  </si>
  <si>
    <t xml:space="preserve"> 22.14 </t>
  </si>
  <si>
    <t xml:space="preserve"> 00001578 </t>
  </si>
  <si>
    <t>TERMINAL A COMPRESSAO EM COBRE ESTANHADO PARA CABO 50 MM2, 1 FURO E 1 COMPRESSAO, PARA PARAFUSO DE FIXACAO M8</t>
  </si>
  <si>
    <t xml:space="preserve"> 22.15 </t>
  </si>
  <si>
    <t xml:space="preserve"> ARQ.61.2026 </t>
  </si>
  <si>
    <t>TERMINAL A COMPRESSÃO</t>
  </si>
  <si>
    <t xml:space="preserve"> 22.16 </t>
  </si>
  <si>
    <t xml:space="preserve"> 96983 </t>
  </si>
  <si>
    <t>SOLDA EXOTÉRMICA PARA SPDA - FORNECIMENTO E INSTALAÇÃO. AF_08/2023</t>
  </si>
  <si>
    <t xml:space="preserve"> 23 </t>
  </si>
  <si>
    <t>SERVIÇOS COMPLEMENTARES</t>
  </si>
  <si>
    <t xml:space="preserve"> 23.1 </t>
  </si>
  <si>
    <t xml:space="preserve"> 16.06.022 </t>
  </si>
  <si>
    <t>FDE</t>
  </si>
  <si>
    <t>MB-03 MASTRO PARA BANDEIRAS</t>
  </si>
  <si>
    <t xml:space="preserve"> 23.2 </t>
  </si>
  <si>
    <t xml:space="preserve"> 2001003023 </t>
  </si>
  <si>
    <t>BANCADA DE GRANITO CINZA ANDORINHA, CORUMBA E OUTRO EQUIVALENTES, ACABAMENTO SIMPLES, FRONTAO DE 10CM, INCLUSO MAO FRANCESA</t>
  </si>
  <si>
    <t xml:space="preserve"> 23.3 </t>
  </si>
  <si>
    <t xml:space="preserve"> ARQ.62.2026 </t>
  </si>
  <si>
    <t>PRATELEIRA DE GRANITO CINZA ANDORINHA, ESPESSURA 2,5 CM - FORNECIMENTO E INSTALAÇÃO</t>
  </si>
  <si>
    <t xml:space="preserve"> 23.4 </t>
  </si>
  <si>
    <t xml:space="preserve"> ARQ.63.2026 </t>
  </si>
  <si>
    <t>ESCANINHOS E PRATELERIAS EM MDF, REVESTIDOS EM LAMINADO MELAMÍNICO</t>
  </si>
  <si>
    <t xml:space="preserve"> 23.5 </t>
  </si>
  <si>
    <t xml:space="preserve"> ARQ.64.2026 </t>
  </si>
  <si>
    <t>TUBO AÇO GALVANIZADO D=3" P/BICICLETÁRIO, DIMENSÃO: H=75CM, L=150 CM, FIXADO EM BASE DE CONCRETO, PINTADO C/ESMALTE SINTETICO, EXCETO BASE DE CONCRETO E PINTURA DE ACABAMENTO</t>
  </si>
  <si>
    <t xml:space="preserve"> 23.6 </t>
  </si>
  <si>
    <t xml:space="preserve"> ARQ.65.2026 </t>
  </si>
  <si>
    <t>BANCO EM ALVENARIA, TAMPO EM CONCRETO, C/ENCOSTO H=80cm (PINTADO)</t>
  </si>
  <si>
    <t xml:space="preserve"> 23.7 </t>
  </si>
  <si>
    <t xml:space="preserve"> ARQ.66.2026 </t>
  </si>
  <si>
    <t>PORTA OBJETO EM GRANITO CINZA ANDORINHA, ESPESSURA 2 CM - FORNECIMENTO E INSTALAÇÃO</t>
  </si>
  <si>
    <t xml:space="preserve"> 23.8 </t>
  </si>
  <si>
    <t xml:space="preserve"> ARQ.67.2026 </t>
  </si>
  <si>
    <t>BANCO EM ALVENARIA REVESTIDO EM CERÂMICA</t>
  </si>
  <si>
    <t xml:space="preserve"> 23.9 </t>
  </si>
  <si>
    <t xml:space="preserve"> ARQ.68.2026 </t>
  </si>
  <si>
    <t>PEITORIL LINEAR EM GRANITO OU MÁRMORE, L = 24CM, COMPRIMENTO DE ATÉ 2M, ASSENTADO COM ARGAMASSA 1:6 COM ADITIVO.</t>
  </si>
  <si>
    <t xml:space="preserve"> 23.10 </t>
  </si>
  <si>
    <t xml:space="preserve"> 100861 </t>
  </si>
  <si>
    <t>SUPORTE MÃO FRANCESA EM AÇO, ABAS IGUAIS 30 CM, CAPACIDADE MÍNIMA 60 KG, BRANCO - FORNECIMENTO E INSTALAÇÃO. AF_02/2026</t>
  </si>
  <si>
    <t xml:space="preserve"> 23.11 </t>
  </si>
  <si>
    <t xml:space="preserve"> 35.01.170 </t>
  </si>
  <si>
    <t>Poste oficial completo com rede para voleibol</t>
  </si>
  <si>
    <t xml:space="preserve"> 23.12 </t>
  </si>
  <si>
    <t xml:space="preserve"> 35.01.150 </t>
  </si>
  <si>
    <t>Trave oficial completa com rede para futebol de salão</t>
  </si>
  <si>
    <t xml:space="preserve"> 23.13 </t>
  </si>
  <si>
    <t xml:space="preserve"> 2001001038 </t>
  </si>
  <si>
    <t>CONJ. P/ QUADRA DE BASQUETE CONTENDO: 2 PILARES EM CONCRETO ARMADO APARENTE ,FCK=25MPA, H= 3,75M, 2 TRELICAS METALICAS EM CANTONEIRA 1 1/2" X 3/16" E 3/4" X 1/8", FIXADAS C/PARABOLT, TABELAS E AROS COM REDE - FORNECIMENTO E INSTALACAO</t>
  </si>
  <si>
    <t xml:space="preserve"> 24 </t>
  </si>
  <si>
    <t>SERVIÇOS FINAIS</t>
  </si>
  <si>
    <t xml:space="preserve"> 24.1 </t>
  </si>
  <si>
    <t xml:space="preserve"> 99803 </t>
  </si>
  <si>
    <t>LIMPEZA DE PISO CERÂMICO OU PORCELANATO COM PANO ÚMIDO. AF_10/2025_PS</t>
  </si>
  <si>
    <t xml:space="preserve"> 24.2 </t>
  </si>
  <si>
    <t xml:space="preserve"> 25 </t>
  </si>
  <si>
    <t>ADMINISTRAÇÃO LOCAL</t>
  </si>
  <si>
    <t xml:space="preserve"> 25.1 </t>
  </si>
  <si>
    <t xml:space="preserve"> 93563 </t>
  </si>
  <si>
    <t>ALMOXARIFE COM ENCARGOS COMPLEMENTARES</t>
  </si>
  <si>
    <t xml:space="preserve"> 25.2 </t>
  </si>
  <si>
    <t xml:space="preserve"> 93572 </t>
  </si>
  <si>
    <t>ENCARREGADO GERAL DE OBRAS COM ENCARGOS COMPLEMENTARES</t>
  </si>
  <si>
    <t xml:space="preserve"> 25.3 </t>
  </si>
  <si>
    <t xml:space="preserve"> 93565 </t>
  </si>
  <si>
    <t>ENGENHEIRO CIVIL DE OBRA JUNIOR COM ENCARGOS COMPLEMENTARES</t>
  </si>
  <si>
    <t xml:space="preserve"> 25.4 </t>
  </si>
  <si>
    <t xml:space="preserve"> 94295 </t>
  </si>
  <si>
    <t>MESTRE DE OBRAS COM ENCARGOS COMPLEMENTARES</t>
  </si>
  <si>
    <t xml:space="preserve"> 25.5 </t>
  </si>
  <si>
    <t xml:space="preserve"> 101452 </t>
  </si>
  <si>
    <t>SERVENTE DE OBRAS COM ENCARGOS COMPLEMENTARES</t>
  </si>
  <si>
    <r>
      <rPr>
        <b/>
        <sz val="11"/>
        <color theme="1"/>
        <rFont val="Arial"/>
        <family val="2"/>
      </rPr>
      <t xml:space="preserve">    MUNICÍPIO DE INOCÊNCIA/MS     </t>
    </r>
    <r>
      <rPr>
        <sz val="11"/>
        <color theme="1"/>
        <rFont val="Arial"/>
        <family val="2"/>
      </rPr>
      <t xml:space="preserve">                                                                                                                            </t>
    </r>
    <r>
      <rPr>
        <sz val="10"/>
        <color theme="1"/>
        <rFont val="Arial"/>
        <family val="2"/>
      </rPr>
      <t xml:space="preserve">Rua João Batista Parreira, 522, Centro –   CEP 79580-000 </t>
    </r>
    <r>
      <rPr>
        <sz val="11"/>
        <color theme="1"/>
        <rFont val="Arial"/>
        <family val="2"/>
      </rPr>
      <t xml:space="preserve">                                                                                                </t>
    </r>
    <r>
      <rPr>
        <b/>
        <sz val="11"/>
        <color theme="1"/>
        <rFont val="Arial"/>
        <family val="2"/>
      </rPr>
      <t xml:space="preserve">CNPJ: 03.342.938/0001-88 </t>
    </r>
  </si>
  <si>
    <t>DATA DE REFERÊNCIA</t>
  </si>
  <si>
    <t xml:space="preserve"> REFERÊNCIA</t>
  </si>
  <si>
    <t>VALOR MAO DE OBRA</t>
  </si>
  <si>
    <t>VALOR MATERIAL</t>
  </si>
  <si>
    <t>VALOR TOTAL</t>
  </si>
  <si>
    <t>_______________________________________________________________
Victória Heloisa de Lima Servilha
Arquiteta e Urbanista - CAU Nº A189766-7</t>
  </si>
  <si>
    <r>
      <rPr>
        <b/>
        <sz val="11"/>
        <color theme="1"/>
        <rFont val="Aptos Narrow"/>
        <family val="2"/>
        <scheme val="minor"/>
      </rPr>
      <t xml:space="preserve">OBJETO: </t>
    </r>
    <r>
      <rPr>
        <sz val="11"/>
        <rFont val="Arial"/>
        <family val="1"/>
      </rPr>
      <t>Construção de Escola padrão FNDE 09 salas de dois pavimentos</t>
    </r>
  </si>
  <si>
    <r>
      <rPr>
        <b/>
        <sz val="11"/>
        <rFont val="Aptos Narrow"/>
        <family val="2"/>
        <scheme val="minor"/>
      </rPr>
      <t xml:space="preserve">SINAPI </t>
    </r>
    <r>
      <rPr>
        <sz val="11"/>
        <rFont val="Aptos Narrow"/>
        <family val="2"/>
        <scheme val="minor"/>
      </rPr>
      <t xml:space="preserve">(03/2026) | </t>
    </r>
    <r>
      <rPr>
        <b/>
        <sz val="11"/>
        <rFont val="Aptos Narrow"/>
        <family val="2"/>
        <scheme val="minor"/>
      </rPr>
      <t>SBC</t>
    </r>
    <r>
      <rPr>
        <sz val="11"/>
        <rFont val="Aptos Narrow"/>
        <family val="2"/>
        <scheme val="minor"/>
      </rPr>
      <t xml:space="preserve"> (04/2026) | </t>
    </r>
    <r>
      <rPr>
        <b/>
        <sz val="11"/>
        <rFont val="Aptos Narrow"/>
        <family val="2"/>
        <scheme val="minor"/>
      </rPr>
      <t xml:space="preserve">AGESUL </t>
    </r>
    <r>
      <rPr>
        <sz val="11"/>
        <rFont val="Aptos Narrow"/>
        <family val="2"/>
        <scheme val="minor"/>
      </rPr>
      <t xml:space="preserve">(01/2026) | </t>
    </r>
    <r>
      <rPr>
        <b/>
        <sz val="11"/>
        <rFont val="Aptos Narrow"/>
        <family val="2"/>
        <scheme val="minor"/>
      </rPr>
      <t xml:space="preserve">CPOS/CDHU </t>
    </r>
    <r>
      <rPr>
        <sz val="11"/>
        <rFont val="Aptos Narrow"/>
        <family val="2"/>
        <scheme val="minor"/>
      </rPr>
      <t xml:space="preserve">(04/2026) | </t>
    </r>
    <r>
      <rPr>
        <b/>
        <sz val="11"/>
        <rFont val="Aptos Narrow"/>
        <family val="2"/>
        <scheme val="minor"/>
      </rPr>
      <t xml:space="preserve">FDE </t>
    </r>
    <r>
      <rPr>
        <sz val="11"/>
        <rFont val="Aptos Narrow"/>
        <family val="2"/>
        <scheme val="minor"/>
      </rPr>
      <t>(01/2026)</t>
    </r>
  </si>
  <si>
    <r>
      <t xml:space="preserve">LOCAL:  </t>
    </r>
    <r>
      <rPr>
        <sz val="11"/>
        <rFont val="Arial"/>
        <family val="1"/>
      </rPr>
      <t>Quadra 20 - Bairro Jardim Pantanal - Loteamento Santa Maria</t>
    </r>
  </si>
  <si>
    <r>
      <t xml:space="preserve">ÁREA: </t>
    </r>
    <r>
      <rPr>
        <sz val="11"/>
        <rFont val="Arial"/>
        <family val="1"/>
      </rPr>
      <t>1.710,59 m²</t>
    </r>
  </si>
  <si>
    <t>Data de Referência</t>
  </si>
  <si>
    <t>Cronograma Físico Financeiro</t>
  </si>
  <si>
    <t>30 Dias</t>
  </si>
  <si>
    <t>%</t>
  </si>
  <si>
    <t>60 Dias</t>
  </si>
  <si>
    <t>90 Dias</t>
  </si>
  <si>
    <t>120 Dias</t>
  </si>
  <si>
    <t>VALOR TOTAL DA OBRA</t>
  </si>
  <si>
    <t>NO PERIODO</t>
  </si>
  <si>
    <t>ACUMULADO</t>
  </si>
  <si>
    <r>
      <rPr>
        <b/>
        <sz val="11"/>
        <color theme="1"/>
        <rFont val="Arial"/>
        <family val="2"/>
      </rPr>
      <t xml:space="preserve">    MUNICÍPIO DE INOCÊNCIA/MS     </t>
    </r>
    <r>
      <rPr>
        <sz val="11"/>
        <color theme="1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</t>
    </r>
    <r>
      <rPr>
        <sz val="10"/>
        <color theme="1"/>
        <rFont val="Arial"/>
        <family val="2"/>
      </rPr>
      <t xml:space="preserve">Rua João Batista Parreira, 522, Centro –   CEP 79580-000 </t>
    </r>
    <r>
      <rPr>
        <sz val="11"/>
        <color theme="1"/>
        <rFont val="Arial"/>
        <family val="2"/>
      </rPr>
      <t xml:space="preserve">                                                                                                                    </t>
    </r>
    <r>
      <rPr>
        <b/>
        <sz val="11"/>
        <color theme="1"/>
        <rFont val="Arial"/>
        <family val="2"/>
      </rPr>
      <t xml:space="preserve">CNPJ: 03.342.938/0001-88 </t>
    </r>
  </si>
  <si>
    <t>Referência</t>
  </si>
  <si>
    <t>Composições Analíticas com Preço Unitário</t>
  </si>
  <si>
    <t>Composições Principais</t>
  </si>
  <si>
    <t>Tipo</t>
  </si>
  <si>
    <t>Composição</t>
  </si>
  <si>
    <t>CANTEIRO DE OBRAS</t>
  </si>
  <si>
    <t>Insumo</t>
  </si>
  <si>
    <t xml:space="preserve"> 2532 </t>
  </si>
  <si>
    <t>TUBO PVC SERIE NORMAL, DN 100 MM, PARA ESGOTO PREDIAL (NBR 5688) - SINAPI - 00009836</t>
  </si>
  <si>
    <t>Material</t>
  </si>
  <si>
    <t xml:space="preserve"> 2914 </t>
  </si>
  <si>
    <t>TUBO PVC, SOLDAVEL, DE 32 MM, AGUA FRIA (NBR-5648) - SINAPI - 00009869</t>
  </si>
  <si>
    <t xml:space="preserve"> 2913 </t>
  </si>
  <si>
    <t>TUBO PVC, SOLDAVEL, DE 25 MM, AGUA FRIA (NBR-5648) - SINAPI - 00009868</t>
  </si>
  <si>
    <t xml:space="preserve"> 4005 </t>
  </si>
  <si>
    <t>ENCANADOR OU BOMBEIRO HIDRAULICO COM ENCARGOS COMPLEMENTARES - SINAPI - 88267</t>
  </si>
  <si>
    <t>Mão de Obra</t>
  </si>
  <si>
    <t>H</t>
  </si>
  <si>
    <t xml:space="preserve"> 1672 </t>
  </si>
  <si>
    <t>PECA CIRCULAR PRE-MOLDADA, VOLUME DE CONCRETO ACIMA DE 100 LITROS, TAXA DE ACO APROXIMADA DE 30KG/M3. AF_03/2024 - SINAPI - 97740</t>
  </si>
  <si>
    <t xml:space="preserve"> 1660 </t>
  </si>
  <si>
    <t>ANEL DE CONCRETO ARMADO, COM FUROS/DRENO PARA SUMIDOURO, D = 1,00 M, H = 0,50M - SINAPI - 00041638</t>
  </si>
  <si>
    <t xml:space="preserve"> 1647 </t>
  </si>
  <si>
    <t>MANGUEIRA CRISTAL, LISA, PVC TRANSPARENTE, 1/2" X 2 MM - SINAPI - 00037458</t>
  </si>
  <si>
    <t xml:space="preserve"> 1673 </t>
  </si>
  <si>
    <t>CAIXA DE GORDURA SIMPLES (CAPACIDADE: 36L), RETANGULAR, EM ALVENARIA COM TIJOLOS CERAMICOS MACICOS, DIMENSOES INTERNAS = 0,2X0,4 M, ALTURA INTERNA = 0,8 M. AF_12/2020 - SINAPI - 98104</t>
  </si>
  <si>
    <t xml:space="preserve"> 4052 </t>
  </si>
  <si>
    <t>AUXILIAR DE ENCANADOR OU BOMBEIRO HIDRAULICO COM ENCARGOS COMPLEMENTARES - SINAPI - 88248</t>
  </si>
  <si>
    <t xml:space="preserve"> 4014 </t>
  </si>
  <si>
    <t>SERVENTE COM ENCARGOS COMPLEMENTARES - SINAPI - 88316</t>
  </si>
  <si>
    <t xml:space="preserve"> 1641 </t>
  </si>
  <si>
    <t>TORNEIRA PLASTICA PARA TANQUE 1/2" OU 3/4" COM BICO PARA MANGUEIRA - SINAPI - 00011831</t>
  </si>
  <si>
    <t>MO sem LS =&gt;</t>
  </si>
  <si>
    <t>LS =&gt;</t>
  </si>
  <si>
    <t>MO com LS =&gt;</t>
  </si>
  <si>
    <t>Valor do BDI =&gt;</t>
  </si>
  <si>
    <t>Valor com BDI =&gt;</t>
  </si>
  <si>
    <t xml:space="preserve"> 3497 </t>
  </si>
  <si>
    <t>LOCACAO DE CONTAINER PARA DEPOSITO DE (2,30 X 6,00)M, ALT. 2,50M, SEM DIVISORIAS INTERNAS E SEM SANITARIO, EXCL TRANSP/CARGA/DESCARGA (SINAPI 10776)</t>
  </si>
  <si>
    <t xml:space="preserve"> 6366 </t>
  </si>
  <si>
    <t>LOCACAO DE CONTAINER 2,30 X 6,00 M, ALT. 2,50 M, COM 1 SANITARIO, PARA ESCRITORIO, COMPLETO, SEM DIVISORIAS INTERNAS (NAO INCLUI MOBILIZACAO/DESMOBILIZACAO) - SINAPI - 00010775</t>
  </si>
  <si>
    <t xml:space="preserve"> 6368 </t>
  </si>
  <si>
    <t>LOCACAO DE CONTAINER 2,30 X 4,30 M, ALT. 2,50 M, PARA SANITARIO, COM 3 BACIAS, 4 CHUVEIROS, 1 LAVATORIO E 1 MICTORIO (NAO INCLUI MOBILIZACAO/DESMOBILIZACAO) - SINAPI - 00010777</t>
  </si>
  <si>
    <t xml:space="preserve"> 6614 </t>
  </si>
  <si>
    <t>GUINDAUTO HIDRAULICO, CAPACIDADE MAXIMA DE CARGA 6200 KG, MOMENTO MAXIMO DE CARGA 11,7 TM, ALCANCE MAXIMO HORIZONTAL 9,70 M, INCLUSIVE CAMINHAO TOCO PBT 16.000 KG, POTENCIA DE 189 CV - CHP DIURNO. AF_06/2014 - SINAPI - 5928</t>
  </si>
  <si>
    <t>CHP</t>
  </si>
  <si>
    <t>PAREDES E PAINEIS</t>
  </si>
  <si>
    <t xml:space="preserve"> 099360 </t>
  </si>
  <si>
    <t>CARPINTEIRO DE ESQUADRIA</t>
  </si>
  <si>
    <t xml:space="preserve"> 099449 </t>
  </si>
  <si>
    <t>AJUDANTE DE CARPINTEIRO</t>
  </si>
  <si>
    <t xml:space="preserve"> 000157 </t>
  </si>
  <si>
    <t>CHAPA DE LAMINADO MELAMINICO 1,3mm 1,25x3,08m (3,85m2)FOS/BRILHO</t>
  </si>
  <si>
    <t xml:space="preserve"> 005983 </t>
  </si>
  <si>
    <t>CHAPA DE COMPENSADO PLASTIFICADO 15mm 2,20x1,10 (2,42m2)</t>
  </si>
  <si>
    <t xml:space="preserve"> 008272 </t>
  </si>
  <si>
    <t>COLA PARA LAMINADO FORMICA 3,78kg/m2</t>
  </si>
  <si>
    <t xml:space="preserve"> B.01.000.010144 </t>
  </si>
  <si>
    <t>Serralheiro</t>
  </si>
  <si>
    <t xml:space="preserve"> B.01.000.010111 </t>
  </si>
  <si>
    <t>Carpinteiro</t>
  </si>
  <si>
    <t xml:space="preserve"> F.08.000.062026 </t>
  </si>
  <si>
    <t>Guia de polietileno Tarucel, diâmetro de 15 mm</t>
  </si>
  <si>
    <t xml:space="preserve"> I.05.000.021057 </t>
  </si>
  <si>
    <t>Placa cimentícia impermeabilizada com espessura de 12mm, placa de 1,20 x 2,40m; ref. Brasilit ou equivalente</t>
  </si>
  <si>
    <t xml:space="preserve"> B.01.000.010101 </t>
  </si>
  <si>
    <t>Ajudante geral</t>
  </si>
  <si>
    <t xml:space="preserve"> E.05.000.026678 </t>
  </si>
  <si>
    <t>Ferro cantoneira abas iguais em aço carbono, de 1´ x 1´ x 1/8´</t>
  </si>
  <si>
    <t xml:space="preserve"> F.08.000.024103 </t>
  </si>
  <si>
    <t>Mastique silicone Silix 567; referência comercial Rhodia / Dow Corning 791 ou equivalente</t>
  </si>
  <si>
    <t>bg</t>
  </si>
  <si>
    <t/>
  </si>
  <si>
    <t>Composição Auxiliar</t>
  </si>
  <si>
    <t xml:space="preserve"> 88261 </t>
  </si>
  <si>
    <t>CARPINTEIRO DE ESQUADRIAS COM ENCARGOS COMPLEMENTARES</t>
  </si>
  <si>
    <t>Livro SINAPI: Cálculos e Parâmetros</t>
  </si>
  <si>
    <t xml:space="preserve"> 88316 </t>
  </si>
  <si>
    <t>SERVENTE COM ENCARGOS COMPLEMENTARES</t>
  </si>
  <si>
    <t xml:space="preserve"> 00011026 </t>
  </si>
  <si>
    <t>CHAPA DE ACO GALVANIZADA BITOLA GSG 14, E = 1,95 MM (15,60 KG/M2)</t>
  </si>
  <si>
    <t>PORTA DE ABRIR EM CHAPA DE ALUMÍNIO COM BANDEIRA 70CM E VIDRO - INCLUSIVE FERRAGENS E VIDRO MONOLÍTICO</t>
  </si>
  <si>
    <t xml:space="preserve"> 88309 </t>
  </si>
  <si>
    <t>PEDREIRO COM ENCARGOS COMPLEMENTARES</t>
  </si>
  <si>
    <t xml:space="preserve"> 00000142 </t>
  </si>
  <si>
    <t>SELANTE ELASTICO MONOCOMPONENTE A BASE DE POLIURETANO (PU) PARA JUNTAS DIVERSAS</t>
  </si>
  <si>
    <t>310ML</t>
  </si>
  <si>
    <t xml:space="preserve"> 00004922 </t>
  </si>
  <si>
    <t>PORTA DE CORRER EM ALUMINIO, DUAS FOLHAS MOVEIS COM VIDRO, FECHADURA E PUXADOR EMBUTIDO, ACABAMENTO ANODIZADO NATURAL, SEM GUARNICAO/ALIZAR/VISTA</t>
  </si>
  <si>
    <t xml:space="preserve"> 00007568 </t>
  </si>
  <si>
    <t>BUCHA DE NYLON SEM ABA S10, COM PARAFUSO DE 6,10 X 65 MM EM ACO ZINCADO COM ROSCA SOBERBA, CABECA CHATA E FENDA PHILLIPS</t>
  </si>
  <si>
    <t xml:space="preserve"> 00036888 </t>
  </si>
  <si>
    <t>GUARNICAO / MOLDURA / ARREMATE DE ACABAMENTO PARA ESQUADRIA, EM ALUMINIO PERFIL 25, ACABAMENTO ANODIZADO BRANCO OU BRILHANTE, PARA 1 FACE</t>
  </si>
  <si>
    <t>PORTA DE CORRER EM CHAPA DE ALUMÍNIO COM BANDEIRA 70CM E VIDRO - INCLUSIVE FERRAGENS E VIDRO</t>
  </si>
  <si>
    <t>PORTA DE ABRIR EM CHAPA DE ALUMÍNIO COM BANDEIRA 65CM E VENEZIANA - INCLUSIVE FERRAGENS</t>
  </si>
  <si>
    <t>JANELA DE ALUMÍNIO - COMPLETA - GUILHOTINA - INCLUSO VIDRO</t>
  </si>
  <si>
    <t xml:space="preserve"> 00004377 </t>
  </si>
  <si>
    <t>PARAFUSO DE ACO ZINCADO COM ROSCA SOBERBA, CABECA CHATA E FENDA SIMPLES, DIAMETRO 4,2 MM, COMPRIMENTO * 32 * MM</t>
  </si>
  <si>
    <t xml:space="preserve"> 00039961 </t>
  </si>
  <si>
    <t>SILICONE ACETICO USO GERAL INCOLOR 280 G</t>
  </si>
  <si>
    <t xml:space="preserve"> 00034381 </t>
  </si>
  <si>
    <t>JANELA MAXIM-AR, EM ALUMINIO PERFIL 25, 60 X 80 CM (A X L), ACABAMENTO BRANCO OU BRILHANTE, BATENTE DE 4 A 5 CM, COM VIDRO 4 MM, SEM GUARNICAO/ALIZAR</t>
  </si>
  <si>
    <t>JANELA DE ALUMÍNIO - COMPLETA - CORRER - INCLUSO VIDRO</t>
  </si>
  <si>
    <t xml:space="preserve"> 00036896 </t>
  </si>
  <si>
    <t>JANELA DE CORRER, EM ALUMINIO PERFIL 25, 100 X 120 CM (A X L), 2 FLS MOVEIS, SEM BANDEIRA, ACABAMENTO BRANCO OU BRILHANTE, BATENTE DE 6 A 7 CM, COM VIDRO 4 MM, SEM GUARNICAO</t>
  </si>
  <si>
    <t>JANELA DE ALUMÍNIO - COMPLETA - CORRER COM BANDEIRA - INCLUSO VIDRO</t>
  </si>
  <si>
    <t xml:space="preserve"> 00034364 </t>
  </si>
  <si>
    <t>JANELA DE CORRER, EM ALUMINIO PERFIL 25, 120 X 150 CM (A X L), 4 FLS, BANDEIRA COM BASCULA, ACABAMENTO BRANCO OU BRILHANTE, BATENTE/REQUADRO DE 6 A 14 CM, COM VIDRO 4 MM, SEM GUARNICAO/ALIZAR</t>
  </si>
  <si>
    <t>JANELA DE ALUMÍNIO - COMPLETA - FIXA - INCLUSO VIDRO</t>
  </si>
  <si>
    <t xml:space="preserve"> 00000599 </t>
  </si>
  <si>
    <t>JANELA FIXA, EM ALUMINIO PERFIL 20, 60 X 80 CM (A X L), BATENTE/REQUADRO DE 3 A 14 CM, COM VIDRO 4 MM, SEM GUARNICAO/ALIZAR, ACABAMENTO ALUM BRANCO OU BRILHANTE</t>
  </si>
  <si>
    <t>JANELA DE ALUMÍNIO - COMPLETA - FIXA COM BANDEIRA - INCLUSO VIDRO</t>
  </si>
  <si>
    <t>JANELA DE ALUMÍNIO - COMPLETA - MAXIM AR - INCLUSO VIDRO</t>
  </si>
  <si>
    <t xml:space="preserve"> 88315 </t>
  </si>
  <si>
    <t>SERRALHEIRO COM ENCARGOS COMPLEMENTARES</t>
  </si>
  <si>
    <t xml:space="preserve"> 00010932 </t>
  </si>
  <si>
    <t>TELA DE ARAME GALVANIZADA QUADRANGULAR / LOSANGULAR, FIO 4,19 MM (8 BWG), MALHA 5 X 5 CM, H = 2 M</t>
  </si>
  <si>
    <t xml:space="preserve"> 00000586 </t>
  </si>
  <si>
    <t>CANTONEIRA EM ALUMINIO, ABAS IGUAIS, LARGURA DE 25,40 MM (1"), ESPESSURA DE 4,76 MM (3/16") E PESO LINEAR DE APROXIMADAMENTE 0,593 KG/M</t>
  </si>
  <si>
    <t>PORTÃO METÁLICO DE ABRIR COM CHAPA METÁLICA CARBONO PERFURADA, INCLUSO PINTURA</t>
  </si>
  <si>
    <t>ESQV - ESQUADRIAS/FERRAGENS/VIDROS</t>
  </si>
  <si>
    <t xml:space="preserve"> 100722 </t>
  </si>
  <si>
    <t>PINTURA COM TINTA ALQUÍDICA DE FUNDO (TIPO ZARCÃO) APLICADA A ROLO OU PINCEL SOBRE SUPERFÍCIES METÁLICAS (EXCETO PERFIL) EXECUTADO EM OBRA (POR DEMÃO). AF_01/2020</t>
  </si>
  <si>
    <t>Pintura em Superfícies Metálicas</t>
  </si>
  <si>
    <t xml:space="preserve"> 88251 </t>
  </si>
  <si>
    <t>AUXILIAR DE SERRALHEIRO COM ENCARGOS COMPLEMENTARES</t>
  </si>
  <si>
    <t xml:space="preserve"> 100754 </t>
  </si>
  <si>
    <t>PINTURA COM TINTA ACRÍLICA DE ACABAMENTO APLICADA A ROLO OU PINCEL SOBRE SUPERFÍCIES METÁLICAS (EXCETO PERFIL) EXECUTADO EM OBRA (02 DEMÃOS). AF_01/2020</t>
  </si>
  <si>
    <t xml:space="preserve"> 92716 </t>
  </si>
  <si>
    <t>APARELHO PARA CORTE E SOLDA OXI-ACETILENO SOBRE RODAS, INCLUSIVE CILINDROS E MAÇARICOS - CHP DIURNO. AF_05/2023</t>
  </si>
  <si>
    <t>Custos Horários Produtivo e Improdutivo dos Equipamentos</t>
  </si>
  <si>
    <t xml:space="preserve"> 00007698 </t>
  </si>
  <si>
    <t>TUBO ACO GALVANIZADO COM COSTURA, CLASSE MEDIA, DN 1.1/4", E = *3,25* MM, PESO *3,14* KG/M (NBR 5580)</t>
  </si>
  <si>
    <t xml:space="preserve"> 00011456 </t>
  </si>
  <si>
    <t>FERROLHO COM FECHO /TRINCO REDONDO, EM ACO GALVANIZADO / ZINCADO, DE SOBREPOR, COM COMPRIMENTO DE 10" A 12" E ESPESSURA MINIMA DA CHAPA DE 1,50 MM</t>
  </si>
  <si>
    <t xml:space="preserve"> 00000546 </t>
  </si>
  <si>
    <t>BARRA DE ACO CHATA, RETANGULAR (QUALQUER BITOLA)</t>
  </si>
  <si>
    <t xml:space="preserve"> 00043105 </t>
  </si>
  <si>
    <t>CHAPA DE ACO CARBONO GALVANIZADA, PERFURADA (GRADE FUROS) E = 1,5 MM, DIAMETRO DO FURO = 9,52 MM (FUROS ALTERNADOS HORIZ.)</t>
  </si>
  <si>
    <t>PORTÃO METÁLICO TIPO GRADIL, MALHA 5 X 20CM - FIO 5,00MM, REVESTIDOS EM POLIESTER POR PROCESSO DE PINTURA ELETROSTÁTICA (GRADIL), NA COR BRANCA - FORNCEIMENTO E INSTALAÇÃO</t>
  </si>
  <si>
    <t xml:space="preserve"> 24.02.040 </t>
  </si>
  <si>
    <t>Porta/portão tipo gradil sob medida</t>
  </si>
  <si>
    <t>PORTÃO METÁLICO NYLOFOR, MALHA 5 X 20CM - FIO 5,00MM, REVESTIDOS EM POLIESTER POR PROCESSO DE PINTURA ELETROESTÁTICA (GRADIL) - H:2,03M - COR BRANCA - FORNCECIMENTO E INSTALAÇÃO</t>
  </si>
  <si>
    <t xml:space="preserve"> 13779 </t>
  </si>
  <si>
    <t>Cerca/gradil Nylofor h=2,03m, malha 5x20cm - fio 5 mm, revestidos em poliester por processo de pintura eletrostática nas cores verde ou branca. Fornecimento e instalação. Inclusive poste e acessórios.</t>
  </si>
  <si>
    <t>Alambrados e Gradis</t>
  </si>
  <si>
    <t>m</t>
  </si>
  <si>
    <t>GRADIL METÁLICO E TELA DE AÇO GALVANIZADO FIO 12 BWG, MALHA 2"</t>
  </si>
  <si>
    <t xml:space="preserve"> 00007167 </t>
  </si>
  <si>
    <t>TELA DE ARAME GALVANIZADA QUADRANGULAR / LOSANGULAR, FIO 2,11 MM (14 BWG), MALHA 5 X 5 CM, H = 2 M</t>
  </si>
  <si>
    <t xml:space="preserve"> 00010997 </t>
  </si>
  <si>
    <t>ELETRODO REVESTIDO AWS - E7018, DIAMETRO IGUAL A 4,00 MM</t>
  </si>
  <si>
    <t xml:space="preserve"> 00000552 </t>
  </si>
  <si>
    <t>BARRA DE ACO CHATO, RETANGULAR, 38,1 MM X 6,35 MM (L X E), 1,89 KG/M</t>
  </si>
  <si>
    <t xml:space="preserve"> 112690 </t>
  </si>
  <si>
    <t>BRISE METALICO DE ALUMINIO CURVO/MOVEL,ASA AVIAO LUXALON 335</t>
  </si>
  <si>
    <t>ESQUADRIAS DE ALUMINIO</t>
  </si>
  <si>
    <t xml:space="preserve"> 00043071 </t>
  </si>
  <si>
    <t>TELHA TERMOISOLANTE REVESTIDA EM ACO GALVALUME, FACE SUPERIOR TRAPEZOIDAL E FACE INFERIOR PLANA (NAO INCLUI ACESSORIOS DE FIXACAO), REVEST COM ESPESSURA DE 0,50 MM, COM PRE-PINTURA DE COR BRANCA NAS DUAS FACES, NUCLEO EM POLIISOCIANURATO (PIR) COM ESPESSURA DE 50 MM</t>
  </si>
  <si>
    <t xml:space="preserve"> 00004380 </t>
  </si>
  <si>
    <t>PARAFUSO ZINCADO ROSCA SOBERBA 5/16" X 120 MM PARA TELHA FIBROCIMENTO</t>
  </si>
  <si>
    <t xml:space="preserve"> F.04.000.090497 </t>
  </si>
  <si>
    <t>Chapa em policarbonato alveolar de 6mm</t>
  </si>
  <si>
    <t xml:space="preserve"> B.01.000.010145 </t>
  </si>
  <si>
    <t>Ajudante serralheiro</t>
  </si>
  <si>
    <t xml:space="preserve"> 93282 </t>
  </si>
  <si>
    <t>GUINCHO ELÉTRICO DE COLUNA, CAPACIDADE 400 KG, COM MOTO FREIO, MOTOR TRIFÁSICO DE 1,25 CV - CHI DIURNO. AF_03/2016</t>
  </si>
  <si>
    <t>CHI</t>
  </si>
  <si>
    <t xml:space="preserve"> 93281 </t>
  </si>
  <si>
    <t>GUINCHO ELÉTRICO DE COLUNA, CAPACIDADE 400 KG, COM MOTO FREIO, MOTOR TRIFÁSICO DE 1,25 CV - CHP DIURNO. AF_03/2016</t>
  </si>
  <si>
    <t xml:space="preserve"> 88323 </t>
  </si>
  <si>
    <t>TELHADISTA COM ENCARGOS COMPLEMENTARES</t>
  </si>
  <si>
    <t xml:space="preserve"> 00007243 </t>
  </si>
  <si>
    <t>TELHA TRAPEZOIDAL EM ACO ZINCADO, SEM PINTURA, ALTURA DE APROXIMADAMENTE 40 MM, ESPESSURA DE 0,50 MM E LARGURA UTIL DE 980 MM</t>
  </si>
  <si>
    <t xml:space="preserve"> 00011029 </t>
  </si>
  <si>
    <t>HASTE RETA PARA GANCHO DE FERRO GALVANIZADO, COM ROSCA 1/4" X 30 CM PARA FIXACAO DE TELHA METALICA, INCLUI PORCA E ARRUELAS DE VEDACAO</t>
  </si>
  <si>
    <t>REVESTIMENTOS INTERNOS</t>
  </si>
  <si>
    <t xml:space="preserve"> 014203 </t>
  </si>
  <si>
    <t>BUCHA DE NYLON PARA FIXACAO TIPO S8 C/PARAFUSO</t>
  </si>
  <si>
    <t xml:space="preserve"> 001292 </t>
  </si>
  <si>
    <t>MADEIRA - SARRAFO PINUS APARELHADO 2,1x 4,5cm</t>
  </si>
  <si>
    <t xml:space="preserve"> 88243 </t>
  </si>
  <si>
    <t>AJUDANTE ESPECIALIZADO COM ENCARGOS COMPLEMENTARES</t>
  </si>
  <si>
    <t xml:space="preserve"> 88317 </t>
  </si>
  <si>
    <t>SOLDADOR COM ENCARGOS COMPLEMENTARES</t>
  </si>
  <si>
    <t xml:space="preserve"> 00002705 </t>
  </si>
  <si>
    <t>ENERGIA ELETRICA ATE 2000 KWH INDUSTRIAL, SEM DEMANDA</t>
  </si>
  <si>
    <t>Franquia</t>
  </si>
  <si>
    <t>KWH</t>
  </si>
  <si>
    <t xml:space="preserve"> 00004777 </t>
  </si>
  <si>
    <t>CANTONEIRA ACO ABAS IGUAIS (QUALQUER BITOLA), ESPESSURA ENTRE 1/8" E 1/4"</t>
  </si>
  <si>
    <t xml:space="preserve"> E.10.000.027518 </t>
  </si>
  <si>
    <t>Tela de aço galvanizado, fio 12BWG, malha 2´ tipo alambrado</t>
  </si>
  <si>
    <t xml:space="preserve"> 87301 </t>
  </si>
  <si>
    <t>ARGAMASSA TRAÇO 1:4 (EM VOLUME DE CIMENTO E AREIA MÉDIA ÚMIDA) PARA CONTRAPISO, PREPARO MECÂNICO COM BETONEIRA 400 L. AF_08/2019</t>
  </si>
  <si>
    <t>Argamassas</t>
  </si>
  <si>
    <t xml:space="preserve"> 00001379 </t>
  </si>
  <si>
    <t>CIMENTO PORTLAND COMPOSTO CP II-32</t>
  </si>
  <si>
    <t xml:space="preserve"> 00007334 </t>
  </si>
  <si>
    <t>ADITIVO ADESIVO LIQUIDO PARA ARGAMASSAS DE REVESTIMENTOS CIMENTICIOS</t>
  </si>
  <si>
    <t>L</t>
  </si>
  <si>
    <t xml:space="preserve"> 88242 </t>
  </si>
  <si>
    <t>AJUDANTE DE PEDREIRO COM ENCARGOS COMPLEMENTARES</t>
  </si>
  <si>
    <t xml:space="preserve"> 00044396 </t>
  </si>
  <si>
    <t>COLA BRANCA BASE PVA</t>
  </si>
  <si>
    <t xml:space="preserve"> 00004796 </t>
  </si>
  <si>
    <t>PISO DE BORRACHA FRISADO OU PASTILHADO, PRETO, EM PLACAS 50 X 50 CM, E = 7 MM, PARA ARGAMASSA</t>
  </si>
  <si>
    <t>Pisos Sintéticos / Vinílicos</t>
  </si>
  <si>
    <t xml:space="preserve"> 10551 </t>
  </si>
  <si>
    <t>Encargos Complementares - Carpinteiro</t>
  </si>
  <si>
    <t>Provisórios</t>
  </si>
  <si>
    <t>h</t>
  </si>
  <si>
    <t>3,81</t>
  </si>
  <si>
    <t>0,95</t>
  </si>
  <si>
    <t xml:space="preserve"> 00001213/SINAPI </t>
  </si>
  <si>
    <t>Carpinteiro de formas para concreto (horista)</t>
  </si>
  <si>
    <t>20,45</t>
  </si>
  <si>
    <t>5,11</t>
  </si>
  <si>
    <t xml:space="preserve"> 4971 </t>
  </si>
  <si>
    <t>Piso em Painel wall 2,50m x 1,20m x 40 mm</t>
  </si>
  <si>
    <t>266,84</t>
  </si>
  <si>
    <t>280,18</t>
  </si>
  <si>
    <t>Detalhamento de Cálculo ORSE</t>
  </si>
  <si>
    <t xml:space="preserve"> 10596 </t>
  </si>
  <si>
    <t>Protetor auricular</t>
  </si>
  <si>
    <t>un</t>
  </si>
  <si>
    <t>4,81</t>
  </si>
  <si>
    <t>0,00</t>
  </si>
  <si>
    <t xml:space="preserve"> 1651 </t>
  </si>
  <si>
    <t>Óculos branco proteção</t>
  </si>
  <si>
    <t>pr</t>
  </si>
  <si>
    <t>6,00</t>
  </si>
  <si>
    <t xml:space="preserve"> 10599 </t>
  </si>
  <si>
    <t>Protetor solar fps 30 com 120ml</t>
  </si>
  <si>
    <t>18,00</t>
  </si>
  <si>
    <t xml:space="preserve"> 11248 </t>
  </si>
  <si>
    <t>Furadeira e Parafusadeira eletrica Bosch ou Similar profissional</t>
  </si>
  <si>
    <t>Equipamento</t>
  </si>
  <si>
    <t>246,00</t>
  </si>
  <si>
    <t xml:space="preserve"> 00012895/SINAPI </t>
  </si>
  <si>
    <t>Capacete de seguranca aba frontal com suspensao de polietileno, sem jugular (classe b)</t>
  </si>
  <si>
    <t>13,50</t>
  </si>
  <si>
    <t xml:space="preserve"> 941 </t>
  </si>
  <si>
    <t>Fardamento com mangas curta</t>
  </si>
  <si>
    <t>193,04</t>
  </si>
  <si>
    <t>0,07</t>
  </si>
  <si>
    <t xml:space="preserve"> 10492 </t>
  </si>
  <si>
    <t>Cesta Básica</t>
  </si>
  <si>
    <t>205,00</t>
  </si>
  <si>
    <t>0,23</t>
  </si>
  <si>
    <t xml:space="preserve"> 10578 </t>
  </si>
  <si>
    <t>Formão grande</t>
  </si>
  <si>
    <t>21,30</t>
  </si>
  <si>
    <t xml:space="preserve"> 11244 </t>
  </si>
  <si>
    <t>Martelo com unha</t>
  </si>
  <si>
    <t>39,10</t>
  </si>
  <si>
    <t xml:space="preserve"> 00012893/SINAPI </t>
  </si>
  <si>
    <t>Bota de seguranca com biqueira de aco e colarinho acolchoado</t>
  </si>
  <si>
    <t>par</t>
  </si>
  <si>
    <t>73,93</t>
  </si>
  <si>
    <t>0,01</t>
  </si>
  <si>
    <t xml:space="preserve"> 00012892/SINAPI </t>
  </si>
  <si>
    <t>Luva raspa de couro, cano curto (punho *7* cm)</t>
  </si>
  <si>
    <t>10,87</t>
  </si>
  <si>
    <t xml:space="preserve"> 00012894/SINAPI </t>
  </si>
  <si>
    <t>Capa para chuva em pvc com forro de poliester, com capuz (amarela ou azul)</t>
  </si>
  <si>
    <t>20,11</t>
  </si>
  <si>
    <t xml:space="preserve"> 10577 </t>
  </si>
  <si>
    <t>Serrote 40cm</t>
  </si>
  <si>
    <t>36,00</t>
  </si>
  <si>
    <t xml:space="preserve"> 10761 </t>
  </si>
  <si>
    <t>Refeição - café da manhã ( café com leite e dois pães com manteiga)</t>
  </si>
  <si>
    <t>Serviços</t>
  </si>
  <si>
    <t>5,00</t>
  </si>
  <si>
    <t>0,12</t>
  </si>
  <si>
    <t xml:space="preserve"> 2378 </t>
  </si>
  <si>
    <t>Vale transporte</t>
  </si>
  <si>
    <t>4,50</t>
  </si>
  <si>
    <t xml:space="preserve"> 10362 </t>
  </si>
  <si>
    <t>Seguro de vida e acidente em grupo</t>
  </si>
  <si>
    <t>12,54</t>
  </si>
  <si>
    <t xml:space="preserve"> 10579 </t>
  </si>
  <si>
    <t>Chave de fenda chata 30 cm</t>
  </si>
  <si>
    <t>26,89</t>
  </si>
  <si>
    <t xml:space="preserve"> 11249 </t>
  </si>
  <si>
    <t>Serra circular eletrica portatil</t>
  </si>
  <si>
    <t>979,65</t>
  </si>
  <si>
    <t>0,02</t>
  </si>
  <si>
    <t xml:space="preserve"> 158 </t>
  </si>
  <si>
    <t>Almoço (Participação do empregador)</t>
  </si>
  <si>
    <t>14,00</t>
  </si>
  <si>
    <t>0,35</t>
  </si>
  <si>
    <t xml:space="preserve"> 10517 </t>
  </si>
  <si>
    <t>Exames admissionais/demissionais (checkup)</t>
  </si>
  <si>
    <t>cj</t>
  </si>
  <si>
    <t>300,00</t>
  </si>
  <si>
    <t>0,03</t>
  </si>
  <si>
    <t>RODAPES, SOLEIRAS E PEITORIS</t>
  </si>
  <si>
    <t xml:space="preserve"> 000050 </t>
  </si>
  <si>
    <t>CIMENTO PORTLAND CP III 32RS NBR 11578 (quilo)</t>
  </si>
  <si>
    <t xml:space="preserve"> 099664 </t>
  </si>
  <si>
    <t>AJUDANTE ESPECIALIZADO - MARMORISTA</t>
  </si>
  <si>
    <t xml:space="preserve"> 008376 </t>
  </si>
  <si>
    <t>SOLEIRA EM GRANITO PRETO SAO GABRIEL 20cm</t>
  </si>
  <si>
    <t xml:space="preserve"> 000100 </t>
  </si>
  <si>
    <t>AREIA GROSSA LAVADA</t>
  </si>
  <si>
    <t xml:space="preserve"> 099398 </t>
  </si>
  <si>
    <t>MARMORISTA</t>
  </si>
  <si>
    <t>PISO TATIL OU ALERTA DIRECIONAL EM CONCRETO PLACA 40x40x2,5</t>
  </si>
  <si>
    <t>PAVIMENTACOES EXTERNAS</t>
  </si>
  <si>
    <t xml:space="preserve"> 042521 </t>
  </si>
  <si>
    <t>ARGAMASSA PREFABRICADA PARA CERAMICA (4,50kg/m2)</t>
  </si>
  <si>
    <t xml:space="preserve"> 099900 </t>
  </si>
  <si>
    <t>SERVENTE</t>
  </si>
  <si>
    <t xml:space="preserve"> 025822 </t>
  </si>
  <si>
    <t>PISO TATIL/ALERTA PLACA CONCRETO 40x40cm</t>
  </si>
  <si>
    <t xml:space="preserve"> 099050 </t>
  </si>
  <si>
    <t>PEDREIRO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</si>
  <si>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</si>
  <si>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</si>
  <si>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00000367 </t>
  </si>
  <si>
    <t>AREIA GROSSA - POSTO JAZIDA/FORNECEDOR (RETIRADO NA JAZIDA, SEM TRANSPORTE)</t>
  </si>
  <si>
    <t>AJARDINAMENTOS</t>
  </si>
  <si>
    <t xml:space="preserve"> 005071 </t>
  </si>
  <si>
    <t>SEIXO ROLADO DE RIO PARA CONCRETAGEM</t>
  </si>
  <si>
    <t xml:space="preserve"> 88310 </t>
  </si>
  <si>
    <t>PINTOR COM ENCARGOS COMPLEMENTARES</t>
  </si>
  <si>
    <t xml:space="preserve"> 00043626 </t>
  </si>
  <si>
    <t>MASSA CORRIDA PARA SUPERFICIES DE AMBIENTES INTERNOS</t>
  </si>
  <si>
    <t xml:space="preserve"> 00003767 </t>
  </si>
  <si>
    <t>LIXA EM FOLHA PARA PAREDE OU MADEIRA, NUMERO 120, COR VERMELHA</t>
  </si>
  <si>
    <t xml:space="preserve"> 00043651 </t>
  </si>
  <si>
    <t>MASSA ACRILICA PARA SUPERFICIES INTERNAS E EXTERNAS</t>
  </si>
  <si>
    <t>INSTALACOES HIDRAULICAS - AGUA</t>
  </si>
  <si>
    <t xml:space="preserve"> 099200 </t>
  </si>
  <si>
    <t>BOMBEIRO OU ENCANADOR</t>
  </si>
  <si>
    <t xml:space="preserve"> 099034 </t>
  </si>
  <si>
    <t>AJUDANTE DE BOMBEIRO OU ENCANADOR</t>
  </si>
  <si>
    <t xml:space="preserve"> 000386 </t>
  </si>
  <si>
    <t>SOLUCAO LIMPADORA PARA PVC EMBALAGEM 200cc</t>
  </si>
  <si>
    <t xml:space="preserve"> 002689 </t>
  </si>
  <si>
    <t>BUCHA DE REDUCAO CURTA PVC SOLDAVEL 75x60mm</t>
  </si>
  <si>
    <t xml:space="preserve"> 003389 </t>
  </si>
  <si>
    <t>ADESIVO PARA PVC bisnaga de 75 gramas</t>
  </si>
  <si>
    <t xml:space="preserve"> 003487 </t>
  </si>
  <si>
    <t>LIXA PARA MADEIRA S422 NORTON 100</t>
  </si>
  <si>
    <t xml:space="preserve"> 005669 </t>
  </si>
  <si>
    <t>TE DE REDUCAO PVC SOLDAVEL 75 x 60mm</t>
  </si>
  <si>
    <t xml:space="preserve"> 003889 </t>
  </si>
  <si>
    <t>SOLUCAO LIMPADORA PARA TUBOS PVC FRASCO 1 LITRO</t>
  </si>
  <si>
    <t xml:space="preserve"> 88267 </t>
  </si>
  <si>
    <t>ENCANADOR OU BOMBEIRO HIDRÁULICO COM ENCARGOS COMPLEMENTARES</t>
  </si>
  <si>
    <t xml:space="preserve"> 88264 </t>
  </si>
  <si>
    <t>ELETRICISTA COM ENCARGOS COMPLEMENTARES</t>
  </si>
  <si>
    <t xml:space="preserve"> 006179 </t>
  </si>
  <si>
    <t>PRESSURIZADOR JACUZZI ACQUA MASTER 0,75 CV MONOFASICO 220V</t>
  </si>
  <si>
    <t xml:space="preserve"> 88248 </t>
  </si>
  <si>
    <t>AUXILIAR DE ENCANADOR OU BOMBEIRO HIDRÁULICO COM ENCARGOS COMPLEMENTARES</t>
  </si>
  <si>
    <t xml:space="preserve"> 056326 </t>
  </si>
  <si>
    <t>CISTERNA WATERBOX 97 LITROS ACQUALIMP</t>
  </si>
  <si>
    <t xml:space="preserve"> 08.17.058 </t>
  </si>
  <si>
    <t>FT-02 FILTRO PARA AGUA POTAVEL</t>
  </si>
  <si>
    <t>Aparelhos e metais</t>
  </si>
  <si>
    <t>ASTU - ASSENTAMENTO DE TUBOS E PECAS</t>
  </si>
  <si>
    <t xml:space="preserve"> 99842 </t>
  </si>
  <si>
    <t>GUARDA-CORPO DE AÇO GALVANIZADO DE 1,10M, MONTANTES TUBULARES DE 1.1/4" ESPAÇADOS 1,20M, TRAVESSA SUPERIOR DE 1.1/2", GRADIL FORMADO POR TUBOS HORIZONTAIS DE 1" E VERTICAIS DE 3/4", FIXADO COM ADESIVO ESTRUTURAL EPOXI. AF_10/2025_PS</t>
  </si>
  <si>
    <t>Guarda-Corpo, Corrimão e Grade para Esquadrias</t>
  </si>
  <si>
    <t xml:space="preserve"> 106430 </t>
  </si>
  <si>
    <t>RESERVATÓRIO METÁLICO, TIPO TAÇA COM COLUNA SECA E CAPACIDADE IGUAL A 40.000 L - FORNECIMENTO E INSTALAÇÃO. AF_12/2025</t>
  </si>
  <si>
    <t>Reservatórios de Concreto e Metálicos</t>
  </si>
  <si>
    <t xml:space="preserve"> 24.03.060 </t>
  </si>
  <si>
    <t>Escada marinheiro (em aço galvanizado)</t>
  </si>
  <si>
    <t xml:space="preserve"> 100757 </t>
  </si>
  <si>
    <t>PINTURA COM TINTA ALQUÍDICA DE ACABAMENTO (ESMALTE SINTÉTICO ACETINADO) PULVERIZADA SOBRE SUPERFÍCIES METÁLICAS (EXCETO PERFIL) EXECUTADO EM OBRA (02 DEMÃOS). AF_01/2020_PE</t>
  </si>
  <si>
    <t xml:space="preserve"> 00012614 </t>
  </si>
  <si>
    <t>BOCAL PVC, PARA CALHA PLUVIAL, DIAMETRO DA SAIDA ENTRE *75 E 120* MM, PARA DRENAGEM PLUVIAL PREDIAL</t>
  </si>
  <si>
    <t xml:space="preserve"> 00012626 </t>
  </si>
  <si>
    <t>SUPORTE METALICO PARA CALHA PLUVIAL, ZINCADO, DOBRADO, DIAMETRO ENTRE 119 E 170 MM, PARA DRENAGEM PLUVIAL PREDIAL</t>
  </si>
  <si>
    <t xml:space="preserve"> 00012616 </t>
  </si>
  <si>
    <t>CABECEIRA DIREITA OU ESQUERDA, PVC, PARA CALHA PLUVIAL, DIAMETRO ENTRE *119 E 170* MM, PARA DRENAGEM PLUVIAL PREDIAL</t>
  </si>
  <si>
    <t xml:space="preserve"> O.05.000.067543 </t>
  </si>
  <si>
    <t>Grelha em ferro fundido com requadro de 30 x 100 cm - 20 kg/m</t>
  </si>
  <si>
    <t>INSTALACOES HIDRAULICAS - ESGOTO</t>
  </si>
  <si>
    <t xml:space="preserve"> 004456 </t>
  </si>
  <si>
    <t>JUNCAO PVC INVERTIDA SERIE NORMAL 100 x 50mm</t>
  </si>
  <si>
    <t xml:space="preserve"> 006736 </t>
  </si>
  <si>
    <t>REDUCAO EXCENTRICA ESGOTO PVC SERIE NORMAL 100x50mm</t>
  </si>
  <si>
    <t xml:space="preserve"> 00038383 </t>
  </si>
  <si>
    <t>LIXA D'AGUA EM FOLHA, COR PRETA, GRAO 100</t>
  </si>
  <si>
    <t xml:space="preserve"> 00000122 </t>
  </si>
  <si>
    <t>ADESIVO PLASTICO PARA PVC, FRASCO COM *850* GR</t>
  </si>
  <si>
    <t xml:space="preserve"> 00020083 </t>
  </si>
  <si>
    <t>SOLUCAO PREPARADORA / LIMPADORA PARA PVC, FRASCO COM 1000 CM3</t>
  </si>
  <si>
    <t xml:space="preserve"> 00005103 </t>
  </si>
  <si>
    <t>CAIXA SIFONADA PVC, 100 X 100 X 50 MM, COM GRELHA REDONDA, BRANCA</t>
  </si>
  <si>
    <t xml:space="preserve"> 043623 </t>
  </si>
  <si>
    <t>JUNCAO PVC SIMPLES SERIE R 50 x 50mm</t>
  </si>
  <si>
    <t xml:space="preserve"> 014911 </t>
  </si>
  <si>
    <t>JUNCAO PVC SIMPLES ESGOTO NORMAL 75 x 50mm</t>
  </si>
  <si>
    <t xml:space="preserve"> 00020078 </t>
  </si>
  <si>
    <t>PASTA LUBRIFICANTE PARA TUBOS E CONEXOES COM JUNTA ELASTICA, EMBALAGEM DE *400* GR (USO EM PVC, ACO, POLIETILENO E OUTROS)</t>
  </si>
  <si>
    <t xml:space="preserve"> 00000298 </t>
  </si>
  <si>
    <t>ANEL BORRACHA, DN 75 MM, PARA TUBO SERIE REFORCADA ESGOTO PREDIAL</t>
  </si>
  <si>
    <t xml:space="preserve"> 00000299 </t>
  </si>
  <si>
    <t>ANEL BORRACHA, DN 100 MM, PARA TUBO SERIE REFORCADA ESGOTO PREDIAL</t>
  </si>
  <si>
    <t xml:space="preserve"> 00020178 </t>
  </si>
  <si>
    <t>TE, PVC, SERIE R, 100 X 75 MM, PARA ESGOTO PREDIAL</t>
  </si>
  <si>
    <t xml:space="preserve"> 043426 </t>
  </si>
  <si>
    <t>TE DE REDUCAO PVC ESGOTO SERIE R 75x50mm</t>
  </si>
  <si>
    <t xml:space="preserve"> O.15.000.065606 </t>
  </si>
  <si>
    <t>Cuba em aço inoxidável simples de 400x340x140mm, AISI 304, liga 18,8 e chapa 22</t>
  </si>
  <si>
    <t xml:space="preserve"> B.01.000.010118 </t>
  </si>
  <si>
    <t>Encanador</t>
  </si>
  <si>
    <t xml:space="preserve"> B.02.000.037501 </t>
  </si>
  <si>
    <t>Massa plástica para mármore e granito</t>
  </si>
  <si>
    <t xml:space="preserve"> B.01.000.010119 </t>
  </si>
  <si>
    <t>Ajudante de encanador</t>
  </si>
  <si>
    <t xml:space="preserve"> O.15.000.065603 </t>
  </si>
  <si>
    <t>Cuba em aço inoxidável simples de 500x400x200mm, AISI 304, liga 18,8 e chapa 22</t>
  </si>
  <si>
    <t xml:space="preserve"> S.05.000.065621 </t>
  </si>
  <si>
    <t>Cuba em aço inoxidável simples de 600x500x400mm, AISI 304, liga 18,8 e chapa 22</t>
  </si>
  <si>
    <t xml:space="preserve"> 2385 </t>
  </si>
  <si>
    <t>PARAFUSO NIQUELADO 3 1/2" COM ACABAMENTO CROMADO PARA FIXAR PECA SANITARIA, INCLUI PORCA CEGA, ARRUELA E BUCHA DE NYLON TAMANHO S-8 - SINAPI - 00004351</t>
  </si>
  <si>
    <t xml:space="preserve"> 2735 </t>
  </si>
  <si>
    <t>LAVATORIO DE CANTO DE LOUCA BRANCA, SUSPENSO (SEM COLUNA), DIMENSOES *40 X 30* CM (L X C) - SINAPI - 00036521</t>
  </si>
  <si>
    <t xml:space="preserve"> 2736 </t>
  </si>
  <si>
    <t>REJUNTE EPOXI, QUALQUER COR - SINAPI - 00037329</t>
  </si>
  <si>
    <t>Louças e Metais</t>
  </si>
  <si>
    <t xml:space="preserve"> 00010427 </t>
  </si>
  <si>
    <t>LAVATORIO / CUBA DE SOBREPOR, RETANGULAR, DE LOUCA BRANCA, COM LADRAO, DIMENSOES *52 X 45* CM (L X C)</t>
  </si>
  <si>
    <t xml:space="preserve"> 2395 </t>
  </si>
  <si>
    <t>PAPELEIRA PLASTICA TIPO DISPENSER PARA PAPEL HIGIENICO ROLAO - SINAPI - 00037400</t>
  </si>
  <si>
    <t xml:space="preserve"> 1550 </t>
  </si>
  <si>
    <t>DUCHA MANUAL COM DESVIADOR REF. 934106 D98 CROMADO DA DOCOL OU SIMILAR</t>
  </si>
  <si>
    <t xml:space="preserve"> O.11.000.047507 </t>
  </si>
  <si>
    <t>Torneira elétrica, bica alta e móvel, com arejador articulável - 220V; ref. 220V de 5.400W da Fame, 220V Slim Multitemperaturas 5.500 W da Hydra ou equivalente</t>
  </si>
  <si>
    <t xml:space="preserve"> B.07.000.069552 </t>
  </si>
  <si>
    <t>Fita teflon de 18 mm</t>
  </si>
  <si>
    <t xml:space="preserve"> B.01.000.010115 </t>
  </si>
  <si>
    <t>Eletricista</t>
  </si>
  <si>
    <t xml:space="preserve"> O.11.000.066000 </t>
  </si>
  <si>
    <t>Torneira de mesa com bica móvel, acionamento por meio de alavanca, acabamento metal cromado; ref. 21.031/21.060 da Proflux, 2195/2169 da Hidrofix, 4014 da TFC ou equivalente</t>
  </si>
  <si>
    <t>REFORMA E RECONSTRUCAO</t>
  </si>
  <si>
    <t xml:space="preserve"> 008986 </t>
  </si>
  <si>
    <t>TORNEIRA DE PAREDE 1178.C LINK DECA</t>
  </si>
  <si>
    <t xml:space="preserve"> 004636 </t>
  </si>
  <si>
    <t>FITA TEFLON VEDA ROSCA 18mm x 25m</t>
  </si>
  <si>
    <t xml:space="preserve"> 2074 </t>
  </si>
  <si>
    <t>TOALHEIRO PLASTICO TIPO DISPENSER PARA PAPEL TOALHA INTERFOLHADO - SINAPI - 00037401</t>
  </si>
  <si>
    <t xml:space="preserve"> O.11.000.068511 </t>
  </si>
  <si>
    <t>Regulador de alta pressão, vazão 9 kg; ref. 76510/3 fabricação Aliança ou equivalente</t>
  </si>
  <si>
    <t xml:space="preserve"> 00001163 </t>
  </si>
  <si>
    <t xml:space="preserve"> 00003148 </t>
  </si>
  <si>
    <t>FITA VEDA ROSCA, EM PTFE, ROLO DE 18 MM X 50 M (L X C)</t>
  </si>
  <si>
    <t xml:space="preserve"> 00039025 </t>
  </si>
  <si>
    <t>PORTA DE ABRIR, TIPO VENEZIANA, EM ALUMINIO, ACABAMENTO ANODIZADO NATURAL, 90 CM X 210 CM (LARGURA X ALTURA), SEM GUARNICAO/ALIZAR/VISTA</t>
  </si>
  <si>
    <t xml:space="preserve"> 4051 </t>
  </si>
  <si>
    <t>AUXILIAR DE ELETRICISTA COM ENCARGOS COMPLEMENTARES - SINAPI - 88247</t>
  </si>
  <si>
    <t xml:space="preserve"> 4004 </t>
  </si>
  <si>
    <t>ELETRICISTA COM ENCARGOS COMPLEMENTARES - SINAPI - 88264</t>
  </si>
  <si>
    <t xml:space="preserve"> 1569 </t>
  </si>
  <si>
    <t>CENTRAL DE ALARME DE INCENDIO ENDERECAVEL, MODELO CIE 1125, (COMPORTA 125 DISPOSITIVOS) DA INTELBRAS</t>
  </si>
  <si>
    <t xml:space="preserve"> 88247 </t>
  </si>
  <si>
    <t>AUXILIAR DE ELETRICISTA COM ENCARGOS COMPLEMENTARES</t>
  </si>
  <si>
    <t xml:space="preserve"> 00039257 </t>
  </si>
  <si>
    <t xml:space="preserve"> 00021127 </t>
  </si>
  <si>
    <t>FITA ISOLANTE ADESIVA ANTICHAMA, USO ATE 750 V, EM ROLO DE 19 MM X 5 M</t>
  </si>
  <si>
    <t xml:space="preserve"> P.17.000.037603 </t>
  </si>
  <si>
    <t>Sistema de alarme PNE com indicador audiovisual, com fio, com etiquetas informativas em alumínio com impressão UV e adesivos, resistente às intempéries conforme NBR 9050/2015, para pessoas com mobilidade reduzida ou cadeirante</t>
  </si>
  <si>
    <t xml:space="preserve"> B.01.000.010116 </t>
  </si>
  <si>
    <t>Ajudante eletricista</t>
  </si>
  <si>
    <t xml:space="preserve"> P.17.000.091009 </t>
  </si>
  <si>
    <t>Sirene audiovisual tipo endereçável, potência de 90 a 110db, tensão até 24Vcc, corrente 100mA, leds alto brilho; ref. VRE-SVF da Verin, Strobe 99dB da Siemens ou equivalente</t>
  </si>
  <si>
    <t xml:space="preserve"> O.16.000.030539 </t>
  </si>
  <si>
    <t>Acionador manual tipo quebra vidro endereçável, ref. Ascael ou equivalente</t>
  </si>
  <si>
    <t xml:space="preserve"> 88239 </t>
  </si>
  <si>
    <t>AJUDANTE DE CARPINTEIRO COM ENCARGOS COMPLEMENTARES</t>
  </si>
  <si>
    <t xml:space="preserve"> 00037558 </t>
  </si>
  <si>
    <t>PLACA DE SINALIZACAO DE SEGURANCA CONTRA INCENDIO, FOTOLUMINESCENTE, RETANGULAR, *20 X 40* CM, EM PVC *2* MM ANTI-CHAMAS (SIMBOLOS, CORES E PICTOGRAMAS CONFORME NBR 16820)</t>
  </si>
  <si>
    <t xml:space="preserve"> 00004791 </t>
  </si>
  <si>
    <t>ADESIVO ACRILICO DE BASE AQUOSA / COLA DE CONTATO</t>
  </si>
  <si>
    <t xml:space="preserve"> 1435 </t>
  </si>
  <si>
    <t>QUADRO DE DISTRIBUICAO COM BARRAMENTO TRIFASICO, DE EMBUTIR, EM CHAPA DE ACO GALVANIZADO, PARA 36 DISJUNTORES DIN, 100 A - SINAPI - 00039762</t>
  </si>
  <si>
    <t xml:space="preserve"> 7609 </t>
  </si>
  <si>
    <t>QUADRO DE DISTRIBUICAO DE ENERGIA DE EMBUTIR, COM BARRAMENTO TRIFASICO DE 225A, CAPACIDADE PARA 56 MODULOS DIN DA CEMAR OU SIMILAR</t>
  </si>
  <si>
    <t xml:space="preserve"> 00002377 </t>
  </si>
  <si>
    <t>DISJUNTOR TERMOMAGNETICO TRIPOLAR 200 A / 600 V, TIPO FXD / ICC - 35 KA</t>
  </si>
  <si>
    <t xml:space="preserve"> 00001580 </t>
  </si>
  <si>
    <t>TERMINAL A COMPRESSAO EM COBRE ESTANHADO PARA CABO 95 MM2, 1 FURO E 1 COMPRESSAO, PARA PARAFUSO DE FIXACAO M12</t>
  </si>
  <si>
    <t xml:space="preserve"> 00039472 </t>
  </si>
  <si>
    <t>DISPOSITIVO DPS CLASSE II, 1 POLO, TENSAO MAXIMA DE 275 V, CORRENTE MAXIMA DE *90* KA (TIPO AC)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</si>
  <si>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</si>
  <si>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</si>
  <si>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Rasgos e Fixações</t>
  </si>
  <si>
    <t xml:space="preserve"> 00002500 </t>
  </si>
  <si>
    <t>ELETRODUTO FLEXIVEL, EM FITA DE ACO GALVANIZADO, REVESTIDO COM PVC PRETO, DIAMETRO EXTERNO DE 60 MM, DN = 2", TIPO SEALTUBO</t>
  </si>
  <si>
    <t xml:space="preserve"> 00002505 </t>
  </si>
  <si>
    <t>ELETRODUTO FLEXIVEL, EM FITA DE ACO GALVANIZADO, REVESTIDO COM PVC PRETO, DIAMETRO EXTERNO DE 75 MM, DN = 2 1/2", TIPO SEALTUBO</t>
  </si>
  <si>
    <t xml:space="preserve"> P.04.000.062056 </t>
  </si>
  <si>
    <t>Eletrocalha lisa galvanizada a fogo, 150x100mm</t>
  </si>
  <si>
    <t xml:space="preserve"> P.04.000.062172 </t>
  </si>
  <si>
    <t>Tampa encaixe para eletrocalha galvanizada a fogo, L= 150mm</t>
  </si>
  <si>
    <t xml:space="preserve"> P.04.000.042290 </t>
  </si>
  <si>
    <t>Perfilado perfurado 38 x 38 mm em chapa 14 pré-zincada</t>
  </si>
  <si>
    <t xml:space="preserve"> 91946 </t>
  </si>
  <si>
    <t>SUPORTE PARAFUSADO COM PLACA DE ENCAIXE 4" X 2" MÉDIO (1,30 M DO PISO) PARA PONTO ELÉTRICO - FORNECIMENTO E INSTALAÇÃO. AF_03/2023</t>
  </si>
  <si>
    <t>Instalações Elétricas - Eletrodutos Embutidos, Cabos, Caixas, Tomadas e Interruptores</t>
  </si>
  <si>
    <t xml:space="preserve"> 00038091 </t>
  </si>
  <si>
    <t xml:space="preserve"> 00039387 </t>
  </si>
  <si>
    <t>LAMPADA LED TUBULAR BIVOLT 18/20 W, BASE G13</t>
  </si>
  <si>
    <t xml:space="preserve"> 00039390 </t>
  </si>
  <si>
    <t>LUMINARIA LED REFLETOR RETANGULAR BIVOLT, LUZ BRANCA, 30 W</t>
  </si>
  <si>
    <t xml:space="preserve"> 00039391 </t>
  </si>
  <si>
    <t>LUMINARIA LED REFLETOR RETANGULAR BIVOLT, LUZ BRANCA, 50 W</t>
  </si>
  <si>
    <t xml:space="preserve"> 00012266 </t>
  </si>
  <si>
    <t>LUMINARIA SPOT DE SOBREPOR EM ALUMINIO COM ALETA PLASTICA PARA 1 LAMPADA, BASE E27, POTENCIA MAXIMA 40/60 W (NAO INCLUI LAMPADA)</t>
  </si>
  <si>
    <t xml:space="preserve"> 00038194 </t>
  </si>
  <si>
    <t>LAMPADA LED 10 W BIVOLT BRANCA, FORMATO TRADICIONAL (BASE E27)</t>
  </si>
  <si>
    <t xml:space="preserve"> 100716 </t>
  </si>
  <si>
    <t>JATEAMENTO ABRASIVO COM GRANALHA DE AÇO EM PERFIL METÁLICO EM FÁBRICA. AF_01/2020</t>
  </si>
  <si>
    <t xml:space="preserve"> 93287 </t>
  </si>
  <si>
    <t>GUINDASTE HIDRÁULICO AUTOPROPELIDO, COM LANÇA TELESCÓPICA 40 M, CAPACIDADE MÁXIMA 60 T, POTÊNCIA 260 KW - CHP DIURNO. AF_03/2016</t>
  </si>
  <si>
    <t xml:space="preserve"> 88240 </t>
  </si>
  <si>
    <t>AJUDANTE DE ESTRUTURA METÁLICA COM ENCARGOS COMPLEMENTARES</t>
  </si>
  <si>
    <t xml:space="preserve"> 88278 </t>
  </si>
  <si>
    <t>MONTADOR DE ESTRUTURAS METÁLICAS COM ENCARGOS COMPLEMENTARES</t>
  </si>
  <si>
    <t xml:space="preserve"> 100719 </t>
  </si>
  <si>
    <t>PINTURA COM TINTA ALQUÍDICA DE FUNDO (TIPO ZARCÃO) PULVERIZADA SOBRE PERFIL METÁLICO EXECUTADO EM FÁBRICA (POR DEMÃO). AF_01/2020_PE</t>
  </si>
  <si>
    <t xml:space="preserve"> 93288 </t>
  </si>
  <si>
    <t>GUINDASTE HIDRÁULICO AUTOPROPELIDO, COM LANÇA TELESCÓPICA 40 M, CAPACIDADE MÁXIMA 60 T, POTÊNCIA 260 KW - CHI DIURNO. AF_03/2016</t>
  </si>
  <si>
    <t xml:space="preserve"> 00043082 </t>
  </si>
  <si>
    <t>PERFIL "I" OU "W" EM ACO LAMINADO, QUAISQUER DIMENSOES</t>
  </si>
  <si>
    <t xml:space="preserve"> 00000442 </t>
  </si>
  <si>
    <t>PARAFUSO FRANCES M16 EM ACO GALVANIZADO, COMPRIMENTO = 45 MM, DIAMETRO = 16 MM, CABECA ABAULADA</t>
  </si>
  <si>
    <t xml:space="preserve"> B.01.000.010198 </t>
  </si>
  <si>
    <t>Técnico equipamentos informática</t>
  </si>
  <si>
    <t xml:space="preserve"> P.17.000.031490 </t>
  </si>
  <si>
    <t>Switch Gigabit 24 portas 10/100/1000 Base TX Layer 2 mínimo com porta de saída em fibra</t>
  </si>
  <si>
    <t>INSTALACOES DE TELEFONE-LOGICA-CFTV-CATV</t>
  </si>
  <si>
    <t xml:space="preserve"> 099806 </t>
  </si>
  <si>
    <t>AJUDANTE DE ELETRICISTA</t>
  </si>
  <si>
    <t xml:space="preserve"> 514478 </t>
  </si>
  <si>
    <t>RACK - BANDEJA DESLIZANTE PARA RACK 19"</t>
  </si>
  <si>
    <t xml:space="preserve"> B.01.000.010117 </t>
  </si>
  <si>
    <t>Eletrotécnico montador</t>
  </si>
  <si>
    <t xml:space="preserve"> P.17.000.030518 </t>
  </si>
  <si>
    <t xml:space="preserve"> 00041627 </t>
  </si>
  <si>
    <t xml:space="preserve"> 88279 </t>
  </si>
  <si>
    <t>MONTADOR ELETROMECÂNICO COM ENCARGOS COMPLEMENTARES</t>
  </si>
  <si>
    <t xml:space="preserve"> P.04.000.042174 </t>
  </si>
  <si>
    <t>Eletroduto com costura galvanizado eletroliticamente, DN = 4´ - NBR13057</t>
  </si>
  <si>
    <t xml:space="preserve"> N.06.000.050298 </t>
  </si>
  <si>
    <t>Coifa em aço inoxidável com filtro e exaustor axial - área de 3,01 até 7,50 m²</t>
  </si>
  <si>
    <t xml:space="preserve"> P.19.000.044305 </t>
  </si>
  <si>
    <t>Caixa de equalização com barra cobre 6mm, embutir, chapa de aço com pintura esmaltada, de 200x200mm e tampa, uso interno, ref. Tel-901 Termotécnica ou equivalente</t>
  </si>
  <si>
    <t>Complementos externos/canteiro de obra/alambrado</t>
  </si>
  <si>
    <t xml:space="preserve"> 2.10.20 </t>
  </si>
  <si>
    <t>TABUA 30X2,5CM G1-C2</t>
  </si>
  <si>
    <t xml:space="preserve"> 1.01.39 </t>
  </si>
  <si>
    <t xml:space="preserve"> 1.01.12 </t>
  </si>
  <si>
    <t xml:space="preserve"> 3.67.02 </t>
  </si>
  <si>
    <t>MASTRO P/BANDEIRA DE ACO 10M - COMPLETO (MB-03)</t>
  </si>
  <si>
    <t xml:space="preserve"> 1.01.46 </t>
  </si>
  <si>
    <t xml:space="preserve"> 2.10.35 </t>
  </si>
  <si>
    <t>PAINEL DE MADEIRA COMPENSADA RESINADA E=12MM G1-C8</t>
  </si>
  <si>
    <t xml:space="preserve"> 1.01.11 </t>
  </si>
  <si>
    <t>CARPINTEIRO</t>
  </si>
  <si>
    <t xml:space="preserve"> 2.05.35 </t>
  </si>
  <si>
    <t>CONCRETO DOSADO (CONDICAO-A) FCK 20 MPA</t>
  </si>
  <si>
    <t xml:space="preserve"> 6405 </t>
  </si>
  <si>
    <t>BUCHA DE NYLON SEM ABA S10, COM PARAFUSO DE 6,10 X 65 MM EM ACO ZINCADO COM ROSCA SOBERBA, CABECA CHATA E FENDA PHILLIPS - SINAPI - 00007568</t>
  </si>
  <si>
    <t xml:space="preserve"> 1712 </t>
  </si>
  <si>
    <t>SUPORTE MAO-FRANCESA EM ACO, ABAS IGUAIS 40 CM, CAPACIDADE MINIMA 70 KG, BRANCO - SINAPI - 00037591</t>
  </si>
  <si>
    <t xml:space="preserve"> 6459 </t>
  </si>
  <si>
    <t>MASSA PLASTICA PARA MARMORE/GRANITO - SINAPI - 00004823</t>
  </si>
  <si>
    <t xml:space="preserve"> 4058 </t>
  </si>
  <si>
    <t>MARMORISTA/GRANITEIRO COM ENCARGOS COMPLEMENTARES - SINAPI - 88274</t>
  </si>
  <si>
    <t xml:space="preserve"> 6068 </t>
  </si>
  <si>
    <t>GRANITO PARA BANCADA, POLIDO, TIPO ANDORINHA/ QUARTZ/ CASTELO/ CORUMBA OU OUTROS EQUIVALENTES DA REGIAO, E= *2,5* CM - SINAPI - 00011795</t>
  </si>
  <si>
    <t xml:space="preserve"> 88274 </t>
  </si>
  <si>
    <t>MARMORISTA/GRANITEIRO COM ENCARGOS COMPLEMENTARES</t>
  </si>
  <si>
    <t xml:space="preserve"> 00037329 </t>
  </si>
  <si>
    <t>REJUNTE EPOXI, QUALQUER COR</t>
  </si>
  <si>
    <t xml:space="preserve"> 00004823 </t>
  </si>
  <si>
    <t>MASSA PLASTICA PARA MARMORE/GRANITO</t>
  </si>
  <si>
    <t xml:space="preserve"> 00037591 </t>
  </si>
  <si>
    <t>SUPORTE MAO-FRANCESA EM ACO, ABAS IGUAIS 40 CM, CAPACIDADE MINIMA 70 KG, BRANCO</t>
  </si>
  <si>
    <t xml:space="preserve"> 00011795 </t>
  </si>
  <si>
    <t>GRANITO PARA BANCADA, POLIDO, TIPO ANDORINHA/ QUARTZ/ CASTELO/ CORUMBA OU OUTROS EQUIVALENTES DA REGIAO, E= *2,5* CM</t>
  </si>
  <si>
    <t xml:space="preserve"> 00034660 </t>
  </si>
  <si>
    <t>CHAPA DE MDF BRANCO LISO 1 FACE, E = 18 MM, DE *2,75 X 1,85* M</t>
  </si>
  <si>
    <t xml:space="preserve"> B.09.000.039024 </t>
  </si>
  <si>
    <t>Adesivo (cola) para dispositivos de resina - 1 kg</t>
  </si>
  <si>
    <t xml:space="preserve"> 100746 </t>
  </si>
  <si>
    <t>PINTURA COM TINTA ALQUÍDICA DE ACABAMENTO (ESMALTE SINTÉTICO BRILHANTE) APLICADA A ROLO OU PINCEL SOBRE SUPERFÍCIES METÁLICAS (EXCETO PERFIL) EXECUTADO EM OBRA (POR DEMÃO). AF_01/2020</t>
  </si>
  <si>
    <t xml:space="preserve"> 00021012 </t>
  </si>
  <si>
    <t>TUBO ACO GALVANIZADO COM COSTURA, CLASSE LEVE, DN 40 MM (1 1/2"), E = 3,00 MM, *3,48* KG/M (NBR 5580)</t>
  </si>
  <si>
    <t xml:space="preserve"> 00021015 </t>
  </si>
  <si>
    <t>TUBO ACO GALVANIZADO COM COSTURA, CLASSE LEVE, DN 80 MM (3"), E = 3,35 MM, *7,32* KG/M (NBR 5580)</t>
  </si>
  <si>
    <t xml:space="preserve"> 94963 </t>
  </si>
  <si>
    <t>CONCRETO FCK = 15MPA, TRAÇO 1:3,4:3,5 (EM MASSA SECA DE CIMENTO/ AREIA MÉDIA/ BRITA 1) - PREPARO MECÂNICO COM BETONEIRA 400 L. AF_05/2021</t>
  </si>
  <si>
    <t>Produção de Concreto</t>
  </si>
  <si>
    <t>Fôrmas para Estruturas de Concreto Armado</t>
  </si>
  <si>
    <t xml:space="preserve"> 00001106 </t>
  </si>
  <si>
    <t>CAL HIDRATADA CH-I PARA ARGAMASSAS</t>
  </si>
  <si>
    <t xml:space="preserve"> 00007342 </t>
  </si>
  <si>
    <t>TINTA MINERAL IMPERMEAVEL EM PO, BRANCA</t>
  </si>
  <si>
    <t xml:space="preserve"> 00043058 </t>
  </si>
  <si>
    <t>ACO CA-50, 10,0 MM, OU 12,5 MM, OU 16,0 MM, OU 20,0 MM, DOBRADO E CORTADO</t>
  </si>
  <si>
    <t xml:space="preserve"> 00004718 </t>
  </si>
  <si>
    <t>PEDRA BRITADA N. 2 (19 A 38 MM) POSTO PEDREIRA/FORNECEDOR, SEM FRETE</t>
  </si>
  <si>
    <t xml:space="preserve"> 00037592 </t>
  </si>
  <si>
    <t>BLOCO CERAMICO / TIJOLO VAZADO PARA ALVENARIA DE VEDACAO, FUROS NA VERTICAL DE 9 X 19 X 39 CM (L X A X C)</t>
  </si>
  <si>
    <t xml:space="preserve"> 104205 </t>
  </si>
  <si>
    <t>EMBOÇO OU MASSA ÚNICA EM ARGAMASSA TRAÇO 1:2:8, PREPARO MECÂNICA COM BETONEIRA 400 L, APLICADA COM PROJETOR TIPO CANEQUINHA EM PANOS DE FACHADA COM PRESENÇA DE VÃOS, ESPESSURA DE 45 MM, ACESSO POR BALANCIM MANUAL. AF_08/2022</t>
  </si>
  <si>
    <t>Massa Única Externa</t>
  </si>
  <si>
    <t>Aterro e Reaterro de Valas</t>
  </si>
  <si>
    <t xml:space="preserve"> 104618 </t>
  </si>
  <si>
    <t>REVESTIMENTO CERÂMICO PARA PAREDES INTERNAS COM PLACAS TIPO PASTILHA DE DIMENSÕES 2,5 X 2,5 CM (PLACAS DE 30 X 30 CM) CM APLICADAS A MEIA ALTURA DAS PAREDES. AF_02/2023</t>
  </si>
  <si>
    <t>Revestimentos Cerâmicos Internos</t>
  </si>
  <si>
    <t xml:space="preserve"> 00007258 </t>
  </si>
  <si>
    <t>TIJOLO CERAMICO MACICO COMUM DE *5 X 10 X 20* CM (L X A X C)</t>
  </si>
  <si>
    <t xml:space="preserve"> 87283 </t>
  </si>
  <si>
    <t>ARGAMASSA TRAÇO 1:6 (EM VOLUME DE CIMENTO E AREIA MÉDIA ÚMIDA) COM ADIÇÃO DE PLASTIFICANTE PARA EMBOÇO/MASSA ÚNICA/ASSENTAMENTO DE ALVENARIA DE VEDAÇÃO, PREPARO MECÂNICO COM BETONEIRA 400 L. AF_08/2019</t>
  </si>
  <si>
    <t xml:space="preserve"> 91692 </t>
  </si>
  <si>
    <t>SERRA CIRCULAR DE BANCADA COM MOTOR ELÉTRICO POTÊNCIA DE 5HP, COM COIFA PARA DISCO 10" - CHP DIURNO. AF_08/2015</t>
  </si>
  <si>
    <t xml:space="preserve"> 91693 </t>
  </si>
  <si>
    <t>SERRA CIRCULAR DE BANCADA COM MOTOR ELÉTRICO POTÊNCIA DE 5HP, COM COIFA PARA DISCO 10" - CHI DIURNO. AF_08/2015</t>
  </si>
  <si>
    <t xml:space="preserve"> 00004825 </t>
  </si>
  <si>
    <t>PEITORIL/ SOLEIRA EM MARMORE, POLIDO, BRANCO COMUM, L= *25* CM, E= *3* CM, CORTE RETO</t>
  </si>
  <si>
    <t xml:space="preserve"> S.04.000.036703 </t>
  </si>
  <si>
    <t>Poste para voleibol oficial, galvanizado, com pintura em esmalte na cor verde, completo</t>
  </si>
  <si>
    <t>PAR</t>
  </si>
  <si>
    <t xml:space="preserve"> B.01.000.010139 </t>
  </si>
  <si>
    <t>Pedreiro</t>
  </si>
  <si>
    <t xml:space="preserve"> B.05.000.020514 </t>
  </si>
  <si>
    <t>Pedra britada usinada n° 2 posto obra</t>
  </si>
  <si>
    <t xml:space="preserve"> S.04.000.036701 </t>
  </si>
  <si>
    <t>Tampo para suporte rede voleibol / trave de futebol</t>
  </si>
  <si>
    <t xml:space="preserve"> B.01.000.010146 </t>
  </si>
  <si>
    <t>Servente</t>
  </si>
  <si>
    <t xml:space="preserve"> S.04.000.036702 </t>
  </si>
  <si>
    <t>Rede para volei em poliamida (nylon), malha de 10x10cm, fio com espessura de 2mm, com 4 faixas de arremate em lona</t>
  </si>
  <si>
    <t xml:space="preserve"> B.02.000.020508 </t>
  </si>
  <si>
    <t>Cimento CPII-E-32 (sacos de 50 kg)</t>
  </si>
  <si>
    <t xml:space="preserve"> O.02.000.062501 </t>
  </si>
  <si>
    <t>Tubo de PVC rígido soldável marrom, DN= 20mm (1/2´)</t>
  </si>
  <si>
    <t xml:space="preserve"> O.02.000.062508 </t>
  </si>
  <si>
    <t>Tubo de PVC rígido soldável marrom, DN= 85mm (3´)</t>
  </si>
  <si>
    <t xml:space="preserve"> B.04.000.020503 </t>
  </si>
  <si>
    <t>Areia média lavada (a granel caçamba fechada)</t>
  </si>
  <si>
    <t xml:space="preserve"> N.05.000.036720 </t>
  </si>
  <si>
    <t>Rede para futebol de salão, em náilon, fio 2</t>
  </si>
  <si>
    <t xml:space="preserve"> N.05.000.036719 </t>
  </si>
  <si>
    <t>Trave oficial para futebol de salão completa</t>
  </si>
  <si>
    <t>SERVICOS COMPLEMENTARES</t>
  </si>
  <si>
    <t xml:space="preserve"> 1681 </t>
  </si>
  <si>
    <t>FABRICACAO, MONTAGEM E DESMONTAGEM DE FORMA PARA FUNDACAO EM TABUAS DE 30CM E SARRAFOS 2,5X7,5CM, REAPROVEITAMENTO DE 2 VEZES (COMP. 0601001000)</t>
  </si>
  <si>
    <t xml:space="preserve"> 6399 </t>
  </si>
  <si>
    <t>PINTURA COM TINTA ALQUIDICA DE FUNDO (TIPO ZARCAO) PULVERIZADA SOBRE PERFIL METALICO EXECUTADO EM FABRICA (POR DEMAO). AF_01/2020_PE - SINAPI - 100719</t>
  </si>
  <si>
    <t xml:space="preserve"> 1623 </t>
  </si>
  <si>
    <t>GUINCHO ELETRICO DE COLUNA, CAPACIDADE 400 KG, COM MOTO FREIO, MOTOR TRIFASICO DE 1,25 CV - CHI DIURNO. AF_03/2016 - SINAPI - 93282</t>
  </si>
  <si>
    <t xml:space="preserve"> 6352 </t>
  </si>
  <si>
    <t>CONCRETO FCK = 25MPA, TRACO 1:2,3:2,7 (EM MASSA SECA DE CIMENTO/ AREIA MEDIA/ BRITA 1) - PREPARO MECANICO COM BETONEIRA 400 L. AF_05/2021 - SINAPI - 94965</t>
  </si>
  <si>
    <t xml:space="preserve"> 7500 </t>
  </si>
  <si>
    <t>GRUPO DE SOLDAGEM COM GERADOR A DIESEL 60 CV PARA SOLDA ELETRICA, SOBRE 04 RODAS, COM MOTOR 4 CILINDROS 600 A - CHP DIURNO. AF_02/2016 - SINAPI - 83765</t>
  </si>
  <si>
    <t xml:space="preserve"> 7519 </t>
  </si>
  <si>
    <t>CANTONEIRA DE ABAS IGUAIS LAMINADAS 3/4"X1/8" PAULI 5,22KG-6M (COD.2447)</t>
  </si>
  <si>
    <t>BR</t>
  </si>
  <si>
    <t xml:space="preserve"> 4024 </t>
  </si>
  <si>
    <t>SERRALHEIRO COM ENCARGOS COMPLEMENTARES - SINAPI - 88315</t>
  </si>
  <si>
    <t xml:space="preserve"> 4054 </t>
  </si>
  <si>
    <t>AUXILIAR DE SERRALHEIRO COM ENCARGOS COMPLEMENTARES - SINAPI - 88251</t>
  </si>
  <si>
    <t xml:space="preserve"> 6303 </t>
  </si>
  <si>
    <t>REGULARIZACAO E COMPACTACAO MANUAL DE TERRENO COM SOQUETE (COMP. 0401001109)</t>
  </si>
  <si>
    <t xml:space="preserve"> 1671 </t>
  </si>
  <si>
    <t>LASTRO COM MATERIAL GRANULAR (PEDRA BRITADA N.2), APLICADO EM PISOS OU LAJES SOBRE SOLO, ESPESSURA DE *10 CM*. AF_01/2024 - SINAPI - 96624</t>
  </si>
  <si>
    <t xml:space="preserve"> 6304 </t>
  </si>
  <si>
    <t>REATERRO MANUAL APILOADO COM SOQUETE (COMP. 0401001113)</t>
  </si>
  <si>
    <t xml:space="preserve"> 1638 </t>
  </si>
  <si>
    <t>PINTURA COM TINTA ALQUIDICA DE ACABAMENTO (ESMALTE SINTETICO BRILHANTE) PULVERIZADA SOBRE SUPERFICIES METALICAS (EXCETO PERFIL) EXECUTADO EM OBRA (02 DEMAOS). AF_01/2020_PE - SINAPI - 100759</t>
  </si>
  <si>
    <t xml:space="preserve"> 7633 </t>
  </si>
  <si>
    <t>CANTONEIRA DE ABAS IGUAIS LAMINADAS 1 1/2"X3/16" PAULI 16,08KG-6M (COD.2482)</t>
  </si>
  <si>
    <t xml:space="preserve"> 2754 </t>
  </si>
  <si>
    <t>PINTURA HIDROFUGANTE SOBRE SUPERFICIES DE TIJOLO A VISTA OU CONCRETO APARENTE, COM UMA DEMAO (COMP. 1901003335)</t>
  </si>
  <si>
    <t xml:space="preserve"> 6079 </t>
  </si>
  <si>
    <t>PAR DE TABELAS DE BASQUETE EM COMPENSADO NAVAL, OFICIAL, 1800 X 1200 MM, INCLUINDO ARO DE METAL E REDE EM POLIPROPILENO 100% (SEM SUPORTE DE FIXACAO) - SINAPI - 00025400</t>
  </si>
  <si>
    <t xml:space="preserve"> 4023 </t>
  </si>
  <si>
    <t>SOLDADOR COM ENCARGOS COMPLEMENTARES - SINAPI - 88317</t>
  </si>
  <si>
    <t xml:space="preserve"> 1676 </t>
  </si>
  <si>
    <t>FABRICACAO, MONTAGEM E DESMONTAGEM DE FORMA EM CHAPA DE MADEIRA TIPO PLASTIFICADA DE 12MM DE ESPESSURA, REAPROVEITAMENTO DE 2 VEZES (COMP. 0601001012)</t>
  </si>
  <si>
    <t xml:space="preserve"> 1643 </t>
  </si>
  <si>
    <t>CHUMBADOR DE ACO ZINCADO, DIAMETRO 5/8", COMPRIMENTO 6", COM PORCA - SINAPI - 00011975</t>
  </si>
  <si>
    <t xml:space="preserve"> 1679 </t>
  </si>
  <si>
    <t>ARMACAO DE PILAR OU VIGA DE ESTRUTURA UTILIZANDO ACO CA-50, MEDIA, DIAM. 10,0MM - FORNECIMENTO, CORTE, DOBRA E COLOCACAO (C/ PERDA DE 11%) (COMP. 0601002170)</t>
  </si>
  <si>
    <t xml:space="preserve"> 1680 </t>
  </si>
  <si>
    <t>ARMACAO DE BLOCO, VIGA BALDRAME E SAPATA UTILIZANDO ACO CA-60 DIAM. 4,2MM - FORNECIMENTO, CORTE, DOBRA E COLOCACAO (C/ PERDA DE 7%) (COMP. 0601002100)</t>
  </si>
  <si>
    <t xml:space="preserve"> 6548 </t>
  </si>
  <si>
    <t>ELETRODO REVESTIDO AWS - E6013, DIAMETRO IGUAL A 4,00 MM - SINAPI - 00010999</t>
  </si>
  <si>
    <t xml:space="preserve"> 1622 </t>
  </si>
  <si>
    <t>GUINCHO ELETRICO DE COLUNA, CAPACIDADE 400 KG, COM MOTO FREIO, MOTOR TRIFASICO DE 1,25 CV - CHP DIURNO. AF_03/2016 - SINAPI - 93281</t>
  </si>
  <si>
    <t xml:space="preserve"> 6356 </t>
  </si>
  <si>
    <t>LANCAMENTO/APLICACAO MANUAL DE CONCRETO EM ESTRUTURAS (COMP. 0601003008)</t>
  </si>
  <si>
    <t xml:space="preserve"> 7552 </t>
  </si>
  <si>
    <t>GRUPO DE SOLDAGEM COM GERADOR A DIESEL 60 CV PARA SOLDA ELETRICA, SOBRE 04 RODAS, COM MOTOR 4 CILINDROS 600 A - CHI DIURNO. AF_02/2016 - SINAPI - 83766</t>
  </si>
  <si>
    <t xml:space="preserve"> 6302 </t>
  </si>
  <si>
    <t>ESCAVACAO DE VALAS EM SOLO DE QUALQUER CATEGORIA, NA(S) PROFUNDIDADE(S):- ATE 2.00 M (SEM PRESENCA DE AGUA) (COMP. 0401001100)</t>
  </si>
  <si>
    <t>Composições Auxiliares</t>
  </si>
  <si>
    <t xml:space="preserve"> 015927 </t>
  </si>
  <si>
    <t>BRISE METALICO DE ALUMINIO CHAPA LISA ALUZINC PRE-PINTADA, INJECAO POLIURETANO EXPANDIDO,CURVO/MOVEL ASA AVIAO LUXALON 335</t>
  </si>
  <si>
    <t xml:space="preserve"> 026233 </t>
  </si>
  <si>
    <t>MAO DE OBRA PARA INSTALACAO DE BRISE</t>
  </si>
  <si>
    <t xml:space="preserve"> 028592 </t>
  </si>
  <si>
    <t>ESTRUTURA METALICA GALVANIZADA PARA FIXACAO DE ACM OU BRISE</t>
  </si>
  <si>
    <t xml:space="preserve"> 11708 </t>
  </si>
  <si>
    <t>Poste de gradil Nylofor 3D, h=2,60m, seção de 40x60mm, Belgo ou similar</t>
  </si>
  <si>
    <t>pç</t>
  </si>
  <si>
    <t>377,58</t>
  </si>
  <si>
    <t>151,03</t>
  </si>
  <si>
    <t xml:space="preserve"> 14581 </t>
  </si>
  <si>
    <t>Serviço de colocação e montagem de gradil nylofor</t>
  </si>
  <si>
    <t>27,96</t>
  </si>
  <si>
    <t>56,75</t>
  </si>
  <si>
    <t xml:space="preserve"> 11707 </t>
  </si>
  <si>
    <t>Gradil Nylofor3D, malha 20x5cm, Ø 5mm 250x203 cm, Belgo ou similar</t>
  </si>
  <si>
    <t>1.230,33</t>
  </si>
  <si>
    <t>492,13</t>
  </si>
  <si>
    <t xml:space="preserve"> 12678 </t>
  </si>
  <si>
    <t>Fixador poliamida 40 x 60mm, para poste Nylofor, Belgo ou similar</t>
  </si>
  <si>
    <t>12,43</t>
  </si>
  <si>
    <t>29,83</t>
  </si>
  <si>
    <t>0,28</t>
  </si>
  <si>
    <t>0,92</t>
  </si>
  <si>
    <t>0,05</t>
  </si>
  <si>
    <t>0,50</t>
  </si>
  <si>
    <t>0,29</t>
  </si>
  <si>
    <t>0,09</t>
  </si>
  <si>
    <t>1,42</t>
  </si>
  <si>
    <t xml:space="preserve"> H.04.000.031375 </t>
  </si>
  <si>
    <t>Escada marinheiro galvanizada</t>
  </si>
  <si>
    <t xml:space="preserve"> 6.05.52 </t>
  </si>
  <si>
    <t>UNIAO FERRO GALV DE 3/4'</t>
  </si>
  <si>
    <t xml:space="preserve"> 6.41.02 </t>
  </si>
  <si>
    <t>FILTRO CUNO(AQUALAR)ABS C/ELEM FIL CAR/CEL 360/L/H</t>
  </si>
  <si>
    <t xml:space="preserve"> 6.05.24 </t>
  </si>
  <si>
    <t>COTOVELO FERRO GALV DE 3/4'</t>
  </si>
  <si>
    <t xml:space="preserve"> 6.06.85 </t>
  </si>
  <si>
    <t>NIPLE DUPLO FERRO GALV 1/2"</t>
  </si>
  <si>
    <t xml:space="preserve"> 6.05.02 </t>
  </si>
  <si>
    <t>TUBO ACO GALV.NBR5580-CLASSE MEDIA DN 20MM (3/4")</t>
  </si>
  <si>
    <t xml:space="preserve"> 4.96.70 </t>
  </si>
  <si>
    <t>NIPLE DUPLO FERRO GALV. 3/4"  ROSCA BSP</t>
  </si>
  <si>
    <t xml:space="preserve"> 1.01.18 </t>
  </si>
  <si>
    <t>ENCANADOR</t>
  </si>
  <si>
    <t xml:space="preserve"> 6.05.45 </t>
  </si>
  <si>
    <t>NIPLE DUPLO DE REDUCAO FERRO GALV 3/4" X 1/2"</t>
  </si>
  <si>
    <t xml:space="preserve"> 6.05.01 </t>
  </si>
  <si>
    <t>TUBO ACO GALV.NBR5580-CLASSE MEDIA DN15MM (1/2")</t>
  </si>
  <si>
    <t xml:space="preserve"> 6.05.23 </t>
  </si>
  <si>
    <t>COTOVELO FERRO GALVANIZADO DE 1/2'</t>
  </si>
  <si>
    <t xml:space="preserve"> 1.01.19 </t>
  </si>
  <si>
    <t>AJUDANTE DE ENCANADOR</t>
  </si>
  <si>
    <t xml:space="preserve"> H.03.000.031296 </t>
  </si>
  <si>
    <t>Portão tipo gradil 1 ou 2 folhas, com ou sem bandeira, sob medida</t>
  </si>
  <si>
    <t xml:space="preserve">    MUNICÍPIO DE INOCÊNCIA/MS                                                                                                                                 Rua João Batista Parreira, 522, Centro –   CEP 79580-000                                                                                                 CNPJ: 03.342.938/0001-88 </t>
  </si>
  <si>
    <t>OBJETO: Construção de Escola padrão FNDE 09 salas de dois pavimentos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</si>
</sst>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7" formatCode="#,##0.0000"/>
    <numFmt numFmtId="168" formatCode="#,##0.0000000"/>
    <numFmt numFmtId="169" formatCode="_-[$R$-416]\ * #,##0.00_-;\-[$R$-416]\ * #,##0.00_-;_-[$R$-416]\ * &quot;-&quot;??_-;_-@_-"/>
    <numFmt numFmtId="170" formatCode="0.0%"/>
  </numFmts>
  <fonts count="37" x14ac:knownFonts="1">
    <font>
      <sz val="11"/>
      <name val="Arial"/>
      <family val="1"/>
    </font>
    <font>
      <sz val="11"/>
      <color theme="1"/>
      <name val="Aptos Narrow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0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0.14999847407452621"/>
        <bgColor rgb="FFBAD4EF"/>
      </patternFill>
    </fill>
    <fill>
      <patternFill patternType="solid">
        <fgColor theme="0" tint="-4.9989318521683403E-2"/>
        <bgColor rgb="FFBAD4EF"/>
      </patternFill>
    </fill>
    <fill>
      <patternFill patternType="solid">
        <f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medium">
        <color indexed="64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indexed="64"/>
      </right>
      <top style="thin">
        <color rgb="FFCCCCCC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 style="medium">
        <color indexed="64"/>
      </left>
      <right/>
      <top style="thick">
        <color rgb="FF000000"/>
      </top>
      <bottom style="medium">
        <color indexed="64"/>
      </bottom>
      <diagonal/>
    </border>
    <border>
      <left/>
      <right/>
      <top style="thick">
        <color rgb="FF000000"/>
      </top>
      <bottom style="medium">
        <color indexed="64"/>
      </bottom>
      <diagonal/>
    </border>
    <border>
      <left/>
      <right style="medium">
        <color indexed="64"/>
      </right>
      <top style="thick">
        <color rgb="FF000000"/>
      </top>
      <bottom style="medium">
        <color indexed="64"/>
      </bottom>
      <diagonal/>
    </border>
  </borders>
  <cellStyleXfs count="5">
    <xf numFmtId="0" fontId="0" fillId="0" borderId="0"/>
    <xf numFmtId="9" fontId="25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8">
    <xf numFmtId="0" fontId="0" fillId="0" borderId="0" xfId="0"/>
    <xf numFmtId="0" fontId="20" fillId="11" borderId="0" xfId="0" applyFont="1" applyFill="1" applyAlignment="1">
      <alignment horizontal="center" vertical="top" wrapText="1"/>
    </xf>
    <xf numFmtId="0" fontId="21" fillId="12" borderId="0" xfId="0" applyFont="1" applyFill="1" applyAlignment="1">
      <alignment horizontal="right" vertical="top" wrapText="1"/>
    </xf>
    <xf numFmtId="0" fontId="23" fillId="14" borderId="0" xfId="0" applyFont="1" applyFill="1" applyAlignment="1">
      <alignment horizontal="left" vertical="top" wrapText="1"/>
    </xf>
    <xf numFmtId="0" fontId="19" fillId="10" borderId="0" xfId="0" applyFont="1" applyFill="1" applyAlignment="1">
      <alignment horizontal="left" vertical="top" wrapText="1"/>
    </xf>
    <xf numFmtId="0" fontId="0" fillId="0" borderId="0" xfId="0"/>
    <xf numFmtId="0" fontId="21" fillId="12" borderId="0" xfId="0" applyFont="1" applyFill="1" applyAlignment="1">
      <alignment horizontal="right" vertical="top" wrapText="1"/>
    </xf>
    <xf numFmtId="4" fontId="22" fillId="13" borderId="0" xfId="0" applyNumberFormat="1" applyFont="1" applyFill="1" applyAlignment="1">
      <alignment horizontal="right" vertical="top" wrapText="1"/>
    </xf>
    <xf numFmtId="0" fontId="24" fillId="15" borderId="0" xfId="0" applyFont="1" applyFill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6" fillId="0" borderId="11" xfId="0" applyFont="1" applyBorder="1" applyAlignment="1">
      <alignment vertical="top" wrapText="1"/>
    </xf>
    <xf numFmtId="0" fontId="26" fillId="0" borderId="12" xfId="0" applyFont="1" applyBorder="1" applyAlignment="1">
      <alignment horizontal="center" vertical="top" wrapText="1"/>
    </xf>
    <xf numFmtId="0" fontId="26" fillId="0" borderId="13" xfId="0" applyFont="1" applyBorder="1" applyAlignment="1">
      <alignment horizontal="center" vertical="top" wrapText="1"/>
    </xf>
    <xf numFmtId="0" fontId="26" fillId="0" borderId="14" xfId="0" applyFont="1" applyBorder="1" applyAlignment="1">
      <alignment horizontal="center" vertical="top" wrapText="1"/>
    </xf>
    <xf numFmtId="0" fontId="26" fillId="0" borderId="15" xfId="0" applyFont="1" applyBorder="1" applyAlignment="1">
      <alignment vertical="top" wrapText="1"/>
    </xf>
    <xf numFmtId="0" fontId="26" fillId="0" borderId="16" xfId="0" applyFont="1" applyBorder="1" applyAlignment="1">
      <alignment vertical="top" wrapText="1"/>
    </xf>
    <xf numFmtId="0" fontId="26" fillId="0" borderId="17" xfId="0" applyFont="1" applyBorder="1" applyAlignment="1">
      <alignment vertical="top" wrapText="1"/>
    </xf>
    <xf numFmtId="10" fontId="1" fillId="0" borderId="18" xfId="0" applyNumberFormat="1" applyFont="1" applyBorder="1" applyAlignment="1">
      <alignment vertical="center" wrapText="1"/>
    </xf>
    <xf numFmtId="14" fontId="1" fillId="0" borderId="19" xfId="0" applyNumberFormat="1" applyFont="1" applyBorder="1" applyAlignment="1">
      <alignment horizontal="center" vertical="center" wrapText="1"/>
    </xf>
    <xf numFmtId="14" fontId="1" fillId="0" borderId="20" xfId="0" applyNumberFormat="1" applyFont="1" applyBorder="1" applyAlignment="1">
      <alignment horizontal="center" vertical="center" wrapText="1"/>
    </xf>
    <xf numFmtId="14" fontId="1" fillId="0" borderId="21" xfId="0" applyNumberFormat="1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top" wrapText="1"/>
    </xf>
    <xf numFmtId="0" fontId="30" fillId="0" borderId="20" xfId="0" applyFont="1" applyBorder="1" applyAlignment="1">
      <alignment horizontal="center" vertical="top" wrapText="1"/>
    </xf>
    <xf numFmtId="0" fontId="30" fillId="0" borderId="21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26" fillId="0" borderId="0" xfId="0" applyFont="1" applyBorder="1" applyAlignment="1">
      <alignment vertical="top" wrapText="1"/>
    </xf>
    <xf numFmtId="0" fontId="30" fillId="0" borderId="0" xfId="0" applyFont="1" applyBorder="1" applyAlignment="1">
      <alignment vertical="top" wrapText="1"/>
    </xf>
    <xf numFmtId="0" fontId="26" fillId="0" borderId="3" xfId="0" applyFont="1" applyBorder="1" applyAlignment="1">
      <alignment horizontal="center" vertical="top" wrapText="1"/>
    </xf>
    <xf numFmtId="0" fontId="26" fillId="0" borderId="4" xfId="0" applyFont="1" applyBorder="1" applyAlignment="1">
      <alignment horizontal="center" vertical="top" wrapText="1"/>
    </xf>
    <xf numFmtId="0" fontId="26" fillId="0" borderId="7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center" wrapText="1"/>
    </xf>
    <xf numFmtId="0" fontId="26" fillId="0" borderId="12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3" fillId="2" borderId="22" xfId="0" applyFont="1" applyFill="1" applyBorder="1" applyAlignment="1">
      <alignment horizontal="left" vertical="top" wrapText="1"/>
    </xf>
    <xf numFmtId="0" fontId="5" fillId="4" borderId="23" xfId="0" applyFont="1" applyFill="1" applyBorder="1" applyAlignment="1">
      <alignment horizontal="right" vertical="top" wrapText="1"/>
    </xf>
    <xf numFmtId="0" fontId="3" fillId="2" borderId="23" xfId="0" applyFont="1" applyFill="1" applyBorder="1" applyAlignment="1">
      <alignment horizontal="left" vertical="top" wrapText="1"/>
    </xf>
    <xf numFmtId="0" fontId="4" fillId="3" borderId="23" xfId="0" applyFont="1" applyFill="1" applyBorder="1" applyAlignment="1">
      <alignment horizontal="center" vertical="top" wrapText="1"/>
    </xf>
    <xf numFmtId="0" fontId="3" fillId="2" borderId="24" xfId="0" applyFont="1" applyFill="1" applyBorder="1" applyAlignment="1">
      <alignment horizontal="left" vertical="top" wrapText="1"/>
    </xf>
    <xf numFmtId="44" fontId="0" fillId="0" borderId="0" xfId="0" applyNumberFormat="1"/>
    <xf numFmtId="0" fontId="5" fillId="4" borderId="28" xfId="0" applyFont="1" applyFill="1" applyBorder="1" applyAlignment="1">
      <alignment horizontal="right" vertical="top" wrapText="1"/>
    </xf>
    <xf numFmtId="0" fontId="5" fillId="4" borderId="29" xfId="0" applyFont="1" applyFill="1" applyBorder="1" applyAlignment="1">
      <alignment horizontal="right" vertical="top" wrapText="1"/>
    </xf>
    <xf numFmtId="0" fontId="5" fillId="4" borderId="29" xfId="0" applyFont="1" applyFill="1" applyBorder="1" applyAlignment="1">
      <alignment horizontal="right" vertical="top" wrapText="1"/>
    </xf>
    <xf numFmtId="0" fontId="5" fillId="4" borderId="30" xfId="0" applyFont="1" applyFill="1" applyBorder="1" applyAlignment="1">
      <alignment horizontal="right" vertical="top" wrapText="1"/>
    </xf>
    <xf numFmtId="0" fontId="6" fillId="5" borderId="27" xfId="0" applyFont="1" applyFill="1" applyBorder="1" applyAlignment="1">
      <alignment horizontal="left" vertical="top" wrapText="1"/>
    </xf>
    <xf numFmtId="0" fontId="7" fillId="6" borderId="27" xfId="0" applyFont="1" applyFill="1" applyBorder="1" applyAlignment="1">
      <alignment horizontal="right" vertical="top" wrapText="1"/>
    </xf>
    <xf numFmtId="44" fontId="7" fillId="6" borderId="27" xfId="0" applyNumberFormat="1" applyFont="1" applyFill="1" applyBorder="1" applyAlignment="1">
      <alignment horizontal="right" vertical="top" wrapText="1"/>
    </xf>
    <xf numFmtId="44" fontId="6" fillId="5" borderId="27" xfId="0" applyNumberFormat="1" applyFont="1" applyFill="1" applyBorder="1" applyAlignment="1">
      <alignment horizontal="left" vertical="top" wrapText="1"/>
    </xf>
    <xf numFmtId="44" fontId="8" fillId="7" borderId="27" xfId="0" applyNumberFormat="1" applyFont="1" applyFill="1" applyBorder="1" applyAlignment="1">
      <alignment horizontal="right" vertical="top" wrapText="1"/>
    </xf>
    <xf numFmtId="0" fontId="10" fillId="0" borderId="27" xfId="0" applyFont="1" applyFill="1" applyBorder="1" applyAlignment="1">
      <alignment horizontal="left" vertical="top" wrapText="1"/>
    </xf>
    <xf numFmtId="0" fontId="12" fillId="0" borderId="27" xfId="0" applyFont="1" applyFill="1" applyBorder="1" applyAlignment="1">
      <alignment horizontal="right" vertical="top" wrapText="1"/>
    </xf>
    <xf numFmtId="0" fontId="11" fillId="0" borderId="27" xfId="0" applyFont="1" applyFill="1" applyBorder="1" applyAlignment="1">
      <alignment horizontal="center" vertical="top" wrapText="1"/>
    </xf>
    <xf numFmtId="44" fontId="13" fillId="0" borderId="27" xfId="0" applyNumberFormat="1" applyFont="1" applyFill="1" applyBorder="1" applyAlignment="1">
      <alignment horizontal="right" vertical="top" wrapText="1"/>
    </xf>
    <xf numFmtId="0" fontId="6" fillId="19" borderId="27" xfId="0" applyFont="1" applyFill="1" applyBorder="1" applyAlignment="1">
      <alignment horizontal="left" vertical="top" wrapText="1"/>
    </xf>
    <xf numFmtId="0" fontId="7" fillId="19" borderId="27" xfId="0" applyFont="1" applyFill="1" applyBorder="1" applyAlignment="1">
      <alignment horizontal="right" vertical="top" wrapText="1"/>
    </xf>
    <xf numFmtId="44" fontId="7" fillId="19" borderId="27" xfId="0" applyNumberFormat="1" applyFont="1" applyFill="1" applyBorder="1" applyAlignment="1">
      <alignment horizontal="right" vertical="top" wrapText="1"/>
    </xf>
    <xf numFmtId="44" fontId="6" fillId="19" borderId="27" xfId="0" applyNumberFormat="1" applyFont="1" applyFill="1" applyBorder="1" applyAlignment="1">
      <alignment horizontal="left" vertical="top" wrapText="1"/>
    </xf>
    <xf numFmtId="44" fontId="8" fillId="19" borderId="27" xfId="0" applyNumberFormat="1" applyFont="1" applyFill="1" applyBorder="1" applyAlignment="1">
      <alignment horizontal="right" vertical="top" wrapText="1"/>
    </xf>
    <xf numFmtId="0" fontId="6" fillId="20" borderId="27" xfId="0" applyFont="1" applyFill="1" applyBorder="1" applyAlignment="1">
      <alignment horizontal="left" vertical="top" wrapText="1"/>
    </xf>
    <xf numFmtId="0" fontId="7" fillId="20" borderId="27" xfId="0" applyFont="1" applyFill="1" applyBorder="1" applyAlignment="1">
      <alignment horizontal="right" vertical="top" wrapText="1"/>
    </xf>
    <xf numFmtId="44" fontId="7" fillId="20" borderId="27" xfId="0" applyNumberFormat="1" applyFont="1" applyFill="1" applyBorder="1" applyAlignment="1">
      <alignment horizontal="right" vertical="top" wrapText="1"/>
    </xf>
    <xf numFmtId="44" fontId="6" fillId="20" borderId="27" xfId="0" applyNumberFormat="1" applyFont="1" applyFill="1" applyBorder="1" applyAlignment="1">
      <alignment horizontal="left" vertical="top" wrapText="1"/>
    </xf>
    <xf numFmtId="44" fontId="8" fillId="20" borderId="27" xfId="0" applyNumberFormat="1" applyFont="1" applyFill="1" applyBorder="1" applyAlignment="1">
      <alignment horizontal="right" vertical="top" wrapText="1"/>
    </xf>
    <xf numFmtId="0" fontId="15" fillId="0" borderId="27" xfId="0" applyFont="1" applyFill="1" applyBorder="1" applyAlignment="1">
      <alignment horizontal="left" vertical="top" wrapText="1"/>
    </xf>
    <xf numFmtId="0" fontId="17" fillId="0" borderId="27" xfId="0" applyFont="1" applyFill="1" applyBorder="1" applyAlignment="1">
      <alignment horizontal="right" vertical="top" wrapText="1"/>
    </xf>
    <xf numFmtId="0" fontId="16" fillId="0" borderId="27" xfId="0" applyFont="1" applyFill="1" applyBorder="1" applyAlignment="1">
      <alignment horizontal="center" vertical="top" wrapText="1"/>
    </xf>
    <xf numFmtId="44" fontId="18" fillId="0" borderId="27" xfId="0" applyNumberFormat="1" applyFont="1" applyFill="1" applyBorder="1" applyAlignment="1">
      <alignment horizontal="right" vertical="top" wrapText="1"/>
    </xf>
    <xf numFmtId="0" fontId="6" fillId="5" borderId="8" xfId="0" applyFont="1" applyFill="1" applyBorder="1" applyAlignment="1">
      <alignment horizontal="left" vertical="top" wrapText="1"/>
    </xf>
    <xf numFmtId="0" fontId="6" fillId="5" borderId="9" xfId="0" applyFont="1" applyFill="1" applyBorder="1" applyAlignment="1">
      <alignment horizontal="left" vertical="top" wrapText="1"/>
    </xf>
    <xf numFmtId="0" fontId="7" fillId="6" borderId="9" xfId="0" applyFont="1" applyFill="1" applyBorder="1" applyAlignment="1">
      <alignment horizontal="right" vertical="top" wrapText="1"/>
    </xf>
    <xf numFmtId="44" fontId="7" fillId="6" borderId="9" xfId="0" applyNumberFormat="1" applyFont="1" applyFill="1" applyBorder="1" applyAlignment="1">
      <alignment horizontal="right" vertical="top" wrapText="1"/>
    </xf>
    <xf numFmtId="44" fontId="6" fillId="5" borderId="9" xfId="0" applyNumberFormat="1" applyFont="1" applyFill="1" applyBorder="1" applyAlignment="1">
      <alignment horizontal="left" vertical="top" wrapText="1"/>
    </xf>
    <xf numFmtId="44" fontId="8" fillId="7" borderId="10" xfId="0" applyNumberFormat="1" applyFont="1" applyFill="1" applyBorder="1" applyAlignment="1">
      <alignment horizontal="right" vertical="top" wrapText="1"/>
    </xf>
    <xf numFmtId="0" fontId="10" fillId="0" borderId="31" xfId="0" applyFont="1" applyFill="1" applyBorder="1" applyAlignment="1">
      <alignment horizontal="left" vertical="top" wrapText="1"/>
    </xf>
    <xf numFmtId="44" fontId="13" fillId="0" borderId="32" xfId="0" applyNumberFormat="1" applyFont="1" applyFill="1" applyBorder="1" applyAlignment="1">
      <alignment horizontal="right" vertical="top" wrapText="1"/>
    </xf>
    <xf numFmtId="0" fontId="6" fillId="5" borderId="31" xfId="0" applyFont="1" applyFill="1" applyBorder="1" applyAlignment="1">
      <alignment horizontal="left" vertical="top" wrapText="1"/>
    </xf>
    <xf numFmtId="44" fontId="8" fillId="7" borderId="32" xfId="0" applyNumberFormat="1" applyFont="1" applyFill="1" applyBorder="1" applyAlignment="1">
      <alignment horizontal="right" vertical="top" wrapText="1"/>
    </xf>
    <xf numFmtId="0" fontId="6" fillId="19" borderId="31" xfId="0" applyFont="1" applyFill="1" applyBorder="1" applyAlignment="1">
      <alignment horizontal="left" vertical="top" wrapText="1"/>
    </xf>
    <xf numFmtId="44" fontId="8" fillId="19" borderId="32" xfId="0" applyNumberFormat="1" applyFont="1" applyFill="1" applyBorder="1" applyAlignment="1">
      <alignment horizontal="right" vertical="top" wrapText="1"/>
    </xf>
    <xf numFmtId="0" fontId="6" fillId="20" borderId="31" xfId="0" applyFont="1" applyFill="1" applyBorder="1" applyAlignment="1">
      <alignment horizontal="left" vertical="top" wrapText="1"/>
    </xf>
    <xf numFmtId="44" fontId="8" fillId="20" borderId="32" xfId="0" applyNumberFormat="1" applyFont="1" applyFill="1" applyBorder="1" applyAlignment="1">
      <alignment horizontal="right" vertical="top" wrapText="1"/>
    </xf>
    <xf numFmtId="0" fontId="15" fillId="0" borderId="31" xfId="0" applyFont="1" applyFill="1" applyBorder="1" applyAlignment="1">
      <alignment horizontal="left" vertical="top" wrapText="1"/>
    </xf>
    <xf numFmtId="44" fontId="18" fillId="0" borderId="32" xfId="0" applyNumberFormat="1" applyFont="1" applyFill="1" applyBorder="1" applyAlignment="1">
      <alignment horizontal="right" vertical="top" wrapText="1"/>
    </xf>
    <xf numFmtId="44" fontId="8" fillId="7" borderId="33" xfId="0" applyNumberFormat="1" applyFont="1" applyFill="1" applyBorder="1" applyAlignment="1">
      <alignment horizontal="right" vertical="top" wrapText="1"/>
    </xf>
    <xf numFmtId="44" fontId="8" fillId="19" borderId="33" xfId="0" applyNumberFormat="1" applyFont="1" applyFill="1" applyBorder="1" applyAlignment="1">
      <alignment horizontal="right" vertical="top" wrapText="1"/>
    </xf>
    <xf numFmtId="44" fontId="8" fillId="20" borderId="33" xfId="0" applyNumberFormat="1" applyFont="1" applyFill="1" applyBorder="1" applyAlignment="1">
      <alignment horizontal="right" vertical="top" wrapText="1"/>
    </xf>
    <xf numFmtId="0" fontId="21" fillId="18" borderId="3" xfId="0" applyFont="1" applyFill="1" applyBorder="1" applyAlignment="1">
      <alignment horizontal="right" vertical="top" wrapText="1"/>
    </xf>
    <xf numFmtId="0" fontId="21" fillId="18" borderId="4" xfId="0" applyFont="1" applyFill="1" applyBorder="1" applyAlignment="1">
      <alignment horizontal="right" vertical="top" wrapText="1"/>
    </xf>
    <xf numFmtId="44" fontId="21" fillId="18" borderId="4" xfId="0" applyNumberFormat="1" applyFont="1" applyFill="1" applyBorder="1" applyAlignment="1">
      <alignment horizontal="right" vertical="top" wrapText="1"/>
    </xf>
    <xf numFmtId="44" fontId="13" fillId="0" borderId="34" xfId="0" applyNumberFormat="1" applyFont="1" applyFill="1" applyBorder="1" applyAlignment="1">
      <alignment horizontal="right" vertical="top" wrapText="1"/>
    </xf>
    <xf numFmtId="44" fontId="13" fillId="0" borderId="35" xfId="0" applyNumberFormat="1" applyFont="1" applyFill="1" applyBorder="1" applyAlignment="1">
      <alignment horizontal="right" vertical="top" wrapText="1"/>
    </xf>
    <xf numFmtId="0" fontId="10" fillId="0" borderId="36" xfId="0" applyFont="1" applyFill="1" applyBorder="1" applyAlignment="1">
      <alignment horizontal="left" vertical="top" wrapText="1"/>
    </xf>
    <xf numFmtId="0" fontId="12" fillId="0" borderId="34" xfId="0" applyFont="1" applyFill="1" applyBorder="1" applyAlignment="1">
      <alignment horizontal="right" vertical="top" wrapText="1"/>
    </xf>
    <xf numFmtId="0" fontId="10" fillId="0" borderId="34" xfId="0" applyFont="1" applyFill="1" applyBorder="1" applyAlignment="1">
      <alignment horizontal="left" vertical="top" wrapText="1"/>
    </xf>
    <xf numFmtId="0" fontId="11" fillId="0" borderId="34" xfId="0" applyFont="1" applyFill="1" applyBorder="1" applyAlignment="1">
      <alignment horizontal="center" vertical="top" wrapText="1"/>
    </xf>
    <xf numFmtId="44" fontId="21" fillId="18" borderId="37" xfId="0" applyNumberFormat="1" applyFont="1" applyFill="1" applyBorder="1" applyAlignment="1">
      <alignment horizontal="right" vertical="top" wrapText="1"/>
    </xf>
    <xf numFmtId="44" fontId="21" fillId="18" borderId="38" xfId="0" applyNumberFormat="1" applyFont="1" applyFill="1" applyBorder="1" applyAlignment="1">
      <alignment horizontal="right" vertical="top" wrapText="1"/>
    </xf>
    <xf numFmtId="169" fontId="32" fillId="0" borderId="40" xfId="0" applyNumberFormat="1" applyFont="1" applyBorder="1" applyAlignment="1">
      <alignment horizontal="center" vertical="center" wrapText="1"/>
    </xf>
    <xf numFmtId="169" fontId="32" fillId="0" borderId="41" xfId="0" applyNumberFormat="1" applyFont="1" applyBorder="1" applyAlignment="1">
      <alignment horizontal="center" vertical="center" wrapText="1"/>
    </xf>
    <xf numFmtId="169" fontId="32" fillId="0" borderId="32" xfId="0" applyNumberFormat="1" applyFont="1" applyBorder="1" applyAlignment="1">
      <alignment horizontal="right" vertical="top" wrapText="1"/>
    </xf>
    <xf numFmtId="169" fontId="32" fillId="0" borderId="19" xfId="0" applyNumberFormat="1" applyFont="1" applyBorder="1" applyAlignment="1">
      <alignment horizontal="center" vertical="center" wrapText="1"/>
    </xf>
    <xf numFmtId="169" fontId="32" fillId="0" borderId="42" xfId="0" applyNumberFormat="1" applyFont="1" applyBorder="1" applyAlignment="1">
      <alignment horizontal="center" vertical="center" wrapText="1"/>
    </xf>
    <xf numFmtId="169" fontId="32" fillId="0" borderId="17" xfId="0" applyNumberFormat="1" applyFont="1" applyBorder="1" applyAlignment="1">
      <alignment horizontal="right" vertical="top" wrapText="1"/>
    </xf>
    <xf numFmtId="0" fontId="14" fillId="15" borderId="39" xfId="0" applyFont="1" applyFill="1" applyBorder="1" applyAlignment="1">
      <alignment horizontal="center" wrapText="1"/>
    </xf>
    <xf numFmtId="0" fontId="14" fillId="15" borderId="45" xfId="0" applyFont="1" applyFill="1" applyBorder="1" applyAlignment="1">
      <alignment horizontal="center" wrapText="1"/>
    </xf>
    <xf numFmtId="0" fontId="14" fillId="15" borderId="46" xfId="0" applyFont="1" applyFill="1" applyBorder="1" applyAlignment="1">
      <alignment horizontal="center" wrapText="1"/>
    </xf>
    <xf numFmtId="0" fontId="14" fillId="15" borderId="0" xfId="0" applyFont="1" applyFill="1" applyBorder="1" applyAlignment="1">
      <alignment horizontal="center" wrapText="1"/>
    </xf>
    <xf numFmtId="0" fontId="14" fillId="15" borderId="47" xfId="0" applyFont="1" applyFill="1" applyBorder="1" applyAlignment="1">
      <alignment horizontal="center" wrapText="1"/>
    </xf>
    <xf numFmtId="0" fontId="14" fillId="15" borderId="48" xfId="0" applyFont="1" applyFill="1" applyBorder="1" applyAlignment="1">
      <alignment horizontal="center" wrapText="1"/>
    </xf>
    <xf numFmtId="0" fontId="14" fillId="15" borderId="43" xfId="0" applyFont="1" applyFill="1" applyBorder="1" applyAlignment="1">
      <alignment horizontal="center" wrapText="1"/>
    </xf>
    <xf numFmtId="0" fontId="14" fillId="15" borderId="44" xfId="0" applyFont="1" applyFill="1" applyBorder="1" applyAlignment="1">
      <alignment horizontal="center" wrapText="1"/>
    </xf>
    <xf numFmtId="0" fontId="14" fillId="15" borderId="49" xfId="0" applyFont="1" applyFill="1" applyBorder="1" applyAlignment="1">
      <alignment horizontal="center" wrapText="1"/>
    </xf>
    <xf numFmtId="0" fontId="33" fillId="0" borderId="6" xfId="0" applyFont="1" applyBorder="1" applyAlignment="1">
      <alignment horizontal="center" vertical="center" wrapText="1"/>
    </xf>
    <xf numFmtId="0" fontId="35" fillId="21" borderId="45" xfId="0" applyFont="1" applyFill="1" applyBorder="1" applyAlignment="1">
      <alignment horizontal="left" vertical="center" wrapText="1"/>
    </xf>
    <xf numFmtId="0" fontId="35" fillId="21" borderId="39" xfId="0" applyFont="1" applyFill="1" applyBorder="1" applyAlignment="1">
      <alignment horizontal="left" vertical="center" wrapText="1"/>
    </xf>
    <xf numFmtId="0" fontId="35" fillId="21" borderId="43" xfId="0" applyFont="1" applyFill="1" applyBorder="1" applyAlignment="1">
      <alignment horizontal="left" vertical="center" wrapText="1"/>
    </xf>
    <xf numFmtId="0" fontId="2" fillId="21" borderId="11" xfId="0" applyFont="1" applyFill="1" applyBorder="1" applyAlignment="1">
      <alignment vertical="top" wrapText="1"/>
    </xf>
    <xf numFmtId="0" fontId="2" fillId="21" borderId="45" xfId="0" applyFont="1" applyFill="1" applyBorder="1" applyAlignment="1">
      <alignment horizontal="center" vertical="top" wrapText="1"/>
    </xf>
    <xf numFmtId="0" fontId="2" fillId="21" borderId="39" xfId="0" applyFont="1" applyFill="1" applyBorder="1" applyAlignment="1">
      <alignment horizontal="center" vertical="top" wrapText="1"/>
    </xf>
    <xf numFmtId="0" fontId="2" fillId="21" borderId="43" xfId="0" applyFont="1" applyFill="1" applyBorder="1" applyAlignment="1">
      <alignment horizontal="center" vertical="top" wrapText="1"/>
    </xf>
    <xf numFmtId="0" fontId="28" fillId="22" borderId="3" xfId="2" applyFont="1" applyFill="1" applyBorder="1" applyAlignment="1">
      <alignment horizontal="center" vertical="center" wrapText="1"/>
    </xf>
    <xf numFmtId="0" fontId="28" fillId="22" borderId="4" xfId="2" applyFont="1" applyFill="1" applyBorder="1" applyAlignment="1">
      <alignment horizontal="center" vertical="center" wrapText="1"/>
    </xf>
    <xf numFmtId="0" fontId="28" fillId="22" borderId="7" xfId="2" applyFont="1" applyFill="1" applyBorder="1" applyAlignment="1">
      <alignment horizontal="center" vertical="center" wrapText="1"/>
    </xf>
    <xf numFmtId="0" fontId="36" fillId="23" borderId="8" xfId="2" applyFont="1" applyFill="1" applyBorder="1" applyAlignment="1">
      <alignment horizontal="center" vertical="top" wrapText="1"/>
    </xf>
    <xf numFmtId="0" fontId="36" fillId="23" borderId="9" xfId="2" applyFont="1" applyFill="1" applyBorder="1" applyAlignment="1">
      <alignment horizontal="center" vertical="top" wrapText="1"/>
    </xf>
    <xf numFmtId="0" fontId="36" fillId="23" borderId="10" xfId="2" applyFont="1" applyFill="1" applyBorder="1" applyAlignment="1">
      <alignment horizontal="center" vertical="top" wrapText="1"/>
    </xf>
    <xf numFmtId="0" fontId="35" fillId="0" borderId="31" xfId="2" applyFont="1" applyBorder="1" applyAlignment="1">
      <alignment horizontal="center" vertical="top" wrapText="1"/>
    </xf>
    <xf numFmtId="0" fontId="35" fillId="0" borderId="27" xfId="2" applyFont="1" applyBorder="1" applyAlignment="1">
      <alignment vertical="top" wrapText="1"/>
    </xf>
    <xf numFmtId="4" fontId="35" fillId="0" borderId="27" xfId="2" applyNumberFormat="1" applyFont="1" applyBorder="1" applyAlignment="1">
      <alignment horizontal="right" vertical="top" wrapText="1"/>
    </xf>
    <xf numFmtId="43" fontId="35" fillId="0" borderId="27" xfId="3" applyFont="1" applyFill="1" applyBorder="1" applyAlignment="1">
      <alignment vertical="top" wrapText="1"/>
    </xf>
    <xf numFmtId="10" fontId="35" fillId="0" borderId="27" xfId="4" applyNumberFormat="1" applyFont="1" applyFill="1" applyBorder="1" applyAlignment="1">
      <alignment vertical="top" wrapText="1"/>
    </xf>
    <xf numFmtId="10" fontId="35" fillId="0" borderId="32" xfId="4" applyNumberFormat="1" applyFont="1" applyFill="1" applyBorder="1" applyAlignment="1">
      <alignment vertical="top" wrapText="1"/>
    </xf>
    <xf numFmtId="43" fontId="1" fillId="0" borderId="0" xfId="2" applyNumberFormat="1"/>
    <xf numFmtId="10" fontId="1" fillId="0" borderId="0" xfId="2" applyNumberFormat="1"/>
    <xf numFmtId="0" fontId="1" fillId="0" borderId="27" xfId="2" applyBorder="1"/>
    <xf numFmtId="0" fontId="1" fillId="0" borderId="32" xfId="2" applyBorder="1"/>
    <xf numFmtId="0" fontId="35" fillId="0" borderId="31" xfId="2" applyFont="1" applyBorder="1" applyAlignment="1">
      <alignment horizontal="center" vertical="top" wrapText="1"/>
    </xf>
    <xf numFmtId="0" fontId="35" fillId="0" borderId="27" xfId="2" applyFont="1" applyBorder="1" applyAlignment="1">
      <alignment horizontal="center" vertical="top" wrapText="1"/>
    </xf>
    <xf numFmtId="43" fontId="35" fillId="0" borderId="27" xfId="2" applyNumberFormat="1" applyFont="1" applyBorder="1" applyAlignment="1">
      <alignment vertical="top" wrapText="1"/>
    </xf>
    <xf numFmtId="0" fontId="35" fillId="0" borderId="15" xfId="2" applyFont="1" applyBorder="1" applyAlignment="1">
      <alignment horizontal="center" vertical="top" wrapText="1"/>
    </xf>
    <xf numFmtId="0" fontId="35" fillId="0" borderId="16" xfId="2" applyFont="1" applyBorder="1" applyAlignment="1">
      <alignment horizontal="center" vertical="top" wrapText="1"/>
    </xf>
    <xf numFmtId="43" fontId="35" fillId="0" borderId="16" xfId="2" applyNumberFormat="1" applyFont="1" applyBorder="1" applyAlignment="1">
      <alignment vertical="top" wrapText="1"/>
    </xf>
    <xf numFmtId="10" fontId="35" fillId="0" borderId="16" xfId="4" applyNumberFormat="1" applyFont="1" applyFill="1" applyBorder="1" applyAlignment="1">
      <alignment vertical="top" wrapText="1"/>
    </xf>
    <xf numFmtId="0" fontId="9" fillId="21" borderId="46" xfId="0" applyFont="1" applyFill="1" applyBorder="1" applyAlignment="1">
      <alignment horizontal="left" vertical="center" wrapText="1"/>
    </xf>
    <xf numFmtId="0" fontId="9" fillId="21" borderId="0" xfId="0" applyFont="1" applyFill="1" applyBorder="1" applyAlignment="1">
      <alignment horizontal="left" vertical="center" wrapText="1"/>
    </xf>
    <xf numFmtId="0" fontId="9" fillId="21" borderId="44" xfId="0" applyFont="1" applyFill="1" applyBorder="1" applyAlignment="1">
      <alignment horizontal="left" vertical="center" wrapText="1"/>
    </xf>
    <xf numFmtId="10" fontId="9" fillId="21" borderId="50" xfId="0" applyNumberFormat="1" applyFont="1" applyFill="1" applyBorder="1" applyAlignment="1">
      <alignment vertical="top" wrapText="1"/>
    </xf>
    <xf numFmtId="14" fontId="2" fillId="21" borderId="46" xfId="0" applyNumberFormat="1" applyFont="1" applyFill="1" applyBorder="1" applyAlignment="1">
      <alignment horizontal="center" vertical="top" wrapText="1"/>
    </xf>
    <xf numFmtId="14" fontId="2" fillId="21" borderId="0" xfId="0" applyNumberFormat="1" applyFont="1" applyFill="1" applyBorder="1" applyAlignment="1">
      <alignment horizontal="center" vertical="top" wrapText="1"/>
    </xf>
    <xf numFmtId="14" fontId="2" fillId="21" borderId="44" xfId="0" applyNumberFormat="1" applyFont="1" applyFill="1" applyBorder="1" applyAlignment="1">
      <alignment horizontal="center" vertical="top" wrapText="1"/>
    </xf>
    <xf numFmtId="9" fontId="0" fillId="0" borderId="0" xfId="1" applyFont="1"/>
    <xf numFmtId="9" fontId="0" fillId="24" borderId="0" xfId="1" applyFont="1" applyFill="1"/>
    <xf numFmtId="0" fontId="2" fillId="0" borderId="39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48" xfId="0" applyFont="1" applyBorder="1" applyAlignment="1">
      <alignment horizontal="center" vertical="top" wrapText="1"/>
    </xf>
    <xf numFmtId="0" fontId="27" fillId="0" borderId="0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45" xfId="0" applyFont="1" applyBorder="1" applyAlignment="1">
      <alignment horizontal="center" vertical="center" wrapText="1"/>
    </xf>
    <xf numFmtId="0" fontId="33" fillId="0" borderId="39" xfId="0" applyFont="1" applyBorder="1" applyAlignment="1">
      <alignment horizontal="center" vertical="center" wrapText="1"/>
    </xf>
    <xf numFmtId="0" fontId="33" fillId="0" borderId="43" xfId="0" applyFont="1" applyBorder="1" applyAlignment="1">
      <alignment horizontal="center" vertical="center" wrapText="1"/>
    </xf>
    <xf numFmtId="0" fontId="33" fillId="0" borderId="46" xfId="0" applyFont="1" applyBorder="1" applyAlignment="1">
      <alignment horizontal="center" vertical="center" wrapText="1"/>
    </xf>
    <xf numFmtId="0" fontId="33" fillId="0" borderId="44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49" xfId="0" applyFont="1" applyBorder="1" applyAlignment="1">
      <alignment horizontal="center" vertical="center" wrapText="1"/>
    </xf>
    <xf numFmtId="0" fontId="27" fillId="0" borderId="44" xfId="0" applyFont="1" applyBorder="1" applyAlignment="1">
      <alignment horizontal="center" vertical="center" wrapText="1"/>
    </xf>
    <xf numFmtId="0" fontId="27" fillId="0" borderId="4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top" wrapText="1"/>
    </xf>
    <xf numFmtId="0" fontId="27" fillId="0" borderId="39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top" wrapText="1"/>
    </xf>
    <xf numFmtId="0" fontId="2" fillId="0" borderId="47" xfId="0" applyFont="1" applyBorder="1" applyAlignment="1">
      <alignment horizontal="center" vertical="top" wrapText="1"/>
    </xf>
    <xf numFmtId="0" fontId="0" fillId="0" borderId="3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9" xfId="0" applyBorder="1" applyAlignment="1">
      <alignment horizontal="center"/>
    </xf>
    <xf numFmtId="0" fontId="34" fillId="0" borderId="45" xfId="0" applyFont="1" applyBorder="1" applyAlignment="1">
      <alignment horizontal="center"/>
    </xf>
    <xf numFmtId="0" fontId="34" fillId="0" borderId="47" xfId="0" applyFont="1" applyBorder="1" applyAlignment="1">
      <alignment horizontal="center"/>
    </xf>
    <xf numFmtId="0" fontId="34" fillId="0" borderId="48" xfId="0" applyFont="1" applyBorder="1" applyAlignment="1">
      <alignment horizontal="center"/>
    </xf>
    <xf numFmtId="0" fontId="34" fillId="0" borderId="49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 wrapText="1"/>
    </xf>
    <xf numFmtId="170" fontId="35" fillId="0" borderId="17" xfId="4" applyNumberFormat="1" applyFont="1" applyFill="1" applyBorder="1" applyAlignment="1">
      <alignment vertical="top" wrapText="1"/>
    </xf>
    <xf numFmtId="0" fontId="2" fillId="17" borderId="2" xfId="0" applyFont="1" applyFill="1" applyBorder="1" applyAlignment="1">
      <alignment horizontal="left" vertical="top" wrapText="1"/>
    </xf>
    <xf numFmtId="0" fontId="2" fillId="17" borderId="2" xfId="0" applyFont="1" applyFill="1" applyBorder="1" applyAlignment="1">
      <alignment horizontal="right" vertical="top" wrapText="1"/>
    </xf>
    <xf numFmtId="0" fontId="2" fillId="17" borderId="2" xfId="0" applyFont="1" applyFill="1" applyBorder="1" applyAlignment="1">
      <alignment horizontal="left" vertical="top" wrapText="1"/>
    </xf>
    <xf numFmtId="0" fontId="2" fillId="17" borderId="2" xfId="0" applyFont="1" applyFill="1" applyBorder="1" applyAlignment="1">
      <alignment horizontal="center" vertical="top" wrapText="1"/>
    </xf>
    <xf numFmtId="0" fontId="10" fillId="16" borderId="2" xfId="0" applyFont="1" applyFill="1" applyBorder="1" applyAlignment="1">
      <alignment horizontal="left" vertical="top" wrapText="1"/>
    </xf>
    <xf numFmtId="0" fontId="10" fillId="16" borderId="2" xfId="0" applyFont="1" applyFill="1" applyBorder="1" applyAlignment="1">
      <alignment horizontal="right" vertical="top" wrapText="1"/>
    </xf>
    <xf numFmtId="0" fontId="10" fillId="16" borderId="2" xfId="0" applyFont="1" applyFill="1" applyBorder="1" applyAlignment="1">
      <alignment horizontal="left" vertical="top" wrapText="1"/>
    </xf>
    <xf numFmtId="0" fontId="10" fillId="16" borderId="2" xfId="0" applyFont="1" applyFill="1" applyBorder="1" applyAlignment="1">
      <alignment horizontal="center" vertical="top" wrapText="1"/>
    </xf>
    <xf numFmtId="168" fontId="10" fillId="16" borderId="2" xfId="0" applyNumberFormat="1" applyFont="1" applyFill="1" applyBorder="1" applyAlignment="1">
      <alignment horizontal="right" vertical="top" wrapText="1"/>
    </xf>
    <xf numFmtId="4" fontId="10" fillId="16" borderId="2" xfId="0" applyNumberFormat="1" applyFont="1" applyFill="1" applyBorder="1" applyAlignment="1">
      <alignment horizontal="right" vertical="top" wrapText="1"/>
    </xf>
    <xf numFmtId="0" fontId="14" fillId="9" borderId="2" xfId="0" applyFont="1" applyFill="1" applyBorder="1" applyAlignment="1">
      <alignment horizontal="left" vertical="top" wrapText="1"/>
    </xf>
    <xf numFmtId="0" fontId="14" fillId="9" borderId="2" xfId="0" applyFont="1" applyFill="1" applyBorder="1" applyAlignment="1">
      <alignment horizontal="right" vertical="top" wrapText="1"/>
    </xf>
    <xf numFmtId="0" fontId="14" fillId="9" borderId="2" xfId="0" applyFont="1" applyFill="1" applyBorder="1" applyAlignment="1">
      <alignment horizontal="left" vertical="top" wrapText="1"/>
    </xf>
    <xf numFmtId="0" fontId="14" fillId="9" borderId="2" xfId="0" applyFont="1" applyFill="1" applyBorder="1" applyAlignment="1">
      <alignment horizontal="center" vertical="top" wrapText="1"/>
    </xf>
    <xf numFmtId="168" fontId="14" fillId="9" borderId="2" xfId="0" applyNumberFormat="1" applyFont="1" applyFill="1" applyBorder="1" applyAlignment="1">
      <alignment horizontal="right" vertical="top" wrapText="1"/>
    </xf>
    <xf numFmtId="4" fontId="14" fillId="9" borderId="2" xfId="0" applyNumberFormat="1" applyFont="1" applyFill="1" applyBorder="1" applyAlignment="1">
      <alignment horizontal="right" vertical="top" wrapText="1"/>
    </xf>
    <xf numFmtId="0" fontId="10" fillId="16" borderId="1" xfId="0" applyFont="1" applyFill="1" applyBorder="1" applyAlignment="1">
      <alignment horizontal="left" vertical="top" wrapText="1"/>
    </xf>
    <xf numFmtId="0" fontId="14" fillId="8" borderId="2" xfId="0" applyFont="1" applyFill="1" applyBorder="1" applyAlignment="1">
      <alignment horizontal="left" vertical="top" wrapText="1"/>
    </xf>
    <xf numFmtId="0" fontId="14" fillId="8" borderId="2" xfId="0" applyFont="1" applyFill="1" applyBorder="1" applyAlignment="1">
      <alignment horizontal="right" vertical="top" wrapText="1"/>
    </xf>
    <xf numFmtId="0" fontId="14" fillId="8" borderId="2" xfId="0" applyFont="1" applyFill="1" applyBorder="1" applyAlignment="1">
      <alignment horizontal="left" vertical="top" wrapText="1"/>
    </xf>
    <xf numFmtId="0" fontId="14" fillId="8" borderId="2" xfId="0" applyFont="1" applyFill="1" applyBorder="1" applyAlignment="1">
      <alignment horizontal="center" vertical="top" wrapText="1"/>
    </xf>
    <xf numFmtId="168" fontId="14" fillId="8" borderId="2" xfId="0" applyNumberFormat="1" applyFont="1" applyFill="1" applyBorder="1" applyAlignment="1">
      <alignment horizontal="right" vertical="top" wrapText="1"/>
    </xf>
    <xf numFmtId="4" fontId="14" fillId="8" borderId="2" xfId="0" applyNumberFormat="1" applyFont="1" applyFill="1" applyBorder="1" applyAlignment="1">
      <alignment horizontal="right" vertical="top" wrapText="1"/>
    </xf>
    <xf numFmtId="0" fontId="2" fillId="17" borderId="2" xfId="0" applyFont="1" applyFill="1" applyBorder="1" applyAlignment="1">
      <alignment horizontal="right" vertical="top" wrapText="1"/>
    </xf>
    <xf numFmtId="0" fontId="2" fillId="17" borderId="3" xfId="0" applyFont="1" applyFill="1" applyBorder="1" applyAlignment="1">
      <alignment horizontal="center" wrapText="1"/>
    </xf>
    <xf numFmtId="0" fontId="0" fillId="0" borderId="4" xfId="0" applyBorder="1"/>
    <xf numFmtId="0" fontId="0" fillId="0" borderId="7" xfId="0" applyBorder="1"/>
    <xf numFmtId="0" fontId="2" fillId="17" borderId="22" xfId="0" applyFont="1" applyFill="1" applyBorder="1" applyAlignment="1">
      <alignment horizontal="left" vertical="top" wrapText="1"/>
    </xf>
    <xf numFmtId="0" fontId="2" fillId="17" borderId="23" xfId="0" applyFont="1" applyFill="1" applyBorder="1" applyAlignment="1">
      <alignment horizontal="right" vertical="top" wrapText="1"/>
    </xf>
    <xf numFmtId="0" fontId="2" fillId="17" borderId="23" xfId="0" applyFont="1" applyFill="1" applyBorder="1" applyAlignment="1">
      <alignment horizontal="left" vertical="top" wrapText="1"/>
    </xf>
    <xf numFmtId="0" fontId="2" fillId="17" borderId="23" xfId="0" applyFont="1" applyFill="1" applyBorder="1" applyAlignment="1">
      <alignment horizontal="left" vertical="top" wrapText="1"/>
    </xf>
    <xf numFmtId="0" fontId="2" fillId="17" borderId="23" xfId="0" applyFont="1" applyFill="1" applyBorder="1" applyAlignment="1">
      <alignment horizontal="center" vertical="top" wrapText="1"/>
    </xf>
    <xf numFmtId="0" fontId="2" fillId="17" borderId="24" xfId="0" applyFont="1" applyFill="1" applyBorder="1" applyAlignment="1">
      <alignment horizontal="right" vertical="top" wrapText="1"/>
    </xf>
    <xf numFmtId="0" fontId="10" fillId="16" borderId="25" xfId="0" applyFont="1" applyFill="1" applyBorder="1" applyAlignment="1">
      <alignment horizontal="left" vertical="top" wrapText="1"/>
    </xf>
    <xf numFmtId="4" fontId="10" fillId="16" borderId="26" xfId="0" applyNumberFormat="1" applyFont="1" applyFill="1" applyBorder="1" applyAlignment="1">
      <alignment horizontal="right" vertical="top" wrapText="1"/>
    </xf>
    <xf numFmtId="0" fontId="14" fillId="9" borderId="25" xfId="0" applyFont="1" applyFill="1" applyBorder="1" applyAlignment="1">
      <alignment horizontal="left" vertical="top" wrapText="1"/>
    </xf>
    <xf numFmtId="4" fontId="14" fillId="9" borderId="26" xfId="0" applyNumberFormat="1" applyFont="1" applyFill="1" applyBorder="1" applyAlignment="1">
      <alignment horizontal="right" vertical="top" wrapText="1"/>
    </xf>
    <xf numFmtId="0" fontId="14" fillId="17" borderId="46" xfId="0" applyFont="1" applyFill="1" applyBorder="1" applyAlignment="1">
      <alignment horizontal="right" vertical="top" wrapText="1"/>
    </xf>
    <xf numFmtId="0" fontId="14" fillId="17" borderId="0" xfId="0" applyFont="1" applyFill="1" applyBorder="1" applyAlignment="1">
      <alignment horizontal="right" vertical="top" wrapText="1"/>
    </xf>
    <xf numFmtId="4" fontId="14" fillId="17" borderId="0" xfId="0" applyNumberFormat="1" applyFont="1" applyFill="1" applyBorder="1" applyAlignment="1">
      <alignment horizontal="right" vertical="top" wrapText="1"/>
    </xf>
    <xf numFmtId="4" fontId="14" fillId="17" borderId="44" xfId="0" applyNumberFormat="1" applyFont="1" applyFill="1" applyBorder="1" applyAlignment="1">
      <alignment horizontal="right" vertical="top" wrapText="1"/>
    </xf>
    <xf numFmtId="0" fontId="14" fillId="17" borderId="0" xfId="0" applyFont="1" applyFill="1" applyBorder="1" applyAlignment="1">
      <alignment horizontal="right" vertical="top" wrapText="1"/>
    </xf>
    <xf numFmtId="0" fontId="10" fillId="16" borderId="51" xfId="0" applyFont="1" applyFill="1" applyBorder="1" applyAlignment="1">
      <alignment horizontal="left" vertical="top" wrapText="1"/>
    </xf>
    <xf numFmtId="0" fontId="10" fillId="16" borderId="52" xfId="0" applyFont="1" applyFill="1" applyBorder="1" applyAlignment="1">
      <alignment horizontal="left" vertical="top" wrapText="1"/>
    </xf>
    <xf numFmtId="0" fontId="2" fillId="17" borderId="25" xfId="0" applyFont="1" applyFill="1" applyBorder="1" applyAlignment="1">
      <alignment horizontal="left" vertical="top" wrapText="1"/>
    </xf>
    <xf numFmtId="0" fontId="2" fillId="17" borderId="26" xfId="0" applyFont="1" applyFill="1" applyBorder="1" applyAlignment="1">
      <alignment horizontal="right" vertical="top" wrapText="1"/>
    </xf>
    <xf numFmtId="0" fontId="14" fillId="8" borderId="25" xfId="0" applyFont="1" applyFill="1" applyBorder="1" applyAlignment="1">
      <alignment horizontal="left" vertical="top" wrapText="1"/>
    </xf>
    <xf numFmtId="4" fontId="14" fillId="8" borderId="26" xfId="0" applyNumberFormat="1" applyFont="1" applyFill="1" applyBorder="1" applyAlignment="1">
      <alignment horizontal="right" vertical="top" wrapText="1"/>
    </xf>
    <xf numFmtId="167" fontId="14" fillId="8" borderId="26" xfId="0" applyNumberFormat="1" applyFont="1" applyFill="1" applyBorder="1" applyAlignment="1">
      <alignment horizontal="right" vertical="top" wrapText="1"/>
    </xf>
    <xf numFmtId="167" fontId="14" fillId="9" borderId="26" xfId="0" applyNumberFormat="1" applyFont="1" applyFill="1" applyBorder="1" applyAlignment="1">
      <alignment horizontal="right" vertical="top" wrapText="1"/>
    </xf>
    <xf numFmtId="0" fontId="2" fillId="17" borderId="25" xfId="0" applyFont="1" applyFill="1" applyBorder="1" applyAlignment="1">
      <alignment horizontal="center" vertical="center" wrapText="1"/>
    </xf>
    <xf numFmtId="0" fontId="2" fillId="17" borderId="26" xfId="0" applyFont="1" applyFill="1" applyBorder="1" applyAlignment="1">
      <alignment horizontal="right" vertical="top" wrapText="1"/>
    </xf>
    <xf numFmtId="0" fontId="2" fillId="17" borderId="46" xfId="0" applyFont="1" applyFill="1" applyBorder="1" applyAlignment="1">
      <alignment horizontal="center" wrapText="1"/>
    </xf>
    <xf numFmtId="0" fontId="0" fillId="0" borderId="0" xfId="0" applyBorder="1"/>
    <xf numFmtId="0" fontId="0" fillId="0" borderId="44" xfId="0" applyBorder="1"/>
    <xf numFmtId="0" fontId="10" fillId="16" borderId="53" xfId="0" applyFont="1" applyFill="1" applyBorder="1" applyAlignment="1">
      <alignment horizontal="left" vertical="top" wrapText="1"/>
    </xf>
    <xf numFmtId="0" fontId="10" fillId="16" borderId="54" xfId="0" applyFont="1" applyFill="1" applyBorder="1" applyAlignment="1">
      <alignment horizontal="left" vertical="top" wrapText="1"/>
    </xf>
    <xf numFmtId="0" fontId="10" fillId="16" borderId="55" xfId="0" applyFont="1" applyFill="1" applyBorder="1" applyAlignment="1">
      <alignment horizontal="left" vertical="top" wrapText="1"/>
    </xf>
    <xf numFmtId="0" fontId="0" fillId="0" borderId="0" xfId="0" applyBorder="1" applyAlignment="1">
      <alignment vertical="center" wrapText="1"/>
    </xf>
    <xf numFmtId="0" fontId="28" fillId="0" borderId="39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28" fillId="0" borderId="44" xfId="0" applyFont="1" applyBorder="1" applyAlignment="1">
      <alignment horizontal="center" vertical="center" wrapText="1"/>
    </xf>
    <xf numFmtId="0" fontId="28" fillId="0" borderId="47" xfId="0" applyFont="1" applyBorder="1" applyAlignment="1">
      <alignment horizontal="center" vertical="center" wrapText="1"/>
    </xf>
    <xf numFmtId="0" fontId="28" fillId="0" borderId="48" xfId="0" applyFont="1" applyBorder="1" applyAlignment="1">
      <alignment horizontal="center" vertical="center" wrapText="1"/>
    </xf>
    <xf numFmtId="0" fontId="28" fillId="0" borderId="49" xfId="0" applyFont="1" applyBorder="1" applyAlignment="1">
      <alignment horizontal="center" vertical="center" wrapText="1"/>
    </xf>
    <xf numFmtId="14" fontId="0" fillId="0" borderId="47" xfId="0" applyNumberFormat="1" applyBorder="1" applyAlignment="1">
      <alignment horizontal="center"/>
    </xf>
    <xf numFmtId="0" fontId="34" fillId="0" borderId="39" xfId="0" applyFont="1" applyBorder="1" applyAlignment="1">
      <alignment horizontal="center"/>
    </xf>
    <xf numFmtId="0" fontId="34" fillId="0" borderId="43" xfId="0" applyFont="1" applyBorder="1" applyAlignment="1">
      <alignment horizontal="center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</cellXfs>
  <cellStyles count="5">
    <cellStyle name="Normal" xfId="0" builtinId="0"/>
    <cellStyle name="Normal 2" xfId="2" xr:uid="{39924C50-B40C-49C8-8B5F-781E18492839}"/>
    <cellStyle name="Porcentagem" xfId="1" builtinId="5"/>
    <cellStyle name="Porcentagem 3" xfId="4" xr:uid="{E01D3F1B-2DA4-448F-99F9-967710117EAB}"/>
    <cellStyle name="Separador de milhares 2" xfId="3" xr:uid="{33D2C80E-24CD-4208-BDA1-F6A45F69D7B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19050</xdr:rowOff>
    </xdr:from>
    <xdr:to>
      <xdr:col>3</xdr:col>
      <xdr:colOff>1137920</xdr:colOff>
      <xdr:row>0</xdr:row>
      <xdr:rowOff>1061085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BBDF9C4-9249-4FEE-929B-9F84FEDB3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463"/>
        <a:stretch>
          <a:fillRect/>
        </a:stretch>
      </xdr:blipFill>
      <xdr:spPr bwMode="auto">
        <a:xfrm>
          <a:off x="30480" y="22860"/>
          <a:ext cx="3395345" cy="103251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19050</xdr:rowOff>
    </xdr:from>
    <xdr:to>
      <xdr:col>1</xdr:col>
      <xdr:colOff>2330824</xdr:colOff>
      <xdr:row>4</xdr:row>
      <xdr:rowOff>106107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4F048E3-75A3-4A99-B547-83A38E4B3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463"/>
        <a:stretch>
          <a:fillRect/>
        </a:stretch>
      </xdr:blipFill>
      <xdr:spPr bwMode="auto">
        <a:xfrm>
          <a:off x="28575" y="19050"/>
          <a:ext cx="2649631" cy="82664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9525</xdr:rowOff>
    </xdr:from>
    <xdr:to>
      <xdr:col>2</xdr:col>
      <xdr:colOff>752475</xdr:colOff>
      <xdr:row>2</xdr:row>
      <xdr:rowOff>357810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D6C327C-072D-4B14-9CAE-10756122B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463"/>
        <a:stretch>
          <a:fillRect/>
        </a:stretch>
      </xdr:blipFill>
      <xdr:spPr bwMode="auto">
        <a:xfrm>
          <a:off x="209550" y="9525"/>
          <a:ext cx="2333625" cy="72928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791"/>
  <sheetViews>
    <sheetView showWhiteSpace="0" view="pageBreakPreview" zoomScale="98" zoomScaleNormal="100" zoomScaleSheetLayoutView="98" workbookViewId="0">
      <selection activeCell="E2" sqref="E2:E3"/>
    </sheetView>
  </sheetViews>
  <sheetFormatPr defaultRowHeight="14.25" x14ac:dyDescent="0.2"/>
  <cols>
    <col min="1" max="3" width="10" bestFit="1" customWidth="1"/>
    <col min="4" max="4" width="60" bestFit="1" customWidth="1"/>
    <col min="5" max="5" width="11" customWidth="1"/>
    <col min="6" max="6" width="10" bestFit="1" customWidth="1"/>
    <col min="7" max="10" width="11.5" bestFit="1" customWidth="1"/>
    <col min="11" max="12" width="13.875" bestFit="1" customWidth="1"/>
    <col min="13" max="13" width="14.75" bestFit="1" customWidth="1"/>
    <col min="15" max="15" width="14.125" bestFit="1" customWidth="1"/>
  </cols>
  <sheetData>
    <row r="1" spans="1:16" ht="89.25" customHeight="1" thickBot="1" x14ac:dyDescent="0.25">
      <c r="A1" s="9"/>
      <c r="B1" s="10"/>
      <c r="C1" s="10"/>
      <c r="D1" s="11"/>
      <c r="E1" s="12" t="s">
        <v>1915</v>
      </c>
      <c r="F1" s="13"/>
      <c r="G1" s="13"/>
      <c r="H1" s="14"/>
      <c r="I1" s="119" t="s">
        <v>1922</v>
      </c>
      <c r="J1" s="29"/>
      <c r="K1" s="29"/>
      <c r="L1" s="29"/>
      <c r="M1" s="37"/>
      <c r="N1" s="30"/>
      <c r="O1" s="30"/>
      <c r="P1" s="31"/>
    </row>
    <row r="2" spans="1:16" ht="15" customHeight="1" x14ac:dyDescent="0.2">
      <c r="A2" s="38" t="s">
        <v>1925</v>
      </c>
      <c r="B2" s="39"/>
      <c r="C2" s="39"/>
      <c r="D2" s="40"/>
      <c r="E2" s="15" t="s">
        <v>0</v>
      </c>
      <c r="F2" s="16" t="s">
        <v>1916</v>
      </c>
      <c r="G2" s="17"/>
      <c r="H2" s="18"/>
      <c r="I2" s="16" t="s">
        <v>1917</v>
      </c>
      <c r="J2" s="17"/>
      <c r="K2" s="17"/>
      <c r="L2" s="17"/>
      <c r="M2" s="18"/>
      <c r="N2" s="32"/>
      <c r="O2" s="32"/>
      <c r="P2" s="31"/>
    </row>
    <row r="3" spans="1:16" ht="31.5" customHeight="1" thickBot="1" x14ac:dyDescent="0.25">
      <c r="A3" s="19" t="s">
        <v>1924</v>
      </c>
      <c r="B3" s="20"/>
      <c r="C3" s="20"/>
      <c r="D3" s="21"/>
      <c r="E3" s="22">
        <v>0.25</v>
      </c>
      <c r="F3" s="23">
        <v>46153</v>
      </c>
      <c r="G3" s="24"/>
      <c r="H3" s="25"/>
      <c r="I3" s="26" t="s">
        <v>1923</v>
      </c>
      <c r="J3" s="27"/>
      <c r="K3" s="27"/>
      <c r="L3" s="27"/>
      <c r="M3" s="28"/>
      <c r="N3" s="33">
        <f>1710.59/2</f>
        <v>855.29499999999996</v>
      </c>
      <c r="O3" s="33"/>
      <c r="P3" s="31"/>
    </row>
    <row r="4" spans="1:16" ht="15" customHeight="1" thickBot="1" x14ac:dyDescent="0.25">
      <c r="A4" s="34" t="s">
        <v>1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6"/>
      <c r="N4" s="33"/>
      <c r="O4" s="33"/>
      <c r="P4" s="31"/>
    </row>
    <row r="5" spans="1:16" ht="15" customHeight="1" x14ac:dyDescent="0.2">
      <c r="A5" s="41" t="s">
        <v>2</v>
      </c>
      <c r="B5" s="42" t="s">
        <v>3</v>
      </c>
      <c r="C5" s="43" t="s">
        <v>4</v>
      </c>
      <c r="D5" s="43" t="s">
        <v>5</v>
      </c>
      <c r="E5" s="44" t="s">
        <v>6</v>
      </c>
      <c r="F5" s="42" t="s">
        <v>7</v>
      </c>
      <c r="G5" s="42" t="s">
        <v>8</v>
      </c>
      <c r="H5" s="44" t="s">
        <v>9</v>
      </c>
      <c r="I5" s="43"/>
      <c r="J5" s="43"/>
      <c r="K5" s="44" t="s">
        <v>10</v>
      </c>
      <c r="L5" s="43"/>
      <c r="M5" s="45"/>
      <c r="N5" s="31"/>
      <c r="O5" s="31"/>
      <c r="P5" s="31"/>
    </row>
    <row r="6" spans="1:16" ht="15" customHeight="1" thickBot="1" x14ac:dyDescent="0.25">
      <c r="A6" s="47"/>
      <c r="B6" s="48"/>
      <c r="C6" s="48"/>
      <c r="D6" s="48"/>
      <c r="E6" s="48"/>
      <c r="F6" s="48"/>
      <c r="G6" s="48"/>
      <c r="H6" s="49" t="s">
        <v>11</v>
      </c>
      <c r="I6" s="49" t="s">
        <v>12</v>
      </c>
      <c r="J6" s="49" t="s">
        <v>10</v>
      </c>
      <c r="K6" s="49" t="s">
        <v>11</v>
      </c>
      <c r="L6" s="49" t="s">
        <v>12</v>
      </c>
      <c r="M6" s="50" t="s">
        <v>10</v>
      </c>
      <c r="N6" s="31"/>
      <c r="O6" s="31"/>
      <c r="P6" s="31"/>
    </row>
    <row r="7" spans="1:16" ht="24" customHeight="1" x14ac:dyDescent="0.2">
      <c r="A7" s="74" t="s">
        <v>13</v>
      </c>
      <c r="B7" s="75"/>
      <c r="C7" s="75"/>
      <c r="D7" s="75" t="s">
        <v>14</v>
      </c>
      <c r="E7" s="75"/>
      <c r="F7" s="76"/>
      <c r="G7" s="77"/>
      <c r="H7" s="78"/>
      <c r="I7" s="78"/>
      <c r="J7" s="78"/>
      <c r="K7" s="78">
        <f>SUM(K8:K17)</f>
        <v>46975.38</v>
      </c>
      <c r="L7" s="78">
        <f>SUM(L8:L17)</f>
        <v>145455.38</v>
      </c>
      <c r="M7" s="79">
        <f>SUM(M8:M17)</f>
        <v>192430.76</v>
      </c>
      <c r="N7" s="157">
        <f t="shared" ref="N7:N70" si="0">M7/$M$788</f>
        <v>0.02</v>
      </c>
      <c r="O7" s="31"/>
      <c r="P7" s="31"/>
    </row>
    <row r="8" spans="1:16" ht="39" customHeight="1" x14ac:dyDescent="0.2">
      <c r="A8" s="80" t="s">
        <v>15</v>
      </c>
      <c r="B8" s="57" t="s">
        <v>16</v>
      </c>
      <c r="C8" s="56" t="s">
        <v>17</v>
      </c>
      <c r="D8" s="56" t="s">
        <v>18</v>
      </c>
      <c r="E8" s="58" t="s">
        <v>19</v>
      </c>
      <c r="F8" s="57">
        <v>6.48</v>
      </c>
      <c r="G8" s="59">
        <v>488.05</v>
      </c>
      <c r="H8" s="59">
        <v>35.85</v>
      </c>
      <c r="I8" s="59">
        <v>574.21</v>
      </c>
      <c r="J8" s="59">
        <v>610.05999999999995</v>
      </c>
      <c r="K8" s="59">
        <v>232.31</v>
      </c>
      <c r="L8" s="59">
        <v>3720.87</v>
      </c>
      <c r="M8" s="81">
        <v>3953.18</v>
      </c>
      <c r="N8" s="157">
        <f t="shared" si="0"/>
        <v>0</v>
      </c>
    </row>
    <row r="9" spans="1:16" ht="24" customHeight="1" x14ac:dyDescent="0.2">
      <c r="A9" s="80" t="s">
        <v>20</v>
      </c>
      <c r="B9" s="57" t="s">
        <v>21</v>
      </c>
      <c r="C9" s="56" t="s">
        <v>17</v>
      </c>
      <c r="D9" s="56" t="s">
        <v>22</v>
      </c>
      <c r="E9" s="58" t="s">
        <v>19</v>
      </c>
      <c r="F9" s="57">
        <v>616</v>
      </c>
      <c r="G9" s="59">
        <v>83.85</v>
      </c>
      <c r="H9" s="59">
        <v>29.4</v>
      </c>
      <c r="I9" s="59">
        <v>75.41</v>
      </c>
      <c r="J9" s="59">
        <v>104.81</v>
      </c>
      <c r="K9" s="59">
        <v>18110.400000000001</v>
      </c>
      <c r="L9" s="59">
        <v>46452.56</v>
      </c>
      <c r="M9" s="81">
        <v>64562.96</v>
      </c>
      <c r="N9" s="157">
        <f t="shared" si="0"/>
        <v>0.01</v>
      </c>
    </row>
    <row r="10" spans="1:16" ht="39" customHeight="1" x14ac:dyDescent="0.2">
      <c r="A10" s="80" t="s">
        <v>23</v>
      </c>
      <c r="B10" s="57" t="s">
        <v>24</v>
      </c>
      <c r="C10" s="56" t="s">
        <v>17</v>
      </c>
      <c r="D10" s="56" t="s">
        <v>25</v>
      </c>
      <c r="E10" s="58" t="s">
        <v>26</v>
      </c>
      <c r="F10" s="57">
        <v>1</v>
      </c>
      <c r="G10" s="59">
        <v>2054.71</v>
      </c>
      <c r="H10" s="59">
        <v>486.53</v>
      </c>
      <c r="I10" s="59">
        <v>2081.85</v>
      </c>
      <c r="J10" s="59">
        <v>2568.38</v>
      </c>
      <c r="K10" s="59">
        <v>486.53</v>
      </c>
      <c r="L10" s="59">
        <v>2081.85</v>
      </c>
      <c r="M10" s="81">
        <v>2568.38</v>
      </c>
      <c r="N10" s="157">
        <f t="shared" si="0"/>
        <v>0</v>
      </c>
    </row>
    <row r="11" spans="1:16" ht="26.1" customHeight="1" x14ac:dyDescent="0.2">
      <c r="A11" s="80" t="s">
        <v>27</v>
      </c>
      <c r="B11" s="57" t="s">
        <v>28</v>
      </c>
      <c r="C11" s="56" t="s">
        <v>29</v>
      </c>
      <c r="D11" s="56" t="s">
        <v>30</v>
      </c>
      <c r="E11" s="58" t="s">
        <v>26</v>
      </c>
      <c r="F11" s="57">
        <v>1</v>
      </c>
      <c r="G11" s="59">
        <v>2433.25</v>
      </c>
      <c r="H11" s="59">
        <v>413.49</v>
      </c>
      <c r="I11" s="59">
        <v>2628.07</v>
      </c>
      <c r="J11" s="59">
        <v>3041.56</v>
      </c>
      <c r="K11" s="59">
        <v>413.49</v>
      </c>
      <c r="L11" s="59">
        <v>2628.07</v>
      </c>
      <c r="M11" s="81">
        <v>3041.56</v>
      </c>
      <c r="N11" s="157">
        <f t="shared" si="0"/>
        <v>0</v>
      </c>
    </row>
    <row r="12" spans="1:16" ht="39" customHeight="1" x14ac:dyDescent="0.2">
      <c r="A12" s="80" t="s">
        <v>31</v>
      </c>
      <c r="B12" s="57" t="s">
        <v>32</v>
      </c>
      <c r="C12" s="56" t="s">
        <v>17</v>
      </c>
      <c r="D12" s="56" t="s">
        <v>33</v>
      </c>
      <c r="E12" s="58" t="s">
        <v>34</v>
      </c>
      <c r="F12" s="57">
        <v>799.9</v>
      </c>
      <c r="G12" s="59">
        <v>62.66</v>
      </c>
      <c r="H12" s="59">
        <v>33.47</v>
      </c>
      <c r="I12" s="59">
        <v>44.85</v>
      </c>
      <c r="J12" s="59">
        <v>78.319999999999993</v>
      </c>
      <c r="K12" s="59">
        <v>26772.65</v>
      </c>
      <c r="L12" s="59">
        <v>35875.51</v>
      </c>
      <c r="M12" s="81">
        <v>62648.160000000003</v>
      </c>
      <c r="N12" s="157">
        <f t="shared" si="0"/>
        <v>0.01</v>
      </c>
    </row>
    <row r="13" spans="1:16" ht="39" customHeight="1" x14ac:dyDescent="0.2">
      <c r="A13" s="80" t="s">
        <v>35</v>
      </c>
      <c r="B13" s="57" t="s">
        <v>36</v>
      </c>
      <c r="C13" s="56" t="s">
        <v>17</v>
      </c>
      <c r="D13" s="56" t="s">
        <v>37</v>
      </c>
      <c r="E13" s="58" t="s">
        <v>19</v>
      </c>
      <c r="F13" s="57">
        <v>4800</v>
      </c>
      <c r="G13" s="59">
        <v>0.69</v>
      </c>
      <c r="H13" s="59">
        <v>0.2</v>
      </c>
      <c r="I13" s="59">
        <v>0.66</v>
      </c>
      <c r="J13" s="59">
        <v>0.86</v>
      </c>
      <c r="K13" s="59">
        <v>960</v>
      </c>
      <c r="L13" s="59">
        <v>3168</v>
      </c>
      <c r="M13" s="81">
        <v>4128</v>
      </c>
      <c r="N13" s="157">
        <f t="shared" si="0"/>
        <v>0</v>
      </c>
    </row>
    <row r="14" spans="1:16" ht="39" customHeight="1" x14ac:dyDescent="0.2">
      <c r="A14" s="80" t="s">
        <v>38</v>
      </c>
      <c r="B14" s="57" t="s">
        <v>39</v>
      </c>
      <c r="C14" s="56" t="s">
        <v>29</v>
      </c>
      <c r="D14" s="56" t="s">
        <v>40</v>
      </c>
      <c r="E14" s="58" t="s">
        <v>41</v>
      </c>
      <c r="F14" s="57">
        <v>14</v>
      </c>
      <c r="G14" s="59">
        <v>725.58</v>
      </c>
      <c r="H14" s="59">
        <v>0</v>
      </c>
      <c r="I14" s="59">
        <v>906.97</v>
      </c>
      <c r="J14" s="59">
        <v>906.97</v>
      </c>
      <c r="K14" s="59">
        <v>0</v>
      </c>
      <c r="L14" s="59">
        <v>12697.58</v>
      </c>
      <c r="M14" s="81">
        <v>12697.58</v>
      </c>
      <c r="N14" s="157">
        <f t="shared" si="0"/>
        <v>0</v>
      </c>
    </row>
    <row r="15" spans="1:16" ht="51.95" customHeight="1" x14ac:dyDescent="0.2">
      <c r="A15" s="80" t="s">
        <v>42</v>
      </c>
      <c r="B15" s="57" t="s">
        <v>43</v>
      </c>
      <c r="C15" s="56" t="s">
        <v>29</v>
      </c>
      <c r="D15" s="56" t="s">
        <v>44</v>
      </c>
      <c r="E15" s="58" t="s">
        <v>41</v>
      </c>
      <c r="F15" s="57">
        <v>14</v>
      </c>
      <c r="G15" s="59">
        <v>928.75</v>
      </c>
      <c r="H15" s="59">
        <v>0</v>
      </c>
      <c r="I15" s="59">
        <v>1160.93</v>
      </c>
      <c r="J15" s="59">
        <v>1160.93</v>
      </c>
      <c r="K15" s="59">
        <v>0</v>
      </c>
      <c r="L15" s="59">
        <v>16253.02</v>
      </c>
      <c r="M15" s="81">
        <v>16253.02</v>
      </c>
      <c r="N15" s="157">
        <f t="shared" si="0"/>
        <v>0</v>
      </c>
    </row>
    <row r="16" spans="1:16" ht="51.95" customHeight="1" x14ac:dyDescent="0.2">
      <c r="A16" s="80" t="s">
        <v>45</v>
      </c>
      <c r="B16" s="57" t="s">
        <v>46</v>
      </c>
      <c r="C16" s="56" t="s">
        <v>29</v>
      </c>
      <c r="D16" s="56" t="s">
        <v>47</v>
      </c>
      <c r="E16" s="58" t="s">
        <v>41</v>
      </c>
      <c r="F16" s="57">
        <v>14</v>
      </c>
      <c r="G16" s="59">
        <v>1054.51</v>
      </c>
      <c r="H16" s="59">
        <v>0</v>
      </c>
      <c r="I16" s="59">
        <v>1318.13</v>
      </c>
      <c r="J16" s="59">
        <v>1318.13</v>
      </c>
      <c r="K16" s="59">
        <v>0</v>
      </c>
      <c r="L16" s="59">
        <v>18453.82</v>
      </c>
      <c r="M16" s="81">
        <v>18453.82</v>
      </c>
      <c r="N16" s="157">
        <f t="shared" si="0"/>
        <v>0</v>
      </c>
    </row>
    <row r="17" spans="1:14" ht="24" customHeight="1" x14ac:dyDescent="0.2">
      <c r="A17" s="80" t="s">
        <v>48</v>
      </c>
      <c r="B17" s="57" t="s">
        <v>49</v>
      </c>
      <c r="C17" s="56" t="s">
        <v>29</v>
      </c>
      <c r="D17" s="56" t="s">
        <v>50</v>
      </c>
      <c r="E17" s="58" t="s">
        <v>26</v>
      </c>
      <c r="F17" s="57">
        <v>3</v>
      </c>
      <c r="G17" s="59">
        <v>1099.76</v>
      </c>
      <c r="H17" s="59">
        <v>0</v>
      </c>
      <c r="I17" s="59">
        <v>1374.7</v>
      </c>
      <c r="J17" s="59">
        <v>1374.7</v>
      </c>
      <c r="K17" s="59">
        <v>0</v>
      </c>
      <c r="L17" s="59">
        <v>4124.1000000000004</v>
      </c>
      <c r="M17" s="81">
        <v>4124.1000000000004</v>
      </c>
      <c r="N17" s="157">
        <f t="shared" si="0"/>
        <v>0</v>
      </c>
    </row>
    <row r="18" spans="1:14" ht="24" customHeight="1" x14ac:dyDescent="0.2">
      <c r="A18" s="82" t="s">
        <v>51</v>
      </c>
      <c r="B18" s="51"/>
      <c r="C18" s="51"/>
      <c r="D18" s="51" t="s">
        <v>52</v>
      </c>
      <c r="E18" s="51"/>
      <c r="F18" s="52"/>
      <c r="G18" s="53"/>
      <c r="H18" s="54"/>
      <c r="I18" s="54"/>
      <c r="J18" s="54"/>
      <c r="K18" s="55">
        <f t="shared" ref="K18:L18" si="1">K19+K25+K30+K34</f>
        <v>21865.99</v>
      </c>
      <c r="L18" s="55">
        <f t="shared" si="1"/>
        <v>67516.7</v>
      </c>
      <c r="M18" s="90">
        <f>M19+M25+M30+M34</f>
        <v>89382.69</v>
      </c>
      <c r="N18" s="157">
        <f t="shared" si="0"/>
        <v>0.01</v>
      </c>
    </row>
    <row r="19" spans="1:14" ht="24" customHeight="1" x14ac:dyDescent="0.2">
      <c r="A19" s="84" t="s">
        <v>53</v>
      </c>
      <c r="B19" s="60"/>
      <c r="C19" s="60"/>
      <c r="D19" s="60" t="s">
        <v>54</v>
      </c>
      <c r="E19" s="60"/>
      <c r="F19" s="61"/>
      <c r="G19" s="62"/>
      <c r="H19" s="63"/>
      <c r="I19" s="63"/>
      <c r="J19" s="63"/>
      <c r="K19" s="63">
        <f>SUM(K20:K24)</f>
        <v>17151.55</v>
      </c>
      <c r="L19" s="63">
        <f>SUM(L20:L24)</f>
        <v>57218.94</v>
      </c>
      <c r="M19" s="85">
        <f>SUM(M20:M24)</f>
        <v>74370.490000000005</v>
      </c>
      <c r="N19" s="157">
        <f t="shared" si="0"/>
        <v>0.01</v>
      </c>
    </row>
    <row r="20" spans="1:14" ht="39" customHeight="1" x14ac:dyDescent="0.2">
      <c r="A20" s="80" t="s">
        <v>55</v>
      </c>
      <c r="B20" s="57" t="s">
        <v>56</v>
      </c>
      <c r="C20" s="56" t="s">
        <v>17</v>
      </c>
      <c r="D20" s="56" t="s">
        <v>57</v>
      </c>
      <c r="E20" s="58" t="s">
        <v>58</v>
      </c>
      <c r="F20" s="57">
        <v>243.57</v>
      </c>
      <c r="G20" s="59">
        <v>42.47</v>
      </c>
      <c r="H20" s="59">
        <v>15.22</v>
      </c>
      <c r="I20" s="59">
        <v>37.86</v>
      </c>
      <c r="J20" s="59">
        <v>53.08</v>
      </c>
      <c r="K20" s="59">
        <v>3707.14</v>
      </c>
      <c r="L20" s="59">
        <v>9221.5499999999993</v>
      </c>
      <c r="M20" s="81">
        <v>12928.69</v>
      </c>
      <c r="N20" s="157">
        <f t="shared" si="0"/>
        <v>0</v>
      </c>
    </row>
    <row r="21" spans="1:14" ht="51.95" customHeight="1" x14ac:dyDescent="0.2">
      <c r="A21" s="80" t="s">
        <v>59</v>
      </c>
      <c r="B21" s="57" t="s">
        <v>60</v>
      </c>
      <c r="C21" s="56" t="s">
        <v>17</v>
      </c>
      <c r="D21" s="56" t="s">
        <v>61</v>
      </c>
      <c r="E21" s="58" t="s">
        <v>58</v>
      </c>
      <c r="F21" s="57">
        <v>300.72000000000003</v>
      </c>
      <c r="G21" s="59">
        <v>66.72</v>
      </c>
      <c r="H21" s="59">
        <v>6.22</v>
      </c>
      <c r="I21" s="59">
        <v>77.180000000000007</v>
      </c>
      <c r="J21" s="59">
        <v>83.4</v>
      </c>
      <c r="K21" s="59">
        <v>1870.48</v>
      </c>
      <c r="L21" s="59">
        <v>23209.56</v>
      </c>
      <c r="M21" s="81">
        <v>25080.04</v>
      </c>
      <c r="N21" s="157">
        <f t="shared" si="0"/>
        <v>0</v>
      </c>
    </row>
    <row r="22" spans="1:14" ht="39" customHeight="1" x14ac:dyDescent="0.2">
      <c r="A22" s="80" t="s">
        <v>62</v>
      </c>
      <c r="B22" s="57" t="s">
        <v>63</v>
      </c>
      <c r="C22" s="56" t="s">
        <v>17</v>
      </c>
      <c r="D22" s="56" t="s">
        <v>64</v>
      </c>
      <c r="E22" s="58" t="s">
        <v>58</v>
      </c>
      <c r="F22" s="57">
        <v>378.23</v>
      </c>
      <c r="G22" s="59">
        <v>59.42</v>
      </c>
      <c r="H22" s="59">
        <v>20.93</v>
      </c>
      <c r="I22" s="59">
        <v>53.34</v>
      </c>
      <c r="J22" s="59">
        <v>74.27</v>
      </c>
      <c r="K22" s="59">
        <v>7916.35</v>
      </c>
      <c r="L22" s="59">
        <v>20174.79</v>
      </c>
      <c r="M22" s="81">
        <v>28091.14</v>
      </c>
      <c r="N22" s="157">
        <f t="shared" si="0"/>
        <v>0</v>
      </c>
    </row>
    <row r="23" spans="1:14" ht="51.95" customHeight="1" x14ac:dyDescent="0.2">
      <c r="A23" s="80" t="s">
        <v>65</v>
      </c>
      <c r="B23" s="57" t="s">
        <v>66</v>
      </c>
      <c r="C23" s="56" t="s">
        <v>17</v>
      </c>
      <c r="D23" s="56" t="s">
        <v>67</v>
      </c>
      <c r="E23" s="58" t="s">
        <v>19</v>
      </c>
      <c r="F23" s="57">
        <v>346.52</v>
      </c>
      <c r="G23" s="59">
        <v>3.34</v>
      </c>
      <c r="H23" s="59">
        <v>2.95</v>
      </c>
      <c r="I23" s="59">
        <v>1.22</v>
      </c>
      <c r="J23" s="59">
        <v>4.17</v>
      </c>
      <c r="K23" s="59">
        <v>1022.23</v>
      </c>
      <c r="L23" s="59">
        <v>422.75</v>
      </c>
      <c r="M23" s="81">
        <v>1444.98</v>
      </c>
      <c r="N23" s="157">
        <f t="shared" si="0"/>
        <v>0</v>
      </c>
    </row>
    <row r="24" spans="1:14" ht="65.099999999999994" customHeight="1" x14ac:dyDescent="0.2">
      <c r="A24" s="80" t="s">
        <v>68</v>
      </c>
      <c r="B24" s="57" t="s">
        <v>69</v>
      </c>
      <c r="C24" s="56" t="s">
        <v>17</v>
      </c>
      <c r="D24" s="56" t="s">
        <v>70</v>
      </c>
      <c r="E24" s="58" t="s">
        <v>58</v>
      </c>
      <c r="F24" s="57">
        <v>423.69</v>
      </c>
      <c r="G24" s="59">
        <v>12.89</v>
      </c>
      <c r="H24" s="59">
        <v>6.22</v>
      </c>
      <c r="I24" s="59">
        <v>9.89</v>
      </c>
      <c r="J24" s="59">
        <v>16.11</v>
      </c>
      <c r="K24" s="59">
        <v>2635.35</v>
      </c>
      <c r="L24" s="59">
        <v>4190.29</v>
      </c>
      <c r="M24" s="81">
        <v>6825.64</v>
      </c>
      <c r="N24" s="157">
        <f t="shared" si="0"/>
        <v>0</v>
      </c>
    </row>
    <row r="25" spans="1:14" ht="24" customHeight="1" x14ac:dyDescent="0.2">
      <c r="A25" s="84" t="s">
        <v>71</v>
      </c>
      <c r="B25" s="60"/>
      <c r="C25" s="60"/>
      <c r="D25" s="60" t="s">
        <v>72</v>
      </c>
      <c r="E25" s="60"/>
      <c r="F25" s="61"/>
      <c r="G25" s="62"/>
      <c r="H25" s="63"/>
      <c r="I25" s="63"/>
      <c r="J25" s="63"/>
      <c r="K25" s="63">
        <f>SUM(K26:K29)</f>
        <v>569.76</v>
      </c>
      <c r="L25" s="63">
        <f>SUM(L26:L29)</f>
        <v>1259.73</v>
      </c>
      <c r="M25" s="85">
        <f>SUM(M26:M29)</f>
        <v>1829.49</v>
      </c>
      <c r="N25" s="157">
        <f t="shared" si="0"/>
        <v>0</v>
      </c>
    </row>
    <row r="26" spans="1:14" ht="39" customHeight="1" x14ac:dyDescent="0.2">
      <c r="A26" s="80" t="s">
        <v>73</v>
      </c>
      <c r="B26" s="57" t="s">
        <v>56</v>
      </c>
      <c r="C26" s="56" t="s">
        <v>17</v>
      </c>
      <c r="D26" s="56" t="s">
        <v>57</v>
      </c>
      <c r="E26" s="58" t="s">
        <v>58</v>
      </c>
      <c r="F26" s="57">
        <v>8.7100000000000009</v>
      </c>
      <c r="G26" s="59">
        <v>42.47</v>
      </c>
      <c r="H26" s="59">
        <v>15.22</v>
      </c>
      <c r="I26" s="59">
        <v>37.86</v>
      </c>
      <c r="J26" s="59">
        <v>53.08</v>
      </c>
      <c r="K26" s="59">
        <v>132.57</v>
      </c>
      <c r="L26" s="59">
        <v>329.75</v>
      </c>
      <c r="M26" s="81">
        <v>462.32</v>
      </c>
      <c r="N26" s="157">
        <f t="shared" si="0"/>
        <v>0</v>
      </c>
    </row>
    <row r="27" spans="1:14" ht="39" customHeight="1" x14ac:dyDescent="0.2">
      <c r="A27" s="80" t="s">
        <v>74</v>
      </c>
      <c r="B27" s="57" t="s">
        <v>63</v>
      </c>
      <c r="C27" s="56" t="s">
        <v>17</v>
      </c>
      <c r="D27" s="56" t="s">
        <v>64</v>
      </c>
      <c r="E27" s="58" t="s">
        <v>58</v>
      </c>
      <c r="F27" s="57">
        <v>15.06</v>
      </c>
      <c r="G27" s="59">
        <v>59.42</v>
      </c>
      <c r="H27" s="59">
        <v>20.93</v>
      </c>
      <c r="I27" s="59">
        <v>53.34</v>
      </c>
      <c r="J27" s="59">
        <v>74.27</v>
      </c>
      <c r="K27" s="59">
        <v>315.20999999999998</v>
      </c>
      <c r="L27" s="59">
        <v>803.29</v>
      </c>
      <c r="M27" s="81">
        <v>1118.5</v>
      </c>
      <c r="N27" s="157">
        <f t="shared" si="0"/>
        <v>0</v>
      </c>
    </row>
    <row r="28" spans="1:14" ht="51.95" customHeight="1" x14ac:dyDescent="0.2">
      <c r="A28" s="80" t="s">
        <v>75</v>
      </c>
      <c r="B28" s="57" t="s">
        <v>66</v>
      </c>
      <c r="C28" s="56" t="s">
        <v>17</v>
      </c>
      <c r="D28" s="56" t="s">
        <v>67</v>
      </c>
      <c r="E28" s="58" t="s">
        <v>19</v>
      </c>
      <c r="F28" s="57">
        <v>19.38</v>
      </c>
      <c r="G28" s="59">
        <v>3.34</v>
      </c>
      <c r="H28" s="59">
        <v>2.95</v>
      </c>
      <c r="I28" s="59">
        <v>1.22</v>
      </c>
      <c r="J28" s="59">
        <v>4.17</v>
      </c>
      <c r="K28" s="59">
        <v>57.17</v>
      </c>
      <c r="L28" s="59">
        <v>23.64</v>
      </c>
      <c r="M28" s="81">
        <v>80.81</v>
      </c>
      <c r="N28" s="157">
        <f t="shared" si="0"/>
        <v>0</v>
      </c>
    </row>
    <row r="29" spans="1:14" ht="65.099999999999994" customHeight="1" x14ac:dyDescent="0.2">
      <c r="A29" s="80" t="s">
        <v>76</v>
      </c>
      <c r="B29" s="57" t="s">
        <v>69</v>
      </c>
      <c r="C29" s="56" t="s">
        <v>17</v>
      </c>
      <c r="D29" s="56" t="s">
        <v>70</v>
      </c>
      <c r="E29" s="58" t="s">
        <v>58</v>
      </c>
      <c r="F29" s="57">
        <v>10.42</v>
      </c>
      <c r="G29" s="59">
        <v>12.89</v>
      </c>
      <c r="H29" s="59">
        <v>6.22</v>
      </c>
      <c r="I29" s="59">
        <v>9.89</v>
      </c>
      <c r="J29" s="59">
        <v>16.11</v>
      </c>
      <c r="K29" s="59">
        <v>64.81</v>
      </c>
      <c r="L29" s="59">
        <v>103.05</v>
      </c>
      <c r="M29" s="81">
        <v>167.86</v>
      </c>
      <c r="N29" s="157">
        <f t="shared" si="0"/>
        <v>0</v>
      </c>
    </row>
    <row r="30" spans="1:14" ht="24" customHeight="1" x14ac:dyDescent="0.2">
      <c r="A30" s="84" t="s">
        <v>77</v>
      </c>
      <c r="B30" s="60"/>
      <c r="C30" s="60"/>
      <c r="D30" s="60" t="s">
        <v>78</v>
      </c>
      <c r="E30" s="60"/>
      <c r="F30" s="61"/>
      <c r="G30" s="62"/>
      <c r="H30" s="63"/>
      <c r="I30" s="63"/>
      <c r="J30" s="63"/>
      <c r="K30" s="63">
        <f>SUM(K31:K33)</f>
        <v>1861.68</v>
      </c>
      <c r="L30" s="63">
        <f>SUM(L31:L33)</f>
        <v>3985.08</v>
      </c>
      <c r="M30" s="85">
        <f>SUM(M31:M33)</f>
        <v>5846.76</v>
      </c>
      <c r="N30" s="157">
        <f t="shared" si="0"/>
        <v>0</v>
      </c>
    </row>
    <row r="31" spans="1:14" ht="39" customHeight="1" x14ac:dyDescent="0.2">
      <c r="A31" s="80" t="s">
        <v>79</v>
      </c>
      <c r="B31" s="57" t="s">
        <v>56</v>
      </c>
      <c r="C31" s="56" t="s">
        <v>17</v>
      </c>
      <c r="D31" s="56" t="s">
        <v>57</v>
      </c>
      <c r="E31" s="58" t="s">
        <v>58</v>
      </c>
      <c r="F31" s="57">
        <v>91.36</v>
      </c>
      <c r="G31" s="59">
        <v>42.47</v>
      </c>
      <c r="H31" s="59">
        <v>15.22</v>
      </c>
      <c r="I31" s="59">
        <v>37.86</v>
      </c>
      <c r="J31" s="59">
        <v>53.08</v>
      </c>
      <c r="K31" s="59">
        <v>1390.5</v>
      </c>
      <c r="L31" s="59">
        <v>3458.88</v>
      </c>
      <c r="M31" s="81">
        <v>4849.38</v>
      </c>
      <c r="N31" s="157">
        <f t="shared" si="0"/>
        <v>0</v>
      </c>
    </row>
    <row r="32" spans="1:14" ht="51.95" customHeight="1" x14ac:dyDescent="0.2">
      <c r="A32" s="80" t="s">
        <v>80</v>
      </c>
      <c r="B32" s="57" t="s">
        <v>66</v>
      </c>
      <c r="C32" s="56" t="s">
        <v>17</v>
      </c>
      <c r="D32" s="56" t="s">
        <v>67</v>
      </c>
      <c r="E32" s="58" t="s">
        <v>19</v>
      </c>
      <c r="F32" s="57">
        <v>64.25</v>
      </c>
      <c r="G32" s="59">
        <v>3.34</v>
      </c>
      <c r="H32" s="59">
        <v>2.95</v>
      </c>
      <c r="I32" s="59">
        <v>1.22</v>
      </c>
      <c r="J32" s="59">
        <v>4.17</v>
      </c>
      <c r="K32" s="59">
        <v>189.54</v>
      </c>
      <c r="L32" s="59">
        <v>78.38</v>
      </c>
      <c r="M32" s="81">
        <v>267.92</v>
      </c>
      <c r="N32" s="157">
        <f t="shared" si="0"/>
        <v>0</v>
      </c>
    </row>
    <row r="33" spans="1:14" ht="65.099999999999994" customHeight="1" x14ac:dyDescent="0.2">
      <c r="A33" s="80" t="s">
        <v>81</v>
      </c>
      <c r="B33" s="57" t="s">
        <v>69</v>
      </c>
      <c r="C33" s="56" t="s">
        <v>17</v>
      </c>
      <c r="D33" s="56" t="s">
        <v>70</v>
      </c>
      <c r="E33" s="58" t="s">
        <v>58</v>
      </c>
      <c r="F33" s="57">
        <v>45.28</v>
      </c>
      <c r="G33" s="59">
        <v>12.89</v>
      </c>
      <c r="H33" s="59">
        <v>6.22</v>
      </c>
      <c r="I33" s="59">
        <v>9.89</v>
      </c>
      <c r="J33" s="59">
        <v>16.11</v>
      </c>
      <c r="K33" s="59">
        <v>281.64</v>
      </c>
      <c r="L33" s="59">
        <v>447.82</v>
      </c>
      <c r="M33" s="81">
        <v>729.46</v>
      </c>
      <c r="N33" s="157">
        <f t="shared" si="0"/>
        <v>0</v>
      </c>
    </row>
    <row r="34" spans="1:14" ht="24" customHeight="1" x14ac:dyDescent="0.2">
      <c r="A34" s="84" t="s">
        <v>82</v>
      </c>
      <c r="B34" s="60"/>
      <c r="C34" s="60"/>
      <c r="D34" s="60" t="s">
        <v>83</v>
      </c>
      <c r="E34" s="60"/>
      <c r="F34" s="61"/>
      <c r="G34" s="62"/>
      <c r="H34" s="63"/>
      <c r="I34" s="63"/>
      <c r="J34" s="63"/>
      <c r="K34" s="63">
        <f>SUM(K35:K39)</f>
        <v>2283</v>
      </c>
      <c r="L34" s="63">
        <f>SUM(L35:L39)</f>
        <v>5052.95</v>
      </c>
      <c r="M34" s="85">
        <f>SUM(M35:M39)</f>
        <v>7335.95</v>
      </c>
      <c r="N34" s="157">
        <f t="shared" si="0"/>
        <v>0</v>
      </c>
    </row>
    <row r="35" spans="1:14" ht="39" customHeight="1" x14ac:dyDescent="0.2">
      <c r="A35" s="80" t="s">
        <v>84</v>
      </c>
      <c r="B35" s="57" t="s">
        <v>56</v>
      </c>
      <c r="C35" s="56" t="s">
        <v>17</v>
      </c>
      <c r="D35" s="56" t="s">
        <v>57</v>
      </c>
      <c r="E35" s="58" t="s">
        <v>58</v>
      </c>
      <c r="F35" s="57">
        <v>52.34</v>
      </c>
      <c r="G35" s="59">
        <v>42.47</v>
      </c>
      <c r="H35" s="59">
        <v>15.22</v>
      </c>
      <c r="I35" s="59">
        <v>37.86</v>
      </c>
      <c r="J35" s="59">
        <v>53.08</v>
      </c>
      <c r="K35" s="59">
        <v>796.61</v>
      </c>
      <c r="L35" s="59">
        <v>1981.59</v>
      </c>
      <c r="M35" s="81">
        <v>2778.2</v>
      </c>
      <c r="N35" s="157">
        <f t="shared" si="0"/>
        <v>0</v>
      </c>
    </row>
    <row r="36" spans="1:14" ht="51.95" customHeight="1" x14ac:dyDescent="0.2">
      <c r="A36" s="80" t="s">
        <v>85</v>
      </c>
      <c r="B36" s="57" t="s">
        <v>60</v>
      </c>
      <c r="C36" s="56" t="s">
        <v>17</v>
      </c>
      <c r="D36" s="56" t="s">
        <v>61</v>
      </c>
      <c r="E36" s="58" t="s">
        <v>58</v>
      </c>
      <c r="F36" s="57">
        <v>1.63</v>
      </c>
      <c r="G36" s="59">
        <v>66.72</v>
      </c>
      <c r="H36" s="59">
        <v>6.22</v>
      </c>
      <c r="I36" s="59">
        <v>77.180000000000007</v>
      </c>
      <c r="J36" s="59">
        <v>83.4</v>
      </c>
      <c r="K36" s="59">
        <v>10.14</v>
      </c>
      <c r="L36" s="59">
        <v>125.8</v>
      </c>
      <c r="M36" s="81">
        <v>135.94</v>
      </c>
      <c r="N36" s="157">
        <f t="shared" si="0"/>
        <v>0</v>
      </c>
    </row>
    <row r="37" spans="1:14" ht="39" customHeight="1" x14ac:dyDescent="0.2">
      <c r="A37" s="80" t="s">
        <v>86</v>
      </c>
      <c r="B37" s="57" t="s">
        <v>63</v>
      </c>
      <c r="C37" s="56" t="s">
        <v>17</v>
      </c>
      <c r="D37" s="56" t="s">
        <v>64</v>
      </c>
      <c r="E37" s="58" t="s">
        <v>58</v>
      </c>
      <c r="F37" s="57">
        <v>44.46</v>
      </c>
      <c r="G37" s="59">
        <v>59.42</v>
      </c>
      <c r="H37" s="59">
        <v>20.93</v>
      </c>
      <c r="I37" s="59">
        <v>53.34</v>
      </c>
      <c r="J37" s="59">
        <v>74.27</v>
      </c>
      <c r="K37" s="59">
        <v>930.55</v>
      </c>
      <c r="L37" s="59">
        <v>2371.4899999999998</v>
      </c>
      <c r="M37" s="81">
        <v>3302.04</v>
      </c>
      <c r="N37" s="157">
        <f t="shared" si="0"/>
        <v>0</v>
      </c>
    </row>
    <row r="38" spans="1:14" ht="51.95" customHeight="1" x14ac:dyDescent="0.2">
      <c r="A38" s="80" t="s">
        <v>87</v>
      </c>
      <c r="B38" s="57" t="s">
        <v>66</v>
      </c>
      <c r="C38" s="56" t="s">
        <v>17</v>
      </c>
      <c r="D38" s="56" t="s">
        <v>67</v>
      </c>
      <c r="E38" s="58" t="s">
        <v>19</v>
      </c>
      <c r="F38" s="57">
        <v>84.6</v>
      </c>
      <c r="G38" s="59">
        <v>3.34</v>
      </c>
      <c r="H38" s="59">
        <v>2.95</v>
      </c>
      <c r="I38" s="59">
        <v>1.22</v>
      </c>
      <c r="J38" s="59">
        <v>4.17</v>
      </c>
      <c r="K38" s="59">
        <v>249.57</v>
      </c>
      <c r="L38" s="59">
        <v>103.21</v>
      </c>
      <c r="M38" s="81">
        <v>352.78</v>
      </c>
      <c r="N38" s="157">
        <f t="shared" si="0"/>
        <v>0</v>
      </c>
    </row>
    <row r="39" spans="1:14" ht="65.099999999999994" customHeight="1" x14ac:dyDescent="0.2">
      <c r="A39" s="80" t="s">
        <v>88</v>
      </c>
      <c r="B39" s="57" t="s">
        <v>69</v>
      </c>
      <c r="C39" s="56" t="s">
        <v>17</v>
      </c>
      <c r="D39" s="56" t="s">
        <v>70</v>
      </c>
      <c r="E39" s="58" t="s">
        <v>58</v>
      </c>
      <c r="F39" s="57">
        <v>47.61</v>
      </c>
      <c r="G39" s="59">
        <v>12.89</v>
      </c>
      <c r="H39" s="59">
        <v>6.22</v>
      </c>
      <c r="I39" s="59">
        <v>9.89</v>
      </c>
      <c r="J39" s="59">
        <v>16.11</v>
      </c>
      <c r="K39" s="59">
        <v>296.13</v>
      </c>
      <c r="L39" s="59">
        <v>470.86</v>
      </c>
      <c r="M39" s="81">
        <v>766.99</v>
      </c>
      <c r="N39" s="157">
        <f t="shared" si="0"/>
        <v>0</v>
      </c>
    </row>
    <row r="40" spans="1:14" ht="24" customHeight="1" x14ac:dyDescent="0.2">
      <c r="A40" s="82" t="s">
        <v>89</v>
      </c>
      <c r="B40" s="51"/>
      <c r="C40" s="51"/>
      <c r="D40" s="51" t="s">
        <v>90</v>
      </c>
      <c r="E40" s="51"/>
      <c r="F40" s="52"/>
      <c r="G40" s="53"/>
      <c r="H40" s="54"/>
      <c r="I40" s="54"/>
      <c r="J40" s="54"/>
      <c r="K40" s="55">
        <f t="shared" ref="K40:L40" si="2">K41+K46+K56+K64+K70+K77+K88+K95+K104+K108</f>
        <v>198526.8</v>
      </c>
      <c r="L40" s="55">
        <f t="shared" si="2"/>
        <v>866676.11</v>
      </c>
      <c r="M40" s="90">
        <f>M41+M46+M56+M64+M70+M77+M88+M95+M104+M108</f>
        <v>1065202.8799999999</v>
      </c>
      <c r="N40" s="157">
        <f t="shared" si="0"/>
        <v>0.1</v>
      </c>
    </row>
    <row r="41" spans="1:14" ht="24" customHeight="1" x14ac:dyDescent="0.2">
      <c r="A41" s="84" t="s">
        <v>91</v>
      </c>
      <c r="B41" s="60"/>
      <c r="C41" s="60"/>
      <c r="D41" s="60" t="s">
        <v>92</v>
      </c>
      <c r="E41" s="60"/>
      <c r="F41" s="61"/>
      <c r="G41" s="62"/>
      <c r="H41" s="63"/>
      <c r="I41" s="63"/>
      <c r="J41" s="63"/>
      <c r="K41" s="64">
        <f t="shared" ref="K41:L41" si="3">SUM(K42:K45)</f>
        <v>13493.66</v>
      </c>
      <c r="L41" s="64">
        <f t="shared" si="3"/>
        <v>208787.15</v>
      </c>
      <c r="M41" s="91">
        <f>SUM(M42:M45)</f>
        <v>222280.8</v>
      </c>
      <c r="N41" s="157">
        <f t="shared" si="0"/>
        <v>0.02</v>
      </c>
    </row>
    <row r="42" spans="1:14" ht="51.95" customHeight="1" x14ac:dyDescent="0.2">
      <c r="A42" s="80" t="s">
        <v>93</v>
      </c>
      <c r="B42" s="57" t="s">
        <v>94</v>
      </c>
      <c r="C42" s="56" t="s">
        <v>17</v>
      </c>
      <c r="D42" s="56" t="s">
        <v>95</v>
      </c>
      <c r="E42" s="58" t="s">
        <v>34</v>
      </c>
      <c r="F42" s="57">
        <v>833</v>
      </c>
      <c r="G42" s="59">
        <v>129.28</v>
      </c>
      <c r="H42" s="59">
        <v>9.81</v>
      </c>
      <c r="I42" s="59">
        <v>151.79</v>
      </c>
      <c r="J42" s="59">
        <v>161.6</v>
      </c>
      <c r="K42" s="59">
        <v>8171.73</v>
      </c>
      <c r="L42" s="59">
        <v>126441.07</v>
      </c>
      <c r="M42" s="81">
        <v>134612.79999999999</v>
      </c>
      <c r="N42" s="157">
        <f t="shared" si="0"/>
        <v>0.01</v>
      </c>
    </row>
    <row r="43" spans="1:14" ht="51.95" customHeight="1" x14ac:dyDescent="0.2">
      <c r="A43" s="80" t="s">
        <v>96</v>
      </c>
      <c r="B43" s="57" t="s">
        <v>94</v>
      </c>
      <c r="C43" s="56" t="s">
        <v>17</v>
      </c>
      <c r="D43" s="56" t="s">
        <v>97</v>
      </c>
      <c r="E43" s="58" t="s">
        <v>34</v>
      </c>
      <c r="F43" s="57">
        <v>196</v>
      </c>
      <c r="G43" s="59">
        <v>129.28</v>
      </c>
      <c r="H43" s="59">
        <v>9.81</v>
      </c>
      <c r="I43" s="59">
        <v>151.79</v>
      </c>
      <c r="J43" s="59">
        <v>161.6</v>
      </c>
      <c r="K43" s="59">
        <v>1922.76</v>
      </c>
      <c r="L43" s="59">
        <v>29750.84</v>
      </c>
      <c r="M43" s="81">
        <v>31673.599999999999</v>
      </c>
      <c r="N43" s="157">
        <f t="shared" si="0"/>
        <v>0</v>
      </c>
    </row>
    <row r="44" spans="1:14" ht="51.95" customHeight="1" x14ac:dyDescent="0.2">
      <c r="A44" s="80" t="s">
        <v>98</v>
      </c>
      <c r="B44" s="57" t="s">
        <v>94</v>
      </c>
      <c r="C44" s="56" t="s">
        <v>17</v>
      </c>
      <c r="D44" s="56" t="s">
        <v>99</v>
      </c>
      <c r="E44" s="58" t="s">
        <v>34</v>
      </c>
      <c r="F44" s="57">
        <v>42</v>
      </c>
      <c r="G44" s="59">
        <v>129.28</v>
      </c>
      <c r="H44" s="59">
        <v>9.81</v>
      </c>
      <c r="I44" s="59">
        <v>151.79</v>
      </c>
      <c r="J44" s="59">
        <v>161.6</v>
      </c>
      <c r="K44" s="59">
        <v>412.02</v>
      </c>
      <c r="L44" s="59">
        <v>6375.18</v>
      </c>
      <c r="M44" s="81">
        <v>6787.2</v>
      </c>
      <c r="N44" s="157">
        <f t="shared" si="0"/>
        <v>0</v>
      </c>
    </row>
    <row r="45" spans="1:14" ht="51.95" customHeight="1" x14ac:dyDescent="0.2">
      <c r="A45" s="80" t="s">
        <v>100</v>
      </c>
      <c r="B45" s="57" t="s">
        <v>94</v>
      </c>
      <c r="C45" s="56" t="s">
        <v>17</v>
      </c>
      <c r="D45" s="56" t="s">
        <v>101</v>
      </c>
      <c r="E45" s="58" t="s">
        <v>34</v>
      </c>
      <c r="F45" s="57">
        <v>304.5</v>
      </c>
      <c r="G45" s="59">
        <v>129.28</v>
      </c>
      <c r="H45" s="59">
        <v>9.81</v>
      </c>
      <c r="I45" s="59">
        <v>151.79</v>
      </c>
      <c r="J45" s="59">
        <v>161.6</v>
      </c>
      <c r="K45" s="59">
        <v>2987.15</v>
      </c>
      <c r="L45" s="59">
        <v>46220.06</v>
      </c>
      <c r="M45" s="81">
        <v>49207.199999999997</v>
      </c>
      <c r="N45" s="157">
        <f t="shared" si="0"/>
        <v>0</v>
      </c>
    </row>
    <row r="46" spans="1:14" ht="24" customHeight="1" x14ac:dyDescent="0.2">
      <c r="A46" s="84" t="s">
        <v>102</v>
      </c>
      <c r="B46" s="60"/>
      <c r="C46" s="60"/>
      <c r="D46" s="60" t="s">
        <v>103</v>
      </c>
      <c r="E46" s="60"/>
      <c r="F46" s="61"/>
      <c r="G46" s="62"/>
      <c r="H46" s="63"/>
      <c r="I46" s="63"/>
      <c r="J46" s="63"/>
      <c r="K46" s="64">
        <f t="shared" ref="K46:L46" si="4">SUM(K47:K55)</f>
        <v>60649.97</v>
      </c>
      <c r="L46" s="64">
        <f t="shared" si="4"/>
        <v>239565.44</v>
      </c>
      <c r="M46" s="91">
        <f>SUM(M47:M55)</f>
        <v>300215.40999999997</v>
      </c>
      <c r="N46" s="157">
        <f t="shared" si="0"/>
        <v>0.03</v>
      </c>
    </row>
    <row r="47" spans="1:14" ht="39" customHeight="1" x14ac:dyDescent="0.2">
      <c r="A47" s="80" t="s">
        <v>104</v>
      </c>
      <c r="B47" s="57" t="s">
        <v>105</v>
      </c>
      <c r="C47" s="56" t="s">
        <v>17</v>
      </c>
      <c r="D47" s="56" t="s">
        <v>106</v>
      </c>
      <c r="E47" s="58" t="s">
        <v>19</v>
      </c>
      <c r="F47" s="57">
        <v>114.82</v>
      </c>
      <c r="G47" s="59">
        <v>38.229999999999997</v>
      </c>
      <c r="H47" s="59">
        <v>15.85</v>
      </c>
      <c r="I47" s="59">
        <v>31.93</v>
      </c>
      <c r="J47" s="59">
        <v>47.78</v>
      </c>
      <c r="K47" s="59">
        <v>1819.9</v>
      </c>
      <c r="L47" s="59">
        <v>3666.19</v>
      </c>
      <c r="M47" s="81">
        <v>5486.09</v>
      </c>
      <c r="N47" s="157">
        <f t="shared" si="0"/>
        <v>0</v>
      </c>
    </row>
    <row r="48" spans="1:14" ht="39" customHeight="1" x14ac:dyDescent="0.2">
      <c r="A48" s="80" t="s">
        <v>107</v>
      </c>
      <c r="B48" s="57" t="s">
        <v>108</v>
      </c>
      <c r="C48" s="56" t="s">
        <v>17</v>
      </c>
      <c r="D48" s="56" t="s">
        <v>109</v>
      </c>
      <c r="E48" s="58" t="s">
        <v>19</v>
      </c>
      <c r="F48" s="57">
        <v>665.38</v>
      </c>
      <c r="G48" s="59">
        <v>70.2</v>
      </c>
      <c r="H48" s="59">
        <v>46.09</v>
      </c>
      <c r="I48" s="59">
        <v>41.66</v>
      </c>
      <c r="J48" s="59">
        <v>87.75</v>
      </c>
      <c r="K48" s="59">
        <v>30667.360000000001</v>
      </c>
      <c r="L48" s="59">
        <v>27719.73</v>
      </c>
      <c r="M48" s="81">
        <v>58387.09</v>
      </c>
      <c r="N48" s="157">
        <f t="shared" si="0"/>
        <v>0.01</v>
      </c>
    </row>
    <row r="49" spans="1:14" ht="26.1" customHeight="1" x14ac:dyDescent="0.2">
      <c r="A49" s="80" t="s">
        <v>110</v>
      </c>
      <c r="B49" s="57" t="s">
        <v>111</v>
      </c>
      <c r="C49" s="56" t="s">
        <v>17</v>
      </c>
      <c r="D49" s="56" t="s">
        <v>112</v>
      </c>
      <c r="E49" s="58" t="s">
        <v>113</v>
      </c>
      <c r="F49" s="57">
        <v>620.32000000000005</v>
      </c>
      <c r="G49" s="59">
        <v>17.23</v>
      </c>
      <c r="H49" s="59">
        <v>7.13</v>
      </c>
      <c r="I49" s="59">
        <v>14.4</v>
      </c>
      <c r="J49" s="59">
        <v>21.53</v>
      </c>
      <c r="K49" s="59">
        <v>4422.88</v>
      </c>
      <c r="L49" s="59">
        <v>8932.6</v>
      </c>
      <c r="M49" s="81">
        <v>13355.48</v>
      </c>
      <c r="N49" s="157">
        <f t="shared" si="0"/>
        <v>0</v>
      </c>
    </row>
    <row r="50" spans="1:14" ht="26.1" customHeight="1" x14ac:dyDescent="0.2">
      <c r="A50" s="80" t="s">
        <v>114</v>
      </c>
      <c r="B50" s="57" t="s">
        <v>115</v>
      </c>
      <c r="C50" s="56" t="s">
        <v>17</v>
      </c>
      <c r="D50" s="56" t="s">
        <v>116</v>
      </c>
      <c r="E50" s="58" t="s">
        <v>113</v>
      </c>
      <c r="F50" s="57">
        <v>1199.3599999999999</v>
      </c>
      <c r="G50" s="59">
        <v>15.48</v>
      </c>
      <c r="H50" s="59">
        <v>5.25</v>
      </c>
      <c r="I50" s="59">
        <v>14.1</v>
      </c>
      <c r="J50" s="59">
        <v>19.350000000000001</v>
      </c>
      <c r="K50" s="59">
        <v>6296.64</v>
      </c>
      <c r="L50" s="59">
        <v>16910.97</v>
      </c>
      <c r="M50" s="81">
        <v>23207.61</v>
      </c>
      <c r="N50" s="157">
        <f t="shared" si="0"/>
        <v>0</v>
      </c>
    </row>
    <row r="51" spans="1:14" ht="26.1" customHeight="1" x14ac:dyDescent="0.2">
      <c r="A51" s="80" t="s">
        <v>117</v>
      </c>
      <c r="B51" s="57" t="s">
        <v>118</v>
      </c>
      <c r="C51" s="56" t="s">
        <v>17</v>
      </c>
      <c r="D51" s="56" t="s">
        <v>119</v>
      </c>
      <c r="E51" s="58" t="s">
        <v>113</v>
      </c>
      <c r="F51" s="57">
        <v>1573.21</v>
      </c>
      <c r="G51" s="59">
        <v>13.51</v>
      </c>
      <c r="H51" s="59">
        <v>3.93</v>
      </c>
      <c r="I51" s="59">
        <v>12.95</v>
      </c>
      <c r="J51" s="59">
        <v>16.88</v>
      </c>
      <c r="K51" s="59">
        <v>6182.72</v>
      </c>
      <c r="L51" s="59">
        <v>20373.060000000001</v>
      </c>
      <c r="M51" s="81">
        <v>26555.78</v>
      </c>
      <c r="N51" s="157">
        <f t="shared" si="0"/>
        <v>0</v>
      </c>
    </row>
    <row r="52" spans="1:14" ht="39" customHeight="1" x14ac:dyDescent="0.2">
      <c r="A52" s="80" t="s">
        <v>120</v>
      </c>
      <c r="B52" s="57" t="s">
        <v>121</v>
      </c>
      <c r="C52" s="56" t="s">
        <v>17</v>
      </c>
      <c r="D52" s="56" t="s">
        <v>122</v>
      </c>
      <c r="E52" s="58" t="s">
        <v>113</v>
      </c>
      <c r="F52" s="57">
        <v>856.72</v>
      </c>
      <c r="G52" s="59">
        <v>10.38</v>
      </c>
      <c r="H52" s="59">
        <v>2.17</v>
      </c>
      <c r="I52" s="59">
        <v>10.8</v>
      </c>
      <c r="J52" s="59">
        <v>12.97</v>
      </c>
      <c r="K52" s="59">
        <v>1859.08</v>
      </c>
      <c r="L52" s="59">
        <v>9252.57</v>
      </c>
      <c r="M52" s="81">
        <v>11111.65</v>
      </c>
      <c r="N52" s="157">
        <f t="shared" si="0"/>
        <v>0</v>
      </c>
    </row>
    <row r="53" spans="1:14" ht="39" customHeight="1" x14ac:dyDescent="0.2">
      <c r="A53" s="80" t="s">
        <v>123</v>
      </c>
      <c r="B53" s="57" t="s">
        <v>124</v>
      </c>
      <c r="C53" s="56" t="s">
        <v>17</v>
      </c>
      <c r="D53" s="56" t="s">
        <v>125</v>
      </c>
      <c r="E53" s="58" t="s">
        <v>113</v>
      </c>
      <c r="F53" s="57">
        <v>2429.52</v>
      </c>
      <c r="G53" s="59">
        <v>9.77</v>
      </c>
      <c r="H53" s="59">
        <v>1.62</v>
      </c>
      <c r="I53" s="59">
        <v>10.59</v>
      </c>
      <c r="J53" s="59">
        <v>12.21</v>
      </c>
      <c r="K53" s="59">
        <v>3935.82</v>
      </c>
      <c r="L53" s="59">
        <v>25728.61</v>
      </c>
      <c r="M53" s="81">
        <v>29664.43</v>
      </c>
      <c r="N53" s="157">
        <f t="shared" si="0"/>
        <v>0</v>
      </c>
    </row>
    <row r="54" spans="1:14" ht="39" customHeight="1" x14ac:dyDescent="0.2">
      <c r="A54" s="80" t="s">
        <v>126</v>
      </c>
      <c r="B54" s="57" t="s">
        <v>127</v>
      </c>
      <c r="C54" s="56" t="s">
        <v>17</v>
      </c>
      <c r="D54" s="56" t="s">
        <v>128</v>
      </c>
      <c r="E54" s="58" t="s">
        <v>113</v>
      </c>
      <c r="F54" s="57">
        <v>473.92</v>
      </c>
      <c r="G54" s="59">
        <v>16.2</v>
      </c>
      <c r="H54" s="59">
        <v>6.99</v>
      </c>
      <c r="I54" s="59">
        <v>13.26</v>
      </c>
      <c r="J54" s="59">
        <v>20.25</v>
      </c>
      <c r="K54" s="59">
        <v>3312.7</v>
      </c>
      <c r="L54" s="59">
        <v>6284.18</v>
      </c>
      <c r="M54" s="81">
        <v>9596.8799999999992</v>
      </c>
      <c r="N54" s="157">
        <f t="shared" si="0"/>
        <v>0</v>
      </c>
    </row>
    <row r="55" spans="1:14" ht="39" customHeight="1" x14ac:dyDescent="0.2">
      <c r="A55" s="80" t="s">
        <v>129</v>
      </c>
      <c r="B55" s="57" t="s">
        <v>130</v>
      </c>
      <c r="C55" s="56" t="s">
        <v>17</v>
      </c>
      <c r="D55" s="56" t="s">
        <v>131</v>
      </c>
      <c r="E55" s="58" t="s">
        <v>58</v>
      </c>
      <c r="F55" s="57">
        <v>121.22</v>
      </c>
      <c r="G55" s="59">
        <v>810.76</v>
      </c>
      <c r="H55" s="59">
        <v>17.760000000000002</v>
      </c>
      <c r="I55" s="59">
        <v>995.69</v>
      </c>
      <c r="J55" s="59">
        <v>1013.45</v>
      </c>
      <c r="K55" s="59">
        <v>2152.87</v>
      </c>
      <c r="L55" s="59">
        <v>120697.53</v>
      </c>
      <c r="M55" s="81">
        <v>122850.4</v>
      </c>
      <c r="N55" s="157">
        <f t="shared" si="0"/>
        <v>0.01</v>
      </c>
    </row>
    <row r="56" spans="1:14" ht="24" customHeight="1" x14ac:dyDescent="0.2">
      <c r="A56" s="84" t="s">
        <v>132</v>
      </c>
      <c r="B56" s="60"/>
      <c r="C56" s="60"/>
      <c r="D56" s="60" t="s">
        <v>133</v>
      </c>
      <c r="E56" s="60"/>
      <c r="F56" s="61"/>
      <c r="G56" s="62"/>
      <c r="H56" s="63"/>
      <c r="I56" s="63"/>
      <c r="J56" s="63"/>
      <c r="K56" s="64">
        <f>SUM(K57:K63)</f>
        <v>14766.09</v>
      </c>
      <c r="L56" s="64">
        <f>SUM(L57:L63)</f>
        <v>42799.97</v>
      </c>
      <c r="M56" s="91">
        <f>SUM(M57:M63)</f>
        <v>57566.05</v>
      </c>
      <c r="N56" s="157">
        <f t="shared" si="0"/>
        <v>0.01</v>
      </c>
    </row>
    <row r="57" spans="1:14" ht="39" customHeight="1" x14ac:dyDescent="0.2">
      <c r="A57" s="80" t="s">
        <v>134</v>
      </c>
      <c r="B57" s="57" t="s">
        <v>105</v>
      </c>
      <c r="C57" s="56" t="s">
        <v>17</v>
      </c>
      <c r="D57" s="56" t="s">
        <v>106</v>
      </c>
      <c r="E57" s="58" t="s">
        <v>19</v>
      </c>
      <c r="F57" s="57">
        <v>26.81</v>
      </c>
      <c r="G57" s="59">
        <v>38.229999999999997</v>
      </c>
      <c r="H57" s="59">
        <v>15.85</v>
      </c>
      <c r="I57" s="59">
        <v>31.93</v>
      </c>
      <c r="J57" s="59">
        <v>47.78</v>
      </c>
      <c r="K57" s="59">
        <v>424.94</v>
      </c>
      <c r="L57" s="59">
        <v>856.04</v>
      </c>
      <c r="M57" s="81">
        <v>1280.98</v>
      </c>
      <c r="N57" s="157">
        <f t="shared" si="0"/>
        <v>0</v>
      </c>
    </row>
    <row r="58" spans="1:14" ht="39" customHeight="1" x14ac:dyDescent="0.2">
      <c r="A58" s="80" t="s">
        <v>135</v>
      </c>
      <c r="B58" s="57" t="s">
        <v>108</v>
      </c>
      <c r="C58" s="56" t="s">
        <v>17</v>
      </c>
      <c r="D58" s="56" t="s">
        <v>109</v>
      </c>
      <c r="E58" s="58" t="s">
        <v>19</v>
      </c>
      <c r="F58" s="57">
        <v>135.47999999999999</v>
      </c>
      <c r="G58" s="59">
        <v>70.2</v>
      </c>
      <c r="H58" s="59">
        <v>46.09</v>
      </c>
      <c r="I58" s="59">
        <v>41.66</v>
      </c>
      <c r="J58" s="59">
        <v>87.75</v>
      </c>
      <c r="K58" s="59">
        <v>6244.27</v>
      </c>
      <c r="L58" s="59">
        <v>5644.1</v>
      </c>
      <c r="M58" s="81">
        <v>11888.37</v>
      </c>
      <c r="N58" s="157">
        <f t="shared" si="0"/>
        <v>0</v>
      </c>
    </row>
    <row r="59" spans="1:14" ht="26.1" customHeight="1" x14ac:dyDescent="0.2">
      <c r="A59" s="80" t="s">
        <v>136</v>
      </c>
      <c r="B59" s="57" t="s">
        <v>111</v>
      </c>
      <c r="C59" s="56" t="s">
        <v>17</v>
      </c>
      <c r="D59" s="56" t="s">
        <v>112</v>
      </c>
      <c r="E59" s="58" t="s">
        <v>113</v>
      </c>
      <c r="F59" s="57">
        <v>247.36</v>
      </c>
      <c r="G59" s="59">
        <v>17.23</v>
      </c>
      <c r="H59" s="59">
        <v>7.13</v>
      </c>
      <c r="I59" s="59">
        <v>14.4</v>
      </c>
      <c r="J59" s="59">
        <v>21.53</v>
      </c>
      <c r="K59" s="59">
        <v>1763.68</v>
      </c>
      <c r="L59" s="59">
        <v>3561.98</v>
      </c>
      <c r="M59" s="81">
        <v>5325.66</v>
      </c>
      <c r="N59" s="157">
        <f t="shared" si="0"/>
        <v>0</v>
      </c>
    </row>
    <row r="60" spans="1:14" ht="26.1" customHeight="1" x14ac:dyDescent="0.2">
      <c r="A60" s="80" t="s">
        <v>137</v>
      </c>
      <c r="B60" s="57" t="s">
        <v>115</v>
      </c>
      <c r="C60" s="56" t="s">
        <v>17</v>
      </c>
      <c r="D60" s="56" t="s">
        <v>116</v>
      </c>
      <c r="E60" s="58" t="s">
        <v>113</v>
      </c>
      <c r="F60" s="57">
        <v>4.38</v>
      </c>
      <c r="G60" s="59">
        <v>15.48</v>
      </c>
      <c r="H60" s="59">
        <v>5.25</v>
      </c>
      <c r="I60" s="59">
        <v>14.1</v>
      </c>
      <c r="J60" s="59">
        <v>19.350000000000001</v>
      </c>
      <c r="K60" s="59">
        <v>23</v>
      </c>
      <c r="L60" s="59">
        <v>61.76</v>
      </c>
      <c r="M60" s="81">
        <v>84.75</v>
      </c>
      <c r="N60" s="157">
        <f t="shared" si="0"/>
        <v>0</v>
      </c>
    </row>
    <row r="61" spans="1:14" ht="26.1" customHeight="1" x14ac:dyDescent="0.2">
      <c r="A61" s="80" t="s">
        <v>138</v>
      </c>
      <c r="B61" s="57" t="s">
        <v>118</v>
      </c>
      <c r="C61" s="56" t="s">
        <v>17</v>
      </c>
      <c r="D61" s="56" t="s">
        <v>119</v>
      </c>
      <c r="E61" s="58" t="s">
        <v>113</v>
      </c>
      <c r="F61" s="57">
        <v>312.26</v>
      </c>
      <c r="G61" s="59">
        <v>13.51</v>
      </c>
      <c r="H61" s="59">
        <v>3.93</v>
      </c>
      <c r="I61" s="59">
        <v>12.95</v>
      </c>
      <c r="J61" s="59">
        <v>16.88</v>
      </c>
      <c r="K61" s="59">
        <v>1227.18</v>
      </c>
      <c r="L61" s="59">
        <v>4043.76</v>
      </c>
      <c r="M61" s="81">
        <v>5270.94</v>
      </c>
      <c r="N61" s="157">
        <f t="shared" si="0"/>
        <v>0</v>
      </c>
    </row>
    <row r="62" spans="1:14" ht="39" customHeight="1" x14ac:dyDescent="0.2">
      <c r="A62" s="80" t="s">
        <v>139</v>
      </c>
      <c r="B62" s="57" t="s">
        <v>127</v>
      </c>
      <c r="C62" s="56" t="s">
        <v>17</v>
      </c>
      <c r="D62" s="56" t="s">
        <v>128</v>
      </c>
      <c r="E62" s="58" t="s">
        <v>113</v>
      </c>
      <c r="F62" s="57">
        <v>677.03</v>
      </c>
      <c r="G62" s="59">
        <v>16.2</v>
      </c>
      <c r="H62" s="59">
        <v>6.99</v>
      </c>
      <c r="I62" s="59">
        <v>13.26</v>
      </c>
      <c r="J62" s="59">
        <v>20.25</v>
      </c>
      <c r="K62" s="59">
        <v>4732.4399999999996</v>
      </c>
      <c r="L62" s="59">
        <v>8977.41</v>
      </c>
      <c r="M62" s="81">
        <v>13709.85</v>
      </c>
      <c r="N62" s="157">
        <f t="shared" si="0"/>
        <v>0</v>
      </c>
    </row>
    <row r="63" spans="1:14" ht="39" customHeight="1" x14ac:dyDescent="0.2">
      <c r="A63" s="80" t="s">
        <v>140</v>
      </c>
      <c r="B63" s="57" t="s">
        <v>130</v>
      </c>
      <c r="C63" s="56" t="s">
        <v>17</v>
      </c>
      <c r="D63" s="56" t="s">
        <v>131</v>
      </c>
      <c r="E63" s="58" t="s">
        <v>58</v>
      </c>
      <c r="F63" s="57">
        <v>19.739999999999998</v>
      </c>
      <c r="G63" s="59">
        <v>810.76</v>
      </c>
      <c r="H63" s="59">
        <v>17.760000000000002</v>
      </c>
      <c r="I63" s="59">
        <v>995.69</v>
      </c>
      <c r="J63" s="59">
        <v>1013.45</v>
      </c>
      <c r="K63" s="59">
        <v>350.58</v>
      </c>
      <c r="L63" s="59">
        <v>19654.919999999998</v>
      </c>
      <c r="M63" s="81">
        <v>20005.5</v>
      </c>
      <c r="N63" s="157">
        <f t="shared" si="0"/>
        <v>0</v>
      </c>
    </row>
    <row r="64" spans="1:14" ht="26.1" customHeight="1" x14ac:dyDescent="0.2">
      <c r="A64" s="84" t="s">
        <v>141</v>
      </c>
      <c r="B64" s="60"/>
      <c r="C64" s="60"/>
      <c r="D64" s="60" t="s">
        <v>142</v>
      </c>
      <c r="E64" s="60"/>
      <c r="F64" s="61"/>
      <c r="G64" s="62"/>
      <c r="H64" s="63"/>
      <c r="I64" s="63"/>
      <c r="J64" s="63"/>
      <c r="K64" s="64">
        <f t="shared" ref="K64:L64" si="5">SUM(K65:K69)</f>
        <v>1527.07</v>
      </c>
      <c r="L64" s="64">
        <f t="shared" si="5"/>
        <v>5322.63</v>
      </c>
      <c r="M64" s="91">
        <f>SUM(M65:M69)</f>
        <v>6849.7</v>
      </c>
      <c r="N64" s="157">
        <f t="shared" si="0"/>
        <v>0</v>
      </c>
    </row>
    <row r="65" spans="1:14" ht="39" customHeight="1" x14ac:dyDescent="0.2">
      <c r="A65" s="80" t="s">
        <v>143</v>
      </c>
      <c r="B65" s="57" t="s">
        <v>105</v>
      </c>
      <c r="C65" s="56" t="s">
        <v>17</v>
      </c>
      <c r="D65" s="56" t="s">
        <v>106</v>
      </c>
      <c r="E65" s="58" t="s">
        <v>19</v>
      </c>
      <c r="F65" s="57">
        <v>4.32</v>
      </c>
      <c r="G65" s="59">
        <v>38.229999999999997</v>
      </c>
      <c r="H65" s="59">
        <v>15.85</v>
      </c>
      <c r="I65" s="59">
        <v>31.93</v>
      </c>
      <c r="J65" s="59">
        <v>47.78</v>
      </c>
      <c r="K65" s="59">
        <v>68.47</v>
      </c>
      <c r="L65" s="59">
        <v>137.93</v>
      </c>
      <c r="M65" s="81">
        <v>206.4</v>
      </c>
      <c r="N65" s="157">
        <f t="shared" si="0"/>
        <v>0</v>
      </c>
    </row>
    <row r="66" spans="1:14" ht="39" customHeight="1" x14ac:dyDescent="0.2">
      <c r="A66" s="80" t="s">
        <v>144</v>
      </c>
      <c r="B66" s="57" t="s">
        <v>108</v>
      </c>
      <c r="C66" s="56" t="s">
        <v>17</v>
      </c>
      <c r="D66" s="56" t="s">
        <v>109</v>
      </c>
      <c r="E66" s="58" t="s">
        <v>19</v>
      </c>
      <c r="F66" s="57">
        <v>17.28</v>
      </c>
      <c r="G66" s="59">
        <v>70.2</v>
      </c>
      <c r="H66" s="59">
        <v>46.09</v>
      </c>
      <c r="I66" s="59">
        <v>41.66</v>
      </c>
      <c r="J66" s="59">
        <v>87.75</v>
      </c>
      <c r="K66" s="59">
        <v>796.44</v>
      </c>
      <c r="L66" s="59">
        <v>719.88</v>
      </c>
      <c r="M66" s="81">
        <v>1516.32</v>
      </c>
      <c r="N66" s="157">
        <f t="shared" si="0"/>
        <v>0</v>
      </c>
    </row>
    <row r="67" spans="1:14" ht="26.1" customHeight="1" x14ac:dyDescent="0.2">
      <c r="A67" s="80" t="s">
        <v>145</v>
      </c>
      <c r="B67" s="57" t="s">
        <v>115</v>
      </c>
      <c r="C67" s="56" t="s">
        <v>17</v>
      </c>
      <c r="D67" s="56" t="s">
        <v>116</v>
      </c>
      <c r="E67" s="58" t="s">
        <v>113</v>
      </c>
      <c r="F67" s="57">
        <v>45.12</v>
      </c>
      <c r="G67" s="59">
        <v>15.48</v>
      </c>
      <c r="H67" s="59">
        <v>5.25</v>
      </c>
      <c r="I67" s="59">
        <v>14.1</v>
      </c>
      <c r="J67" s="59">
        <v>19.350000000000001</v>
      </c>
      <c r="K67" s="59">
        <v>236.88</v>
      </c>
      <c r="L67" s="59">
        <v>636.19000000000005</v>
      </c>
      <c r="M67" s="81">
        <v>873.07</v>
      </c>
      <c r="N67" s="157">
        <f t="shared" si="0"/>
        <v>0</v>
      </c>
    </row>
    <row r="68" spans="1:14" ht="26.1" customHeight="1" x14ac:dyDescent="0.2">
      <c r="A68" s="80" t="s">
        <v>146</v>
      </c>
      <c r="B68" s="57" t="s">
        <v>118</v>
      </c>
      <c r="C68" s="56" t="s">
        <v>17</v>
      </c>
      <c r="D68" s="56" t="s">
        <v>119</v>
      </c>
      <c r="E68" s="58" t="s">
        <v>113</v>
      </c>
      <c r="F68" s="57">
        <v>96.51</v>
      </c>
      <c r="G68" s="59">
        <v>13.51</v>
      </c>
      <c r="H68" s="59">
        <v>3.93</v>
      </c>
      <c r="I68" s="59">
        <v>12.95</v>
      </c>
      <c r="J68" s="59">
        <v>16.88</v>
      </c>
      <c r="K68" s="59">
        <v>379.28</v>
      </c>
      <c r="L68" s="59">
        <v>1249.8</v>
      </c>
      <c r="M68" s="81">
        <v>1629.08</v>
      </c>
      <c r="N68" s="157">
        <f t="shared" si="0"/>
        <v>0</v>
      </c>
    </row>
    <row r="69" spans="1:14" ht="39" customHeight="1" x14ac:dyDescent="0.2">
      <c r="A69" s="80" t="s">
        <v>147</v>
      </c>
      <c r="B69" s="57" t="s">
        <v>130</v>
      </c>
      <c r="C69" s="56" t="s">
        <v>17</v>
      </c>
      <c r="D69" s="56" t="s">
        <v>131</v>
      </c>
      <c r="E69" s="58" t="s">
        <v>58</v>
      </c>
      <c r="F69" s="57">
        <v>2.59</v>
      </c>
      <c r="G69" s="59">
        <v>810.76</v>
      </c>
      <c r="H69" s="59">
        <v>17.760000000000002</v>
      </c>
      <c r="I69" s="59">
        <v>995.69</v>
      </c>
      <c r="J69" s="59">
        <v>1013.45</v>
      </c>
      <c r="K69" s="59">
        <v>46</v>
      </c>
      <c r="L69" s="59">
        <v>2578.83</v>
      </c>
      <c r="M69" s="81">
        <v>2624.83</v>
      </c>
      <c r="N69" s="157">
        <f t="shared" si="0"/>
        <v>0</v>
      </c>
    </row>
    <row r="70" spans="1:14" ht="26.1" customHeight="1" x14ac:dyDescent="0.2">
      <c r="A70" s="84" t="s">
        <v>148</v>
      </c>
      <c r="B70" s="60"/>
      <c r="C70" s="60"/>
      <c r="D70" s="60" t="s">
        <v>149</v>
      </c>
      <c r="E70" s="60"/>
      <c r="F70" s="61"/>
      <c r="G70" s="62"/>
      <c r="H70" s="63"/>
      <c r="I70" s="63"/>
      <c r="J70" s="63"/>
      <c r="K70" s="64">
        <f t="shared" ref="K70:L70" si="6">SUM(K71:K76)</f>
        <v>17107.55</v>
      </c>
      <c r="L70" s="64">
        <f t="shared" si="6"/>
        <v>76985.100000000006</v>
      </c>
      <c r="M70" s="91">
        <f>SUM(M71:M76)</f>
        <v>94092.65</v>
      </c>
      <c r="N70" s="157">
        <f t="shared" si="0"/>
        <v>0.01</v>
      </c>
    </row>
    <row r="71" spans="1:14" ht="39" customHeight="1" x14ac:dyDescent="0.2">
      <c r="A71" s="80" t="s">
        <v>150</v>
      </c>
      <c r="B71" s="57" t="s">
        <v>105</v>
      </c>
      <c r="C71" s="56" t="s">
        <v>17</v>
      </c>
      <c r="D71" s="56" t="s">
        <v>106</v>
      </c>
      <c r="E71" s="58" t="s">
        <v>19</v>
      </c>
      <c r="F71" s="57">
        <v>60.89</v>
      </c>
      <c r="G71" s="59">
        <v>38.229999999999997</v>
      </c>
      <c r="H71" s="59">
        <v>15.85</v>
      </c>
      <c r="I71" s="59">
        <v>31.93</v>
      </c>
      <c r="J71" s="59">
        <v>47.78</v>
      </c>
      <c r="K71" s="59">
        <v>965.11</v>
      </c>
      <c r="L71" s="59">
        <v>1944.21</v>
      </c>
      <c r="M71" s="81">
        <v>2909.32</v>
      </c>
      <c r="N71" s="157">
        <f t="shared" ref="N71:N134" si="7">M71/$M$788</f>
        <v>0</v>
      </c>
    </row>
    <row r="72" spans="1:14" ht="39" customHeight="1" x14ac:dyDescent="0.2">
      <c r="A72" s="80" t="s">
        <v>151</v>
      </c>
      <c r="B72" s="57" t="s">
        <v>108</v>
      </c>
      <c r="C72" s="56" t="s">
        <v>17</v>
      </c>
      <c r="D72" s="56" t="s">
        <v>109</v>
      </c>
      <c r="E72" s="58" t="s">
        <v>19</v>
      </c>
      <c r="F72" s="57">
        <v>147.12</v>
      </c>
      <c r="G72" s="59">
        <v>70.2</v>
      </c>
      <c r="H72" s="59">
        <v>46.09</v>
      </c>
      <c r="I72" s="59">
        <v>41.66</v>
      </c>
      <c r="J72" s="59">
        <v>87.75</v>
      </c>
      <c r="K72" s="59">
        <v>6780.76</v>
      </c>
      <c r="L72" s="59">
        <v>6129.02</v>
      </c>
      <c r="M72" s="81">
        <v>12909.78</v>
      </c>
      <c r="N72" s="157">
        <f t="shared" si="7"/>
        <v>0</v>
      </c>
    </row>
    <row r="73" spans="1:14" ht="26.1" customHeight="1" x14ac:dyDescent="0.2">
      <c r="A73" s="80" t="s">
        <v>152</v>
      </c>
      <c r="B73" s="57" t="s">
        <v>111</v>
      </c>
      <c r="C73" s="56" t="s">
        <v>17</v>
      </c>
      <c r="D73" s="56" t="s">
        <v>112</v>
      </c>
      <c r="E73" s="58" t="s">
        <v>113</v>
      </c>
      <c r="F73" s="57">
        <v>434.09</v>
      </c>
      <c r="G73" s="59">
        <v>17.23</v>
      </c>
      <c r="H73" s="59">
        <v>7.13</v>
      </c>
      <c r="I73" s="59">
        <v>14.4</v>
      </c>
      <c r="J73" s="59">
        <v>21.53</v>
      </c>
      <c r="K73" s="59">
        <v>3095.06</v>
      </c>
      <c r="L73" s="59">
        <v>6250.89</v>
      </c>
      <c r="M73" s="81">
        <v>9345.9500000000007</v>
      </c>
      <c r="N73" s="157">
        <f t="shared" si="7"/>
        <v>0</v>
      </c>
    </row>
    <row r="74" spans="1:14" ht="26.1" customHeight="1" x14ac:dyDescent="0.2">
      <c r="A74" s="80" t="s">
        <v>153</v>
      </c>
      <c r="B74" s="57" t="s">
        <v>115</v>
      </c>
      <c r="C74" s="56" t="s">
        <v>17</v>
      </c>
      <c r="D74" s="56" t="s">
        <v>116</v>
      </c>
      <c r="E74" s="58" t="s">
        <v>113</v>
      </c>
      <c r="F74" s="57">
        <v>226.09</v>
      </c>
      <c r="G74" s="59">
        <v>15.48</v>
      </c>
      <c r="H74" s="59">
        <v>5.25</v>
      </c>
      <c r="I74" s="59">
        <v>14.1</v>
      </c>
      <c r="J74" s="59">
        <v>19.350000000000001</v>
      </c>
      <c r="K74" s="59">
        <v>1186.97</v>
      </c>
      <c r="L74" s="59">
        <v>3187.87</v>
      </c>
      <c r="M74" s="81">
        <v>4374.84</v>
      </c>
      <c r="N74" s="157">
        <f t="shared" si="7"/>
        <v>0</v>
      </c>
    </row>
    <row r="75" spans="1:14" ht="26.1" customHeight="1" x14ac:dyDescent="0.2">
      <c r="A75" s="80" t="s">
        <v>154</v>
      </c>
      <c r="B75" s="57" t="s">
        <v>118</v>
      </c>
      <c r="C75" s="56" t="s">
        <v>17</v>
      </c>
      <c r="D75" s="56" t="s">
        <v>119</v>
      </c>
      <c r="E75" s="58" t="s">
        <v>113</v>
      </c>
      <c r="F75" s="57">
        <v>1086.46</v>
      </c>
      <c r="G75" s="59">
        <v>13.51</v>
      </c>
      <c r="H75" s="59">
        <v>3.93</v>
      </c>
      <c r="I75" s="59">
        <v>12.95</v>
      </c>
      <c r="J75" s="59">
        <v>16.88</v>
      </c>
      <c r="K75" s="59">
        <v>4269.79</v>
      </c>
      <c r="L75" s="59">
        <v>14069.65</v>
      </c>
      <c r="M75" s="81">
        <v>18339.439999999999</v>
      </c>
      <c r="N75" s="157">
        <f t="shared" si="7"/>
        <v>0</v>
      </c>
    </row>
    <row r="76" spans="1:14" ht="39" customHeight="1" x14ac:dyDescent="0.2">
      <c r="A76" s="80" t="s">
        <v>155</v>
      </c>
      <c r="B76" s="57" t="s">
        <v>130</v>
      </c>
      <c r="C76" s="56" t="s">
        <v>17</v>
      </c>
      <c r="D76" s="56" t="s">
        <v>131</v>
      </c>
      <c r="E76" s="58" t="s">
        <v>58</v>
      </c>
      <c r="F76" s="57">
        <v>45.6</v>
      </c>
      <c r="G76" s="59">
        <v>810.76</v>
      </c>
      <c r="H76" s="59">
        <v>17.760000000000002</v>
      </c>
      <c r="I76" s="59">
        <v>995.69</v>
      </c>
      <c r="J76" s="59">
        <v>1013.45</v>
      </c>
      <c r="K76" s="59">
        <v>809.86</v>
      </c>
      <c r="L76" s="59">
        <v>45403.46</v>
      </c>
      <c r="M76" s="81">
        <v>46213.32</v>
      </c>
      <c r="N76" s="157">
        <f t="shared" si="7"/>
        <v>0</v>
      </c>
    </row>
    <row r="77" spans="1:14" ht="24" customHeight="1" x14ac:dyDescent="0.2">
      <c r="A77" s="84" t="s">
        <v>156</v>
      </c>
      <c r="B77" s="60"/>
      <c r="C77" s="60"/>
      <c r="D77" s="60" t="s">
        <v>157</v>
      </c>
      <c r="E77" s="60"/>
      <c r="F77" s="61"/>
      <c r="G77" s="62"/>
      <c r="H77" s="63"/>
      <c r="I77" s="63"/>
      <c r="J77" s="63"/>
      <c r="K77" s="64">
        <f t="shared" ref="K77:L77" si="8">SUM(K78:K87)</f>
        <v>74740.55</v>
      </c>
      <c r="L77" s="64">
        <f t="shared" si="8"/>
        <v>249671.98</v>
      </c>
      <c r="M77" s="91">
        <f>SUM(M78:M87)</f>
        <v>324412.52</v>
      </c>
      <c r="N77" s="157">
        <f t="shared" si="7"/>
        <v>0.03</v>
      </c>
    </row>
    <row r="78" spans="1:14" ht="39" customHeight="1" x14ac:dyDescent="0.2">
      <c r="A78" s="80" t="s">
        <v>158</v>
      </c>
      <c r="B78" s="57" t="s">
        <v>105</v>
      </c>
      <c r="C78" s="56" t="s">
        <v>17</v>
      </c>
      <c r="D78" s="56" t="s">
        <v>106</v>
      </c>
      <c r="E78" s="58" t="s">
        <v>19</v>
      </c>
      <c r="F78" s="57">
        <v>201.7</v>
      </c>
      <c r="G78" s="59">
        <v>38.229999999999997</v>
      </c>
      <c r="H78" s="59">
        <v>15.85</v>
      </c>
      <c r="I78" s="59">
        <v>31.93</v>
      </c>
      <c r="J78" s="59">
        <v>47.78</v>
      </c>
      <c r="K78" s="59">
        <v>3196.95</v>
      </c>
      <c r="L78" s="59">
        <v>6440.28</v>
      </c>
      <c r="M78" s="81">
        <v>9637.2199999999993</v>
      </c>
      <c r="N78" s="157">
        <f t="shared" si="7"/>
        <v>0</v>
      </c>
    </row>
    <row r="79" spans="1:14" ht="39" customHeight="1" x14ac:dyDescent="0.2">
      <c r="A79" s="80" t="s">
        <v>159</v>
      </c>
      <c r="B79" s="57" t="s">
        <v>160</v>
      </c>
      <c r="C79" s="56" t="s">
        <v>17</v>
      </c>
      <c r="D79" s="56" t="s">
        <v>161</v>
      </c>
      <c r="E79" s="58" t="s">
        <v>58</v>
      </c>
      <c r="F79" s="57">
        <v>105.25</v>
      </c>
      <c r="G79" s="59">
        <v>383.86</v>
      </c>
      <c r="H79" s="59">
        <v>73.56</v>
      </c>
      <c r="I79" s="59">
        <v>406.26</v>
      </c>
      <c r="J79" s="59">
        <v>479.82</v>
      </c>
      <c r="K79" s="59">
        <v>7742.19</v>
      </c>
      <c r="L79" s="59">
        <v>42758.86</v>
      </c>
      <c r="M79" s="81">
        <v>50501.05</v>
      </c>
      <c r="N79" s="157">
        <f t="shared" si="7"/>
        <v>0</v>
      </c>
    </row>
    <row r="80" spans="1:14" ht="39" customHeight="1" x14ac:dyDescent="0.2">
      <c r="A80" s="80" t="s">
        <v>162</v>
      </c>
      <c r="B80" s="57" t="s">
        <v>163</v>
      </c>
      <c r="C80" s="56" t="s">
        <v>17</v>
      </c>
      <c r="D80" s="56" t="s">
        <v>164</v>
      </c>
      <c r="E80" s="58" t="s">
        <v>19</v>
      </c>
      <c r="F80" s="57">
        <v>1138.5899999999999</v>
      </c>
      <c r="G80" s="59">
        <v>60.95</v>
      </c>
      <c r="H80" s="59">
        <v>38.17</v>
      </c>
      <c r="I80" s="59">
        <v>38.01</v>
      </c>
      <c r="J80" s="59">
        <v>76.180000000000007</v>
      </c>
      <c r="K80" s="59">
        <v>43459.98</v>
      </c>
      <c r="L80" s="59">
        <v>43277.8</v>
      </c>
      <c r="M80" s="81">
        <v>86737.78</v>
      </c>
      <c r="N80" s="157">
        <f t="shared" si="7"/>
        <v>0.01</v>
      </c>
    </row>
    <row r="81" spans="1:14" ht="39" customHeight="1" x14ac:dyDescent="0.2">
      <c r="A81" s="80" t="s">
        <v>165</v>
      </c>
      <c r="B81" s="57" t="s">
        <v>166</v>
      </c>
      <c r="C81" s="56" t="s">
        <v>17</v>
      </c>
      <c r="D81" s="56" t="s">
        <v>167</v>
      </c>
      <c r="E81" s="58" t="s">
        <v>113</v>
      </c>
      <c r="F81" s="57">
        <v>105.91</v>
      </c>
      <c r="G81" s="59">
        <v>14.91</v>
      </c>
      <c r="H81" s="59">
        <v>5.04</v>
      </c>
      <c r="I81" s="59">
        <v>13.59</v>
      </c>
      <c r="J81" s="59">
        <v>18.63</v>
      </c>
      <c r="K81" s="59">
        <v>533.79</v>
      </c>
      <c r="L81" s="59">
        <v>1439.31</v>
      </c>
      <c r="M81" s="81">
        <v>1973.1</v>
      </c>
      <c r="N81" s="157">
        <f t="shared" si="7"/>
        <v>0</v>
      </c>
    </row>
    <row r="82" spans="1:14" ht="39" customHeight="1" x14ac:dyDescent="0.2">
      <c r="A82" s="80" t="s">
        <v>168</v>
      </c>
      <c r="B82" s="57" t="s">
        <v>169</v>
      </c>
      <c r="C82" s="56" t="s">
        <v>17</v>
      </c>
      <c r="D82" s="56" t="s">
        <v>170</v>
      </c>
      <c r="E82" s="58" t="s">
        <v>113</v>
      </c>
      <c r="F82" s="57">
        <v>1513.38</v>
      </c>
      <c r="G82" s="59">
        <v>13.78</v>
      </c>
      <c r="H82" s="59">
        <v>3.72</v>
      </c>
      <c r="I82" s="59">
        <v>13.5</v>
      </c>
      <c r="J82" s="59">
        <v>17.22</v>
      </c>
      <c r="K82" s="59">
        <v>5629.77</v>
      </c>
      <c r="L82" s="59">
        <v>20430.63</v>
      </c>
      <c r="M82" s="81">
        <v>26060.400000000001</v>
      </c>
      <c r="N82" s="157">
        <f t="shared" si="7"/>
        <v>0</v>
      </c>
    </row>
    <row r="83" spans="1:14" ht="39" customHeight="1" x14ac:dyDescent="0.2">
      <c r="A83" s="80" t="s">
        <v>171</v>
      </c>
      <c r="B83" s="57" t="s">
        <v>172</v>
      </c>
      <c r="C83" s="56" t="s">
        <v>17</v>
      </c>
      <c r="D83" s="56" t="s">
        <v>173</v>
      </c>
      <c r="E83" s="58" t="s">
        <v>113</v>
      </c>
      <c r="F83" s="57">
        <v>1329.22</v>
      </c>
      <c r="G83" s="59">
        <v>12.27</v>
      </c>
      <c r="H83" s="59">
        <v>2.82</v>
      </c>
      <c r="I83" s="59">
        <v>12.51</v>
      </c>
      <c r="J83" s="59">
        <v>15.33</v>
      </c>
      <c r="K83" s="59">
        <v>3748.4</v>
      </c>
      <c r="L83" s="59">
        <v>16628.54</v>
      </c>
      <c r="M83" s="81">
        <v>20376.939999999999</v>
      </c>
      <c r="N83" s="157">
        <f t="shared" si="7"/>
        <v>0</v>
      </c>
    </row>
    <row r="84" spans="1:14" ht="39" customHeight="1" x14ac:dyDescent="0.2">
      <c r="A84" s="80" t="s">
        <v>174</v>
      </c>
      <c r="B84" s="57" t="s">
        <v>121</v>
      </c>
      <c r="C84" s="56" t="s">
        <v>17</v>
      </c>
      <c r="D84" s="56" t="s">
        <v>122</v>
      </c>
      <c r="E84" s="58" t="s">
        <v>113</v>
      </c>
      <c r="F84" s="57">
        <v>370.29</v>
      </c>
      <c r="G84" s="59">
        <v>10.38</v>
      </c>
      <c r="H84" s="59">
        <v>2.17</v>
      </c>
      <c r="I84" s="59">
        <v>10.8</v>
      </c>
      <c r="J84" s="59">
        <v>12.97</v>
      </c>
      <c r="K84" s="59">
        <v>803.53</v>
      </c>
      <c r="L84" s="59">
        <v>3999.13</v>
      </c>
      <c r="M84" s="81">
        <v>4802.66</v>
      </c>
      <c r="N84" s="157">
        <f t="shared" si="7"/>
        <v>0</v>
      </c>
    </row>
    <row r="85" spans="1:14" ht="39" customHeight="1" x14ac:dyDescent="0.2">
      <c r="A85" s="80" t="s">
        <v>175</v>
      </c>
      <c r="B85" s="57" t="s">
        <v>124</v>
      </c>
      <c r="C85" s="56" t="s">
        <v>17</v>
      </c>
      <c r="D85" s="56" t="s">
        <v>125</v>
      </c>
      <c r="E85" s="58" t="s">
        <v>113</v>
      </c>
      <c r="F85" s="57">
        <v>622.80999999999995</v>
      </c>
      <c r="G85" s="59">
        <v>9.77</v>
      </c>
      <c r="H85" s="59">
        <v>1.62</v>
      </c>
      <c r="I85" s="59">
        <v>10.59</v>
      </c>
      <c r="J85" s="59">
        <v>12.21</v>
      </c>
      <c r="K85" s="59">
        <v>1008.95</v>
      </c>
      <c r="L85" s="59">
        <v>6595.56</v>
      </c>
      <c r="M85" s="81">
        <v>7604.51</v>
      </c>
      <c r="N85" s="157">
        <f t="shared" si="7"/>
        <v>0</v>
      </c>
    </row>
    <row r="86" spans="1:14" ht="39" customHeight="1" x14ac:dyDescent="0.2">
      <c r="A86" s="80" t="s">
        <v>176</v>
      </c>
      <c r="B86" s="57" t="s">
        <v>127</v>
      </c>
      <c r="C86" s="56" t="s">
        <v>17</v>
      </c>
      <c r="D86" s="56" t="s">
        <v>128</v>
      </c>
      <c r="E86" s="58" t="s">
        <v>113</v>
      </c>
      <c r="F86" s="57">
        <v>990.42</v>
      </c>
      <c r="G86" s="59">
        <v>16.2</v>
      </c>
      <c r="H86" s="59">
        <v>6.99</v>
      </c>
      <c r="I86" s="59">
        <v>13.26</v>
      </c>
      <c r="J86" s="59">
        <v>20.25</v>
      </c>
      <c r="K86" s="59">
        <v>6923.04</v>
      </c>
      <c r="L86" s="59">
        <v>13132.96</v>
      </c>
      <c r="M86" s="81">
        <v>20056</v>
      </c>
      <c r="N86" s="157">
        <f t="shared" si="7"/>
        <v>0</v>
      </c>
    </row>
    <row r="87" spans="1:14" ht="39" customHeight="1" x14ac:dyDescent="0.2">
      <c r="A87" s="80" t="s">
        <v>177</v>
      </c>
      <c r="B87" s="57" t="s">
        <v>130</v>
      </c>
      <c r="C87" s="56" t="s">
        <v>17</v>
      </c>
      <c r="D87" s="56" t="s">
        <v>131</v>
      </c>
      <c r="E87" s="58" t="s">
        <v>58</v>
      </c>
      <c r="F87" s="57">
        <v>95.38</v>
      </c>
      <c r="G87" s="59">
        <v>810.76</v>
      </c>
      <c r="H87" s="59">
        <v>17.760000000000002</v>
      </c>
      <c r="I87" s="59">
        <v>995.69</v>
      </c>
      <c r="J87" s="59">
        <v>1013.45</v>
      </c>
      <c r="K87" s="59">
        <v>1693.95</v>
      </c>
      <c r="L87" s="59">
        <v>94968.91</v>
      </c>
      <c r="M87" s="81">
        <v>96662.86</v>
      </c>
      <c r="N87" s="157">
        <f t="shared" si="7"/>
        <v>0.01</v>
      </c>
    </row>
    <row r="88" spans="1:14" ht="26.1" customHeight="1" x14ac:dyDescent="0.2">
      <c r="A88" s="84" t="s">
        <v>178</v>
      </c>
      <c r="B88" s="60"/>
      <c r="C88" s="60"/>
      <c r="D88" s="60" t="s">
        <v>179</v>
      </c>
      <c r="E88" s="60"/>
      <c r="F88" s="61"/>
      <c r="G88" s="62"/>
      <c r="H88" s="63"/>
      <c r="I88" s="63"/>
      <c r="J88" s="63"/>
      <c r="K88" s="64">
        <f t="shared" ref="K88:L88" si="9">SUM(K89:K94)</f>
        <v>9362.11</v>
      </c>
      <c r="L88" s="64">
        <f t="shared" si="9"/>
        <v>24721.56</v>
      </c>
      <c r="M88" s="91">
        <f>SUM(M89:M94)</f>
        <v>34083.67</v>
      </c>
      <c r="N88" s="157">
        <f t="shared" si="7"/>
        <v>0</v>
      </c>
    </row>
    <row r="89" spans="1:14" ht="39" customHeight="1" x14ac:dyDescent="0.2">
      <c r="A89" s="80" t="s">
        <v>180</v>
      </c>
      <c r="B89" s="57" t="s">
        <v>105</v>
      </c>
      <c r="C89" s="56" t="s">
        <v>17</v>
      </c>
      <c r="D89" s="56" t="s">
        <v>106</v>
      </c>
      <c r="E89" s="58" t="s">
        <v>19</v>
      </c>
      <c r="F89" s="57">
        <v>44.46</v>
      </c>
      <c r="G89" s="59">
        <v>38.229999999999997</v>
      </c>
      <c r="H89" s="59">
        <v>15.85</v>
      </c>
      <c r="I89" s="59">
        <v>31.93</v>
      </c>
      <c r="J89" s="59">
        <v>47.78</v>
      </c>
      <c r="K89" s="59">
        <v>704.69</v>
      </c>
      <c r="L89" s="59">
        <v>1419.6</v>
      </c>
      <c r="M89" s="81">
        <v>2124.29</v>
      </c>
      <c r="N89" s="157">
        <f t="shared" si="7"/>
        <v>0</v>
      </c>
    </row>
    <row r="90" spans="1:14" ht="39" customHeight="1" x14ac:dyDescent="0.2">
      <c r="A90" s="80" t="s">
        <v>181</v>
      </c>
      <c r="B90" s="57" t="s">
        <v>160</v>
      </c>
      <c r="C90" s="56" t="s">
        <v>17</v>
      </c>
      <c r="D90" s="56" t="s">
        <v>161</v>
      </c>
      <c r="E90" s="58" t="s">
        <v>58</v>
      </c>
      <c r="F90" s="57">
        <v>0.56999999999999995</v>
      </c>
      <c r="G90" s="59">
        <v>383.86</v>
      </c>
      <c r="H90" s="59">
        <v>73.56</v>
      </c>
      <c r="I90" s="59">
        <v>406.26</v>
      </c>
      <c r="J90" s="59">
        <v>479.82</v>
      </c>
      <c r="K90" s="59">
        <v>41.93</v>
      </c>
      <c r="L90" s="59">
        <v>231.56</v>
      </c>
      <c r="M90" s="81">
        <v>273.49</v>
      </c>
      <c r="N90" s="157">
        <f t="shared" si="7"/>
        <v>0</v>
      </c>
    </row>
    <row r="91" spans="1:14" ht="39" customHeight="1" x14ac:dyDescent="0.2">
      <c r="A91" s="80" t="s">
        <v>182</v>
      </c>
      <c r="B91" s="57" t="s">
        <v>163</v>
      </c>
      <c r="C91" s="56" t="s">
        <v>17</v>
      </c>
      <c r="D91" s="56" t="s">
        <v>164</v>
      </c>
      <c r="E91" s="58" t="s">
        <v>19</v>
      </c>
      <c r="F91" s="57">
        <v>177.82</v>
      </c>
      <c r="G91" s="59">
        <v>60.95</v>
      </c>
      <c r="H91" s="59">
        <v>38.17</v>
      </c>
      <c r="I91" s="59">
        <v>38.01</v>
      </c>
      <c r="J91" s="59">
        <v>76.180000000000007</v>
      </c>
      <c r="K91" s="59">
        <v>6787.39</v>
      </c>
      <c r="L91" s="59">
        <v>6758.93</v>
      </c>
      <c r="M91" s="81">
        <v>13546.32</v>
      </c>
      <c r="N91" s="157">
        <f t="shared" si="7"/>
        <v>0</v>
      </c>
    </row>
    <row r="92" spans="1:14" ht="39" customHeight="1" x14ac:dyDescent="0.2">
      <c r="A92" s="80" t="s">
        <v>183</v>
      </c>
      <c r="B92" s="57" t="s">
        <v>169</v>
      </c>
      <c r="C92" s="56" t="s">
        <v>17</v>
      </c>
      <c r="D92" s="56" t="s">
        <v>170</v>
      </c>
      <c r="E92" s="58" t="s">
        <v>113</v>
      </c>
      <c r="F92" s="57">
        <v>1.63</v>
      </c>
      <c r="G92" s="59">
        <v>13.78</v>
      </c>
      <c r="H92" s="59">
        <v>3.72</v>
      </c>
      <c r="I92" s="59">
        <v>13.5</v>
      </c>
      <c r="J92" s="59">
        <v>17.22</v>
      </c>
      <c r="K92" s="59">
        <v>6.06</v>
      </c>
      <c r="L92" s="59">
        <v>22</v>
      </c>
      <c r="M92" s="81">
        <v>28.06</v>
      </c>
      <c r="N92" s="157">
        <f t="shared" si="7"/>
        <v>0</v>
      </c>
    </row>
    <row r="93" spans="1:14" ht="39" customHeight="1" x14ac:dyDescent="0.2">
      <c r="A93" s="80" t="s">
        <v>184</v>
      </c>
      <c r="B93" s="57" t="s">
        <v>127</v>
      </c>
      <c r="C93" s="56" t="s">
        <v>17</v>
      </c>
      <c r="D93" s="56" t="s">
        <v>128</v>
      </c>
      <c r="E93" s="58" t="s">
        <v>113</v>
      </c>
      <c r="F93" s="57">
        <v>226.77</v>
      </c>
      <c r="G93" s="59">
        <v>16.2</v>
      </c>
      <c r="H93" s="59">
        <v>6.99</v>
      </c>
      <c r="I93" s="59">
        <v>13.26</v>
      </c>
      <c r="J93" s="59">
        <v>20.25</v>
      </c>
      <c r="K93" s="59">
        <v>1585.12</v>
      </c>
      <c r="L93" s="59">
        <v>3006.97</v>
      </c>
      <c r="M93" s="81">
        <v>4592.09</v>
      </c>
      <c r="N93" s="157">
        <f t="shared" si="7"/>
        <v>0</v>
      </c>
    </row>
    <row r="94" spans="1:14" ht="39" customHeight="1" x14ac:dyDescent="0.2">
      <c r="A94" s="80" t="s">
        <v>185</v>
      </c>
      <c r="B94" s="57" t="s">
        <v>130</v>
      </c>
      <c r="C94" s="56" t="s">
        <v>17</v>
      </c>
      <c r="D94" s="56" t="s">
        <v>131</v>
      </c>
      <c r="E94" s="58" t="s">
        <v>58</v>
      </c>
      <c r="F94" s="57">
        <v>13.34</v>
      </c>
      <c r="G94" s="59">
        <v>810.76</v>
      </c>
      <c r="H94" s="59">
        <v>17.760000000000002</v>
      </c>
      <c r="I94" s="59">
        <v>995.69</v>
      </c>
      <c r="J94" s="59">
        <v>1013.45</v>
      </c>
      <c r="K94" s="59">
        <v>236.92</v>
      </c>
      <c r="L94" s="59">
        <v>13282.5</v>
      </c>
      <c r="M94" s="81">
        <v>13519.42</v>
      </c>
      <c r="N94" s="157">
        <f t="shared" si="7"/>
        <v>0</v>
      </c>
    </row>
    <row r="95" spans="1:14" ht="26.1" customHeight="1" x14ac:dyDescent="0.2">
      <c r="A95" s="84" t="s">
        <v>186</v>
      </c>
      <c r="B95" s="60"/>
      <c r="C95" s="60"/>
      <c r="D95" s="60" t="s">
        <v>187</v>
      </c>
      <c r="E95" s="60"/>
      <c r="F95" s="61"/>
      <c r="G95" s="62"/>
      <c r="H95" s="63"/>
      <c r="I95" s="63"/>
      <c r="J95" s="63"/>
      <c r="K95" s="64">
        <f t="shared" ref="K95:L95" si="10">SUM(K96:K103)</f>
        <v>2571.5100000000002</v>
      </c>
      <c r="L95" s="64">
        <f t="shared" si="10"/>
        <v>8692.7800000000007</v>
      </c>
      <c r="M95" s="91">
        <f>SUM(M96:M103)</f>
        <v>11264.29</v>
      </c>
      <c r="N95" s="157">
        <f t="shared" si="7"/>
        <v>0</v>
      </c>
    </row>
    <row r="96" spans="1:14" ht="39" customHeight="1" x14ac:dyDescent="0.2">
      <c r="A96" s="80" t="s">
        <v>188</v>
      </c>
      <c r="B96" s="57" t="s">
        <v>105</v>
      </c>
      <c r="C96" s="56" t="s">
        <v>17</v>
      </c>
      <c r="D96" s="56" t="s">
        <v>106</v>
      </c>
      <c r="E96" s="58" t="s">
        <v>19</v>
      </c>
      <c r="F96" s="57">
        <v>7.17</v>
      </c>
      <c r="G96" s="59">
        <v>38.229999999999997</v>
      </c>
      <c r="H96" s="59">
        <v>15.85</v>
      </c>
      <c r="I96" s="59">
        <v>31.93</v>
      </c>
      <c r="J96" s="59">
        <v>47.78</v>
      </c>
      <c r="K96" s="59">
        <v>113.64</v>
      </c>
      <c r="L96" s="59">
        <v>228.94</v>
      </c>
      <c r="M96" s="81">
        <v>342.58</v>
      </c>
      <c r="N96" s="157">
        <f t="shared" si="7"/>
        <v>0</v>
      </c>
    </row>
    <row r="97" spans="1:14" ht="39" customHeight="1" x14ac:dyDescent="0.2">
      <c r="A97" s="80" t="s">
        <v>189</v>
      </c>
      <c r="B97" s="57" t="s">
        <v>163</v>
      </c>
      <c r="C97" s="56" t="s">
        <v>17</v>
      </c>
      <c r="D97" s="56" t="s">
        <v>164</v>
      </c>
      <c r="E97" s="58" t="s">
        <v>19</v>
      </c>
      <c r="F97" s="57">
        <v>43.03</v>
      </c>
      <c r="G97" s="59">
        <v>60.95</v>
      </c>
      <c r="H97" s="59">
        <v>38.17</v>
      </c>
      <c r="I97" s="59">
        <v>38.01</v>
      </c>
      <c r="J97" s="59">
        <v>76.180000000000007</v>
      </c>
      <c r="K97" s="59">
        <v>1642.46</v>
      </c>
      <c r="L97" s="59">
        <v>1635.56</v>
      </c>
      <c r="M97" s="81">
        <v>3278.02</v>
      </c>
      <c r="N97" s="157">
        <f t="shared" si="7"/>
        <v>0</v>
      </c>
    </row>
    <row r="98" spans="1:14" ht="39" customHeight="1" x14ac:dyDescent="0.2">
      <c r="A98" s="80" t="s">
        <v>190</v>
      </c>
      <c r="B98" s="57" t="s">
        <v>166</v>
      </c>
      <c r="C98" s="56" t="s">
        <v>17</v>
      </c>
      <c r="D98" s="56" t="s">
        <v>167</v>
      </c>
      <c r="E98" s="58" t="s">
        <v>113</v>
      </c>
      <c r="F98" s="57">
        <v>2.92</v>
      </c>
      <c r="G98" s="59">
        <v>14.91</v>
      </c>
      <c r="H98" s="59">
        <v>5.04</v>
      </c>
      <c r="I98" s="59">
        <v>13.59</v>
      </c>
      <c r="J98" s="59">
        <v>18.63</v>
      </c>
      <c r="K98" s="59">
        <v>14.72</v>
      </c>
      <c r="L98" s="59">
        <v>39.67</v>
      </c>
      <c r="M98" s="81">
        <v>54.39</v>
      </c>
      <c r="N98" s="157">
        <f t="shared" si="7"/>
        <v>0</v>
      </c>
    </row>
    <row r="99" spans="1:14" ht="39" customHeight="1" x14ac:dyDescent="0.2">
      <c r="A99" s="80" t="s">
        <v>191</v>
      </c>
      <c r="B99" s="57" t="s">
        <v>169</v>
      </c>
      <c r="C99" s="56" t="s">
        <v>17</v>
      </c>
      <c r="D99" s="56" t="s">
        <v>170</v>
      </c>
      <c r="E99" s="58" t="s">
        <v>113</v>
      </c>
      <c r="F99" s="57">
        <v>5.49</v>
      </c>
      <c r="G99" s="59">
        <v>13.78</v>
      </c>
      <c r="H99" s="59">
        <v>3.72</v>
      </c>
      <c r="I99" s="59">
        <v>13.5</v>
      </c>
      <c r="J99" s="59">
        <v>17.22</v>
      </c>
      <c r="K99" s="59">
        <v>20.420000000000002</v>
      </c>
      <c r="L99" s="59">
        <v>74.11</v>
      </c>
      <c r="M99" s="81">
        <v>94.53</v>
      </c>
      <c r="N99" s="157">
        <f t="shared" si="7"/>
        <v>0</v>
      </c>
    </row>
    <row r="100" spans="1:14" ht="39" customHeight="1" x14ac:dyDescent="0.2">
      <c r="A100" s="80" t="s">
        <v>192</v>
      </c>
      <c r="B100" s="57" t="s">
        <v>172</v>
      </c>
      <c r="C100" s="56" t="s">
        <v>17</v>
      </c>
      <c r="D100" s="56" t="s">
        <v>173</v>
      </c>
      <c r="E100" s="58" t="s">
        <v>113</v>
      </c>
      <c r="F100" s="57">
        <v>132.28</v>
      </c>
      <c r="G100" s="59">
        <v>12.27</v>
      </c>
      <c r="H100" s="59">
        <v>2.82</v>
      </c>
      <c r="I100" s="59">
        <v>12.51</v>
      </c>
      <c r="J100" s="59">
        <v>15.33</v>
      </c>
      <c r="K100" s="59">
        <v>373.03</v>
      </c>
      <c r="L100" s="59">
        <v>1654.82</v>
      </c>
      <c r="M100" s="81">
        <v>2027.85</v>
      </c>
      <c r="N100" s="157">
        <f t="shared" si="7"/>
        <v>0</v>
      </c>
    </row>
    <row r="101" spans="1:14" ht="39" customHeight="1" x14ac:dyDescent="0.2">
      <c r="A101" s="80" t="s">
        <v>193</v>
      </c>
      <c r="B101" s="57" t="s">
        <v>121</v>
      </c>
      <c r="C101" s="56" t="s">
        <v>17</v>
      </c>
      <c r="D101" s="56" t="s">
        <v>122</v>
      </c>
      <c r="E101" s="58" t="s">
        <v>113</v>
      </c>
      <c r="F101" s="57">
        <v>22.53</v>
      </c>
      <c r="G101" s="59">
        <v>10.38</v>
      </c>
      <c r="H101" s="59">
        <v>2.17</v>
      </c>
      <c r="I101" s="59">
        <v>10.8</v>
      </c>
      <c r="J101" s="59">
        <v>12.97</v>
      </c>
      <c r="K101" s="59">
        <v>48.89</v>
      </c>
      <c r="L101" s="59">
        <v>243.32</v>
      </c>
      <c r="M101" s="81">
        <v>292.20999999999998</v>
      </c>
      <c r="N101" s="157">
        <f t="shared" si="7"/>
        <v>0</v>
      </c>
    </row>
    <row r="102" spans="1:14" ht="39" customHeight="1" x14ac:dyDescent="0.2">
      <c r="A102" s="80" t="s">
        <v>194</v>
      </c>
      <c r="B102" s="57" t="s">
        <v>127</v>
      </c>
      <c r="C102" s="56" t="s">
        <v>17</v>
      </c>
      <c r="D102" s="56" t="s">
        <v>128</v>
      </c>
      <c r="E102" s="58" t="s">
        <v>113</v>
      </c>
      <c r="F102" s="57">
        <v>40.340000000000003</v>
      </c>
      <c r="G102" s="59">
        <v>16.2</v>
      </c>
      <c r="H102" s="59">
        <v>6.99</v>
      </c>
      <c r="I102" s="59">
        <v>13.26</v>
      </c>
      <c r="J102" s="59">
        <v>20.25</v>
      </c>
      <c r="K102" s="59">
        <v>281.98</v>
      </c>
      <c r="L102" s="59">
        <v>534.9</v>
      </c>
      <c r="M102" s="81">
        <v>816.88</v>
      </c>
      <c r="N102" s="157">
        <f t="shared" si="7"/>
        <v>0</v>
      </c>
    </row>
    <row r="103" spans="1:14" ht="39" customHeight="1" x14ac:dyDescent="0.2">
      <c r="A103" s="80" t="s">
        <v>195</v>
      </c>
      <c r="B103" s="57" t="s">
        <v>130</v>
      </c>
      <c r="C103" s="56" t="s">
        <v>17</v>
      </c>
      <c r="D103" s="56" t="s">
        <v>131</v>
      </c>
      <c r="E103" s="58" t="s">
        <v>58</v>
      </c>
      <c r="F103" s="57">
        <v>4.3</v>
      </c>
      <c r="G103" s="59">
        <v>810.76</v>
      </c>
      <c r="H103" s="59">
        <v>17.760000000000002</v>
      </c>
      <c r="I103" s="59">
        <v>995.69</v>
      </c>
      <c r="J103" s="59">
        <v>1013.45</v>
      </c>
      <c r="K103" s="59">
        <v>76.37</v>
      </c>
      <c r="L103" s="59">
        <v>4281.46</v>
      </c>
      <c r="M103" s="81">
        <v>4357.83</v>
      </c>
      <c r="N103" s="157">
        <f t="shared" si="7"/>
        <v>0</v>
      </c>
    </row>
    <row r="104" spans="1:14" ht="24" customHeight="1" x14ac:dyDescent="0.2">
      <c r="A104" s="84" t="s">
        <v>196</v>
      </c>
      <c r="B104" s="60"/>
      <c r="C104" s="60"/>
      <c r="D104" s="60" t="s">
        <v>197</v>
      </c>
      <c r="E104" s="60"/>
      <c r="F104" s="61"/>
      <c r="G104" s="62"/>
      <c r="H104" s="63"/>
      <c r="I104" s="63"/>
      <c r="J104" s="63"/>
      <c r="K104" s="64">
        <f t="shared" ref="K104:L104" si="11">SUM(K105:K107)</f>
        <v>3686.13</v>
      </c>
      <c r="L104" s="64">
        <f t="shared" si="11"/>
        <v>8301.36</v>
      </c>
      <c r="M104" s="91">
        <f>SUM(M105:M107)</f>
        <v>11987.49</v>
      </c>
      <c r="N104" s="157">
        <f t="shared" si="7"/>
        <v>0</v>
      </c>
    </row>
    <row r="105" spans="1:14" ht="39" customHeight="1" x14ac:dyDescent="0.2">
      <c r="A105" s="80" t="s">
        <v>198</v>
      </c>
      <c r="B105" s="57" t="s">
        <v>199</v>
      </c>
      <c r="C105" s="56" t="s">
        <v>17</v>
      </c>
      <c r="D105" s="56" t="s">
        <v>200</v>
      </c>
      <c r="E105" s="58" t="s">
        <v>19</v>
      </c>
      <c r="F105" s="57">
        <v>23.79</v>
      </c>
      <c r="G105" s="59">
        <v>127.4</v>
      </c>
      <c r="H105" s="59">
        <v>86.49</v>
      </c>
      <c r="I105" s="59">
        <v>72.760000000000005</v>
      </c>
      <c r="J105" s="59">
        <v>159.25</v>
      </c>
      <c r="K105" s="59">
        <v>2057.6</v>
      </c>
      <c r="L105" s="59">
        <v>1730.95</v>
      </c>
      <c r="M105" s="81">
        <v>3788.55</v>
      </c>
      <c r="N105" s="157">
        <f t="shared" si="7"/>
        <v>0</v>
      </c>
    </row>
    <row r="106" spans="1:14" ht="26.1" customHeight="1" x14ac:dyDescent="0.2">
      <c r="A106" s="80" t="s">
        <v>201</v>
      </c>
      <c r="B106" s="57" t="s">
        <v>115</v>
      </c>
      <c r="C106" s="56" t="s">
        <v>17</v>
      </c>
      <c r="D106" s="56" t="s">
        <v>116</v>
      </c>
      <c r="E106" s="58" t="s">
        <v>113</v>
      </c>
      <c r="F106" s="57">
        <v>300.91000000000003</v>
      </c>
      <c r="G106" s="59">
        <v>15.48</v>
      </c>
      <c r="H106" s="59">
        <v>5.25</v>
      </c>
      <c r="I106" s="59">
        <v>14.1</v>
      </c>
      <c r="J106" s="59">
        <v>19.350000000000001</v>
      </c>
      <c r="K106" s="59">
        <v>1579.78</v>
      </c>
      <c r="L106" s="59">
        <v>4242.82</v>
      </c>
      <c r="M106" s="81">
        <v>5822.6</v>
      </c>
      <c r="N106" s="157">
        <f t="shared" si="7"/>
        <v>0</v>
      </c>
    </row>
    <row r="107" spans="1:14" ht="39" customHeight="1" x14ac:dyDescent="0.2">
      <c r="A107" s="80" t="s">
        <v>202</v>
      </c>
      <c r="B107" s="57" t="s">
        <v>203</v>
      </c>
      <c r="C107" s="56" t="s">
        <v>17</v>
      </c>
      <c r="D107" s="56" t="s">
        <v>204</v>
      </c>
      <c r="E107" s="58" t="s">
        <v>58</v>
      </c>
      <c r="F107" s="57">
        <v>2.71</v>
      </c>
      <c r="G107" s="59">
        <v>701.51</v>
      </c>
      <c r="H107" s="59">
        <v>17.989999999999998</v>
      </c>
      <c r="I107" s="59">
        <v>858.89</v>
      </c>
      <c r="J107" s="59">
        <v>876.88</v>
      </c>
      <c r="K107" s="59">
        <v>48.75</v>
      </c>
      <c r="L107" s="59">
        <v>2327.59</v>
      </c>
      <c r="M107" s="81">
        <v>2376.34</v>
      </c>
      <c r="N107" s="157">
        <f t="shared" si="7"/>
        <v>0</v>
      </c>
    </row>
    <row r="108" spans="1:14" ht="26.1" customHeight="1" x14ac:dyDescent="0.2">
      <c r="A108" s="84" t="s">
        <v>205</v>
      </c>
      <c r="B108" s="60"/>
      <c r="C108" s="60"/>
      <c r="D108" s="60" t="s">
        <v>206</v>
      </c>
      <c r="E108" s="60"/>
      <c r="F108" s="61"/>
      <c r="G108" s="62"/>
      <c r="H108" s="63"/>
      <c r="I108" s="63"/>
      <c r="J108" s="63"/>
      <c r="K108" s="64">
        <f t="shared" ref="K108:L108" si="12">SUM(K109:K113)</f>
        <v>622.16</v>
      </c>
      <c r="L108" s="64">
        <f t="shared" si="12"/>
        <v>1828.14</v>
      </c>
      <c r="M108" s="91">
        <f>SUM(M109:M113)</f>
        <v>2450.3000000000002</v>
      </c>
      <c r="N108" s="157">
        <f t="shared" si="7"/>
        <v>0</v>
      </c>
    </row>
    <row r="109" spans="1:14" ht="39" customHeight="1" x14ac:dyDescent="0.2">
      <c r="A109" s="80" t="s">
        <v>207</v>
      </c>
      <c r="B109" s="57" t="s">
        <v>105</v>
      </c>
      <c r="C109" s="56" t="s">
        <v>17</v>
      </c>
      <c r="D109" s="56" t="s">
        <v>106</v>
      </c>
      <c r="E109" s="58" t="s">
        <v>19</v>
      </c>
      <c r="F109" s="57">
        <v>1.6</v>
      </c>
      <c r="G109" s="59">
        <v>38.229999999999997</v>
      </c>
      <c r="H109" s="59">
        <v>15.85</v>
      </c>
      <c r="I109" s="59">
        <v>31.93</v>
      </c>
      <c r="J109" s="59">
        <v>47.78</v>
      </c>
      <c r="K109" s="59">
        <v>25.36</v>
      </c>
      <c r="L109" s="59">
        <v>51.08</v>
      </c>
      <c r="M109" s="81">
        <v>76.44</v>
      </c>
      <c r="N109" s="157">
        <f t="shared" si="7"/>
        <v>0</v>
      </c>
    </row>
    <row r="110" spans="1:14" ht="39" customHeight="1" x14ac:dyDescent="0.2">
      <c r="A110" s="80" t="s">
        <v>208</v>
      </c>
      <c r="B110" s="57" t="s">
        <v>108</v>
      </c>
      <c r="C110" s="56" t="s">
        <v>17</v>
      </c>
      <c r="D110" s="56" t="s">
        <v>109</v>
      </c>
      <c r="E110" s="58" t="s">
        <v>19</v>
      </c>
      <c r="F110" s="57">
        <v>9.6</v>
      </c>
      <c r="G110" s="59">
        <v>70.2</v>
      </c>
      <c r="H110" s="59">
        <v>46.09</v>
      </c>
      <c r="I110" s="59">
        <v>41.66</v>
      </c>
      <c r="J110" s="59">
        <v>87.75</v>
      </c>
      <c r="K110" s="59">
        <v>442.46</v>
      </c>
      <c r="L110" s="59">
        <v>399.94</v>
      </c>
      <c r="M110" s="81">
        <v>842.4</v>
      </c>
      <c r="N110" s="157">
        <f t="shared" si="7"/>
        <v>0</v>
      </c>
    </row>
    <row r="111" spans="1:14" ht="39" customHeight="1" x14ac:dyDescent="0.2">
      <c r="A111" s="80" t="s">
        <v>209</v>
      </c>
      <c r="B111" s="57" t="s">
        <v>172</v>
      </c>
      <c r="C111" s="56" t="s">
        <v>17</v>
      </c>
      <c r="D111" s="56" t="s">
        <v>173</v>
      </c>
      <c r="E111" s="58" t="s">
        <v>113</v>
      </c>
      <c r="F111" s="57">
        <v>22.46</v>
      </c>
      <c r="G111" s="59">
        <v>12.27</v>
      </c>
      <c r="H111" s="59">
        <v>2.82</v>
      </c>
      <c r="I111" s="59">
        <v>12.51</v>
      </c>
      <c r="J111" s="59">
        <v>15.33</v>
      </c>
      <c r="K111" s="59">
        <v>63.34</v>
      </c>
      <c r="L111" s="59">
        <v>280.97000000000003</v>
      </c>
      <c r="M111" s="81">
        <v>344.31</v>
      </c>
      <c r="N111" s="157">
        <f t="shared" si="7"/>
        <v>0</v>
      </c>
    </row>
    <row r="112" spans="1:14" ht="39" customHeight="1" x14ac:dyDescent="0.2">
      <c r="A112" s="80" t="s">
        <v>210</v>
      </c>
      <c r="B112" s="57" t="s">
        <v>127</v>
      </c>
      <c r="C112" s="56" t="s">
        <v>17</v>
      </c>
      <c r="D112" s="56" t="s">
        <v>128</v>
      </c>
      <c r="E112" s="58" t="s">
        <v>113</v>
      </c>
      <c r="F112" s="57">
        <v>10.58</v>
      </c>
      <c r="G112" s="59">
        <v>16.2</v>
      </c>
      <c r="H112" s="59">
        <v>6.99</v>
      </c>
      <c r="I112" s="59">
        <v>13.26</v>
      </c>
      <c r="J112" s="59">
        <v>20.25</v>
      </c>
      <c r="K112" s="59">
        <v>73.95</v>
      </c>
      <c r="L112" s="59">
        <v>140.29</v>
      </c>
      <c r="M112" s="81">
        <v>214.24</v>
      </c>
      <c r="N112" s="157">
        <f t="shared" si="7"/>
        <v>0</v>
      </c>
    </row>
    <row r="113" spans="1:14" ht="39" customHeight="1" x14ac:dyDescent="0.2">
      <c r="A113" s="80" t="s">
        <v>211</v>
      </c>
      <c r="B113" s="57" t="s">
        <v>130</v>
      </c>
      <c r="C113" s="56" t="s">
        <v>17</v>
      </c>
      <c r="D113" s="56" t="s">
        <v>131</v>
      </c>
      <c r="E113" s="58" t="s">
        <v>58</v>
      </c>
      <c r="F113" s="57">
        <v>0.96</v>
      </c>
      <c r="G113" s="59">
        <v>810.76</v>
      </c>
      <c r="H113" s="59">
        <v>17.760000000000002</v>
      </c>
      <c r="I113" s="59">
        <v>995.69</v>
      </c>
      <c r="J113" s="59">
        <v>1013.45</v>
      </c>
      <c r="K113" s="59">
        <v>17.05</v>
      </c>
      <c r="L113" s="59">
        <v>955.86</v>
      </c>
      <c r="M113" s="81">
        <v>972.91</v>
      </c>
      <c r="N113" s="157">
        <f t="shared" si="7"/>
        <v>0</v>
      </c>
    </row>
    <row r="114" spans="1:14" ht="24" customHeight="1" x14ac:dyDescent="0.2">
      <c r="A114" s="82" t="s">
        <v>212</v>
      </c>
      <c r="B114" s="51"/>
      <c r="C114" s="51"/>
      <c r="D114" s="51" t="s">
        <v>213</v>
      </c>
      <c r="E114" s="51"/>
      <c r="F114" s="52"/>
      <c r="G114" s="53"/>
      <c r="H114" s="54"/>
      <c r="I114" s="54"/>
      <c r="J114" s="54"/>
      <c r="K114" s="55">
        <f t="shared" ref="K114:L114" si="13">K115+K123+K128+K133+K143+K150+K152+K163+K170+K174+K178+K180</f>
        <v>359074.45</v>
      </c>
      <c r="L114" s="55">
        <f t="shared" si="13"/>
        <v>2051186.57</v>
      </c>
      <c r="M114" s="90">
        <f>M115+M123+M128+M133+M143+M150+M152+M163+M170+M174+M178+M180</f>
        <v>2410261</v>
      </c>
      <c r="N114" s="157">
        <f t="shared" si="7"/>
        <v>0.24</v>
      </c>
    </row>
    <row r="115" spans="1:14" ht="24" customHeight="1" x14ac:dyDescent="0.2">
      <c r="A115" s="84" t="s">
        <v>214</v>
      </c>
      <c r="B115" s="60"/>
      <c r="C115" s="60"/>
      <c r="D115" s="60" t="s">
        <v>215</v>
      </c>
      <c r="E115" s="60"/>
      <c r="F115" s="61"/>
      <c r="G115" s="62"/>
      <c r="H115" s="63"/>
      <c r="I115" s="63"/>
      <c r="J115" s="63"/>
      <c r="K115" s="64">
        <f t="shared" ref="K115:L115" si="14">SUM(K116:K122)</f>
        <v>43756.71</v>
      </c>
      <c r="L115" s="64">
        <f t="shared" si="14"/>
        <v>253224.4</v>
      </c>
      <c r="M115" s="91">
        <f>SUM(M116:M122)</f>
        <v>296981.11</v>
      </c>
      <c r="N115" s="157">
        <f t="shared" si="7"/>
        <v>0.03</v>
      </c>
    </row>
    <row r="116" spans="1:14" ht="51.95" customHeight="1" x14ac:dyDescent="0.2">
      <c r="A116" s="80" t="s">
        <v>216</v>
      </c>
      <c r="B116" s="57" t="s">
        <v>217</v>
      </c>
      <c r="C116" s="56" t="s">
        <v>17</v>
      </c>
      <c r="D116" s="56" t="s">
        <v>218</v>
      </c>
      <c r="E116" s="58" t="s">
        <v>19</v>
      </c>
      <c r="F116" s="57">
        <v>1208.58</v>
      </c>
      <c r="G116" s="59">
        <v>59.32</v>
      </c>
      <c r="H116" s="59">
        <v>19.93</v>
      </c>
      <c r="I116" s="59">
        <v>54.22</v>
      </c>
      <c r="J116" s="59">
        <v>74.150000000000006</v>
      </c>
      <c r="K116" s="59">
        <v>24087</v>
      </c>
      <c r="L116" s="59">
        <v>65529.2</v>
      </c>
      <c r="M116" s="81">
        <v>89616.2</v>
      </c>
      <c r="N116" s="157">
        <f t="shared" si="7"/>
        <v>0.01</v>
      </c>
    </row>
    <row r="117" spans="1:14" ht="39" customHeight="1" x14ac:dyDescent="0.2">
      <c r="A117" s="80" t="s">
        <v>219</v>
      </c>
      <c r="B117" s="57" t="s">
        <v>220</v>
      </c>
      <c r="C117" s="56" t="s">
        <v>17</v>
      </c>
      <c r="D117" s="56" t="s">
        <v>221</v>
      </c>
      <c r="E117" s="58" t="s">
        <v>113</v>
      </c>
      <c r="F117" s="57">
        <v>3.98</v>
      </c>
      <c r="G117" s="59">
        <v>12.76</v>
      </c>
      <c r="H117" s="59">
        <v>3.03</v>
      </c>
      <c r="I117" s="59">
        <v>12.92</v>
      </c>
      <c r="J117" s="59">
        <v>15.95</v>
      </c>
      <c r="K117" s="59">
        <v>12.06</v>
      </c>
      <c r="L117" s="59">
        <v>51.42</v>
      </c>
      <c r="M117" s="81">
        <v>63.48</v>
      </c>
      <c r="N117" s="157">
        <f t="shared" si="7"/>
        <v>0</v>
      </c>
    </row>
    <row r="118" spans="1:14" ht="39" customHeight="1" x14ac:dyDescent="0.2">
      <c r="A118" s="80" t="s">
        <v>222</v>
      </c>
      <c r="B118" s="57" t="s">
        <v>223</v>
      </c>
      <c r="C118" s="56" t="s">
        <v>17</v>
      </c>
      <c r="D118" s="56" t="s">
        <v>224</v>
      </c>
      <c r="E118" s="58" t="s">
        <v>113</v>
      </c>
      <c r="F118" s="57">
        <v>2348.5700000000002</v>
      </c>
      <c r="G118" s="59">
        <v>10.64</v>
      </c>
      <c r="H118" s="59">
        <v>1.3</v>
      </c>
      <c r="I118" s="59">
        <v>12</v>
      </c>
      <c r="J118" s="59">
        <v>13.3</v>
      </c>
      <c r="K118" s="59">
        <v>3053.14</v>
      </c>
      <c r="L118" s="59">
        <v>28182.84</v>
      </c>
      <c r="M118" s="81">
        <v>31235.98</v>
      </c>
      <c r="N118" s="157">
        <f t="shared" si="7"/>
        <v>0</v>
      </c>
    </row>
    <row r="119" spans="1:14" ht="39" customHeight="1" x14ac:dyDescent="0.2">
      <c r="A119" s="80" t="s">
        <v>225</v>
      </c>
      <c r="B119" s="57" t="s">
        <v>226</v>
      </c>
      <c r="C119" s="56" t="s">
        <v>17</v>
      </c>
      <c r="D119" s="56" t="s">
        <v>227</v>
      </c>
      <c r="E119" s="58" t="s">
        <v>113</v>
      </c>
      <c r="F119" s="57">
        <v>2215.98</v>
      </c>
      <c r="G119" s="59">
        <v>8.92</v>
      </c>
      <c r="H119" s="59">
        <v>0.82</v>
      </c>
      <c r="I119" s="59">
        <v>10.33</v>
      </c>
      <c r="J119" s="59">
        <v>11.15</v>
      </c>
      <c r="K119" s="59">
        <v>1817.1</v>
      </c>
      <c r="L119" s="59">
        <v>22891.07</v>
      </c>
      <c r="M119" s="81">
        <v>24708.17</v>
      </c>
      <c r="N119" s="157">
        <f t="shared" si="7"/>
        <v>0</v>
      </c>
    </row>
    <row r="120" spans="1:14" ht="39" customHeight="1" x14ac:dyDescent="0.2">
      <c r="A120" s="80" t="s">
        <v>228</v>
      </c>
      <c r="B120" s="57" t="s">
        <v>229</v>
      </c>
      <c r="C120" s="56" t="s">
        <v>17</v>
      </c>
      <c r="D120" s="56" t="s">
        <v>230</v>
      </c>
      <c r="E120" s="58" t="s">
        <v>113</v>
      </c>
      <c r="F120" s="57">
        <v>3278.77</v>
      </c>
      <c r="G120" s="59">
        <v>8.6199999999999992</v>
      </c>
      <c r="H120" s="59">
        <v>0.56999999999999995</v>
      </c>
      <c r="I120" s="59">
        <v>10.199999999999999</v>
      </c>
      <c r="J120" s="59">
        <v>10.77</v>
      </c>
      <c r="K120" s="59">
        <v>1868.9</v>
      </c>
      <c r="L120" s="59">
        <v>33443.449999999997</v>
      </c>
      <c r="M120" s="81">
        <v>35312.35</v>
      </c>
      <c r="N120" s="157">
        <f t="shared" si="7"/>
        <v>0</v>
      </c>
    </row>
    <row r="121" spans="1:14" ht="39" customHeight="1" x14ac:dyDescent="0.2">
      <c r="A121" s="80" t="s">
        <v>231</v>
      </c>
      <c r="B121" s="57" t="s">
        <v>232</v>
      </c>
      <c r="C121" s="56" t="s">
        <v>17</v>
      </c>
      <c r="D121" s="56" t="s">
        <v>233</v>
      </c>
      <c r="E121" s="58" t="s">
        <v>113</v>
      </c>
      <c r="F121" s="57">
        <v>2123.2199999999998</v>
      </c>
      <c r="G121" s="59">
        <v>13.58</v>
      </c>
      <c r="H121" s="59">
        <v>4.58</v>
      </c>
      <c r="I121" s="59">
        <v>12.39</v>
      </c>
      <c r="J121" s="59">
        <v>16.97</v>
      </c>
      <c r="K121" s="59">
        <v>9724.35</v>
      </c>
      <c r="L121" s="59">
        <v>26306.69</v>
      </c>
      <c r="M121" s="81">
        <v>36031.040000000001</v>
      </c>
      <c r="N121" s="157">
        <f t="shared" si="7"/>
        <v>0</v>
      </c>
    </row>
    <row r="122" spans="1:14" ht="39" customHeight="1" x14ac:dyDescent="0.2">
      <c r="A122" s="80" t="s">
        <v>234</v>
      </c>
      <c r="B122" s="57" t="s">
        <v>235</v>
      </c>
      <c r="C122" s="56" t="s">
        <v>17</v>
      </c>
      <c r="D122" s="56" t="s">
        <v>236</v>
      </c>
      <c r="E122" s="58" t="s">
        <v>58</v>
      </c>
      <c r="F122" s="57">
        <v>87.8</v>
      </c>
      <c r="G122" s="59">
        <v>729.06</v>
      </c>
      <c r="H122" s="59">
        <v>36.380000000000003</v>
      </c>
      <c r="I122" s="59">
        <v>874.94</v>
      </c>
      <c r="J122" s="59">
        <v>911.32</v>
      </c>
      <c r="K122" s="59">
        <v>3194.16</v>
      </c>
      <c r="L122" s="59">
        <v>76819.73</v>
      </c>
      <c r="M122" s="81">
        <v>80013.89</v>
      </c>
      <c r="N122" s="157">
        <f t="shared" si="7"/>
        <v>0.01</v>
      </c>
    </row>
    <row r="123" spans="1:14" ht="24" customHeight="1" x14ac:dyDescent="0.2">
      <c r="A123" s="84" t="s">
        <v>237</v>
      </c>
      <c r="B123" s="60"/>
      <c r="C123" s="60"/>
      <c r="D123" s="60" t="s">
        <v>238</v>
      </c>
      <c r="E123" s="60"/>
      <c r="F123" s="61"/>
      <c r="G123" s="62"/>
      <c r="H123" s="63"/>
      <c r="I123" s="63"/>
      <c r="J123" s="63"/>
      <c r="K123" s="64">
        <f t="shared" ref="K123:L123" si="15">SUM(K124:K127)</f>
        <v>3462.65</v>
      </c>
      <c r="L123" s="64">
        <f t="shared" si="15"/>
        <v>17740.509999999998</v>
      </c>
      <c r="M123" s="91">
        <f>SUM(M124:M127)</f>
        <v>21203.16</v>
      </c>
      <c r="N123" s="157">
        <f t="shared" si="7"/>
        <v>0</v>
      </c>
    </row>
    <row r="124" spans="1:14" ht="51.95" customHeight="1" x14ac:dyDescent="0.2">
      <c r="A124" s="80" t="s">
        <v>239</v>
      </c>
      <c r="B124" s="57" t="s">
        <v>217</v>
      </c>
      <c r="C124" s="56" t="s">
        <v>17</v>
      </c>
      <c r="D124" s="56" t="s">
        <v>218</v>
      </c>
      <c r="E124" s="58" t="s">
        <v>19</v>
      </c>
      <c r="F124" s="57">
        <v>99.22</v>
      </c>
      <c r="G124" s="59">
        <v>59.32</v>
      </c>
      <c r="H124" s="59">
        <v>19.93</v>
      </c>
      <c r="I124" s="59">
        <v>54.22</v>
      </c>
      <c r="J124" s="59">
        <v>74.150000000000006</v>
      </c>
      <c r="K124" s="59">
        <v>1977.45</v>
      </c>
      <c r="L124" s="59">
        <v>5379.71</v>
      </c>
      <c r="M124" s="81">
        <v>7357.16</v>
      </c>
      <c r="N124" s="157">
        <f t="shared" si="7"/>
        <v>0</v>
      </c>
    </row>
    <row r="125" spans="1:14" ht="39" customHeight="1" x14ac:dyDescent="0.2">
      <c r="A125" s="80" t="s">
        <v>240</v>
      </c>
      <c r="B125" s="57" t="s">
        <v>223</v>
      </c>
      <c r="C125" s="56" t="s">
        <v>17</v>
      </c>
      <c r="D125" s="56" t="s">
        <v>224</v>
      </c>
      <c r="E125" s="58" t="s">
        <v>113</v>
      </c>
      <c r="F125" s="57">
        <v>536.77</v>
      </c>
      <c r="G125" s="59">
        <v>10.64</v>
      </c>
      <c r="H125" s="59">
        <v>1.3</v>
      </c>
      <c r="I125" s="59">
        <v>12</v>
      </c>
      <c r="J125" s="59">
        <v>13.3</v>
      </c>
      <c r="K125" s="59">
        <v>697.8</v>
      </c>
      <c r="L125" s="59">
        <v>6441.24</v>
      </c>
      <c r="M125" s="81">
        <v>7139.04</v>
      </c>
      <c r="N125" s="157">
        <f t="shared" si="7"/>
        <v>0</v>
      </c>
    </row>
    <row r="126" spans="1:14" ht="39" customHeight="1" x14ac:dyDescent="0.2">
      <c r="A126" s="80" t="s">
        <v>241</v>
      </c>
      <c r="B126" s="57" t="s">
        <v>232</v>
      </c>
      <c r="C126" s="56" t="s">
        <v>17</v>
      </c>
      <c r="D126" s="56" t="s">
        <v>233</v>
      </c>
      <c r="E126" s="58" t="s">
        <v>113</v>
      </c>
      <c r="F126" s="57">
        <v>133.16</v>
      </c>
      <c r="G126" s="59">
        <v>13.58</v>
      </c>
      <c r="H126" s="59">
        <v>4.58</v>
      </c>
      <c r="I126" s="59">
        <v>12.39</v>
      </c>
      <c r="J126" s="59">
        <v>16.97</v>
      </c>
      <c r="K126" s="59">
        <v>609.87</v>
      </c>
      <c r="L126" s="59">
        <v>1649.85</v>
      </c>
      <c r="M126" s="81">
        <v>2259.7199999999998</v>
      </c>
      <c r="N126" s="157">
        <f t="shared" si="7"/>
        <v>0</v>
      </c>
    </row>
    <row r="127" spans="1:14" ht="39" customHeight="1" x14ac:dyDescent="0.2">
      <c r="A127" s="80" t="s">
        <v>242</v>
      </c>
      <c r="B127" s="57" t="s">
        <v>235</v>
      </c>
      <c r="C127" s="56" t="s">
        <v>17</v>
      </c>
      <c r="D127" s="56" t="s">
        <v>236</v>
      </c>
      <c r="E127" s="58" t="s">
        <v>58</v>
      </c>
      <c r="F127" s="57">
        <v>4.88</v>
      </c>
      <c r="G127" s="59">
        <v>729.06</v>
      </c>
      <c r="H127" s="59">
        <v>36.380000000000003</v>
      </c>
      <c r="I127" s="59">
        <v>874.94</v>
      </c>
      <c r="J127" s="59">
        <v>911.32</v>
      </c>
      <c r="K127" s="59">
        <v>177.53</v>
      </c>
      <c r="L127" s="59">
        <v>4269.71</v>
      </c>
      <c r="M127" s="81">
        <v>4447.24</v>
      </c>
      <c r="N127" s="157">
        <f t="shared" si="7"/>
        <v>0</v>
      </c>
    </row>
    <row r="128" spans="1:14" ht="24" customHeight="1" x14ac:dyDescent="0.2">
      <c r="A128" s="84" t="s">
        <v>243</v>
      </c>
      <c r="B128" s="60"/>
      <c r="C128" s="60"/>
      <c r="D128" s="60" t="s">
        <v>244</v>
      </c>
      <c r="E128" s="60"/>
      <c r="F128" s="61"/>
      <c r="G128" s="62"/>
      <c r="H128" s="63"/>
      <c r="I128" s="63"/>
      <c r="J128" s="63"/>
      <c r="K128" s="64">
        <f t="shared" ref="K128:L128" si="16">SUM(K129:K132)</f>
        <v>634.29999999999995</v>
      </c>
      <c r="L128" s="64">
        <f t="shared" si="16"/>
        <v>3373.75</v>
      </c>
      <c r="M128" s="91">
        <f>SUM(M129:M132)</f>
        <v>4008.05</v>
      </c>
      <c r="N128" s="157">
        <f t="shared" si="7"/>
        <v>0</v>
      </c>
    </row>
    <row r="129" spans="1:14" ht="51.95" customHeight="1" x14ac:dyDescent="0.2">
      <c r="A129" s="80" t="s">
        <v>245</v>
      </c>
      <c r="B129" s="57" t="s">
        <v>217</v>
      </c>
      <c r="C129" s="56" t="s">
        <v>17</v>
      </c>
      <c r="D129" s="56" t="s">
        <v>218</v>
      </c>
      <c r="E129" s="58" t="s">
        <v>19</v>
      </c>
      <c r="F129" s="57">
        <v>18</v>
      </c>
      <c r="G129" s="59">
        <v>59.32</v>
      </c>
      <c r="H129" s="59">
        <v>19.93</v>
      </c>
      <c r="I129" s="59">
        <v>54.22</v>
      </c>
      <c r="J129" s="59">
        <v>74.150000000000006</v>
      </c>
      <c r="K129" s="59">
        <v>358.74</v>
      </c>
      <c r="L129" s="59">
        <v>975.96</v>
      </c>
      <c r="M129" s="81">
        <v>1334.7</v>
      </c>
      <c r="N129" s="157">
        <f t="shared" si="7"/>
        <v>0</v>
      </c>
    </row>
    <row r="130" spans="1:14" ht="39" customHeight="1" x14ac:dyDescent="0.2">
      <c r="A130" s="80" t="s">
        <v>246</v>
      </c>
      <c r="B130" s="57" t="s">
        <v>223</v>
      </c>
      <c r="C130" s="56" t="s">
        <v>17</v>
      </c>
      <c r="D130" s="56" t="s">
        <v>224</v>
      </c>
      <c r="E130" s="58" t="s">
        <v>113</v>
      </c>
      <c r="F130" s="57">
        <v>79.44</v>
      </c>
      <c r="G130" s="59">
        <v>10.64</v>
      </c>
      <c r="H130" s="59">
        <v>1.3</v>
      </c>
      <c r="I130" s="59">
        <v>12</v>
      </c>
      <c r="J130" s="59">
        <v>13.3</v>
      </c>
      <c r="K130" s="59">
        <v>103.27</v>
      </c>
      <c r="L130" s="59">
        <v>953.28</v>
      </c>
      <c r="M130" s="81">
        <v>1056.55</v>
      </c>
      <c r="N130" s="157">
        <f t="shared" si="7"/>
        <v>0</v>
      </c>
    </row>
    <row r="131" spans="1:14" ht="39" customHeight="1" x14ac:dyDescent="0.2">
      <c r="A131" s="80" t="s">
        <v>247</v>
      </c>
      <c r="B131" s="57" t="s">
        <v>232</v>
      </c>
      <c r="C131" s="56" t="s">
        <v>17</v>
      </c>
      <c r="D131" s="56" t="s">
        <v>233</v>
      </c>
      <c r="E131" s="58" t="s">
        <v>113</v>
      </c>
      <c r="F131" s="57">
        <v>27.61</v>
      </c>
      <c r="G131" s="59">
        <v>13.58</v>
      </c>
      <c r="H131" s="59">
        <v>4.58</v>
      </c>
      <c r="I131" s="59">
        <v>12.39</v>
      </c>
      <c r="J131" s="59">
        <v>16.97</v>
      </c>
      <c r="K131" s="59">
        <v>126.45</v>
      </c>
      <c r="L131" s="59">
        <v>342.09</v>
      </c>
      <c r="M131" s="81">
        <v>468.54</v>
      </c>
      <c r="N131" s="157">
        <f t="shared" si="7"/>
        <v>0</v>
      </c>
    </row>
    <row r="132" spans="1:14" ht="39" customHeight="1" x14ac:dyDescent="0.2">
      <c r="A132" s="80" t="s">
        <v>248</v>
      </c>
      <c r="B132" s="57" t="s">
        <v>235</v>
      </c>
      <c r="C132" s="56" t="s">
        <v>17</v>
      </c>
      <c r="D132" s="56" t="s">
        <v>236</v>
      </c>
      <c r="E132" s="58" t="s">
        <v>58</v>
      </c>
      <c r="F132" s="57">
        <v>1.26</v>
      </c>
      <c r="G132" s="59">
        <v>729.06</v>
      </c>
      <c r="H132" s="59">
        <v>36.380000000000003</v>
      </c>
      <c r="I132" s="59">
        <v>874.94</v>
      </c>
      <c r="J132" s="59">
        <v>911.32</v>
      </c>
      <c r="K132" s="59">
        <v>45.84</v>
      </c>
      <c r="L132" s="59">
        <v>1102.42</v>
      </c>
      <c r="M132" s="81">
        <v>1148.26</v>
      </c>
      <c r="N132" s="157">
        <f t="shared" si="7"/>
        <v>0</v>
      </c>
    </row>
    <row r="133" spans="1:14" ht="24" customHeight="1" x14ac:dyDescent="0.2">
      <c r="A133" s="84" t="s">
        <v>249</v>
      </c>
      <c r="B133" s="60"/>
      <c r="C133" s="60"/>
      <c r="D133" s="60" t="s">
        <v>250</v>
      </c>
      <c r="E133" s="60"/>
      <c r="F133" s="61"/>
      <c r="G133" s="62"/>
      <c r="H133" s="63"/>
      <c r="I133" s="63"/>
      <c r="J133" s="63"/>
      <c r="K133" s="64">
        <f t="shared" ref="K133:L133" si="17">SUM(K134:K142)</f>
        <v>76848.22</v>
      </c>
      <c r="L133" s="64">
        <f t="shared" si="17"/>
        <v>393619.23</v>
      </c>
      <c r="M133" s="91">
        <f>SUM(M134:M142)</f>
        <v>470467.45</v>
      </c>
      <c r="N133" s="157">
        <f t="shared" si="7"/>
        <v>0.05</v>
      </c>
    </row>
    <row r="134" spans="1:14" ht="51.95" customHeight="1" x14ac:dyDescent="0.2">
      <c r="A134" s="80" t="s">
        <v>251</v>
      </c>
      <c r="B134" s="57" t="s">
        <v>252</v>
      </c>
      <c r="C134" s="56" t="s">
        <v>17</v>
      </c>
      <c r="D134" s="56" t="s">
        <v>253</v>
      </c>
      <c r="E134" s="58" t="s">
        <v>19</v>
      </c>
      <c r="F134" s="57">
        <v>1974.05</v>
      </c>
      <c r="G134" s="59">
        <v>63.39</v>
      </c>
      <c r="H134" s="59">
        <v>24.41</v>
      </c>
      <c r="I134" s="59">
        <v>54.82</v>
      </c>
      <c r="J134" s="59">
        <v>79.23</v>
      </c>
      <c r="K134" s="59">
        <v>48186.559999999998</v>
      </c>
      <c r="L134" s="59">
        <v>108217.42</v>
      </c>
      <c r="M134" s="81">
        <v>156403.98000000001</v>
      </c>
      <c r="N134" s="157">
        <f t="shared" si="7"/>
        <v>0.02</v>
      </c>
    </row>
    <row r="135" spans="1:14" ht="39" customHeight="1" x14ac:dyDescent="0.2">
      <c r="A135" s="80" t="s">
        <v>254</v>
      </c>
      <c r="B135" s="57" t="s">
        <v>220</v>
      </c>
      <c r="C135" s="56" t="s">
        <v>17</v>
      </c>
      <c r="D135" s="56" t="s">
        <v>221</v>
      </c>
      <c r="E135" s="58" t="s">
        <v>113</v>
      </c>
      <c r="F135" s="57">
        <v>702.79</v>
      </c>
      <c r="G135" s="59">
        <v>12.76</v>
      </c>
      <c r="H135" s="59">
        <v>3.03</v>
      </c>
      <c r="I135" s="59">
        <v>12.92</v>
      </c>
      <c r="J135" s="59">
        <v>15.95</v>
      </c>
      <c r="K135" s="59">
        <v>2129.4499999999998</v>
      </c>
      <c r="L135" s="59">
        <v>9080.0499999999993</v>
      </c>
      <c r="M135" s="81">
        <v>11209.5</v>
      </c>
      <c r="N135" s="157">
        <f t="shared" ref="N135:N198" si="18">M135/$M$788</f>
        <v>0</v>
      </c>
    </row>
    <row r="136" spans="1:14" ht="39" customHeight="1" x14ac:dyDescent="0.2">
      <c r="A136" s="80" t="s">
        <v>255</v>
      </c>
      <c r="B136" s="57" t="s">
        <v>256</v>
      </c>
      <c r="C136" s="56" t="s">
        <v>17</v>
      </c>
      <c r="D136" s="56" t="s">
        <v>257</v>
      </c>
      <c r="E136" s="58" t="s">
        <v>113</v>
      </c>
      <c r="F136" s="57">
        <v>1288.0999999999999</v>
      </c>
      <c r="G136" s="59">
        <v>11.94</v>
      </c>
      <c r="H136" s="59">
        <v>2</v>
      </c>
      <c r="I136" s="59">
        <v>12.92</v>
      </c>
      <c r="J136" s="59">
        <v>14.92</v>
      </c>
      <c r="K136" s="59">
        <v>2576.1999999999998</v>
      </c>
      <c r="L136" s="59">
        <v>16642.25</v>
      </c>
      <c r="M136" s="81">
        <v>19218.45</v>
      </c>
      <c r="N136" s="157">
        <f t="shared" si="18"/>
        <v>0</v>
      </c>
    </row>
    <row r="137" spans="1:14" ht="39" customHeight="1" x14ac:dyDescent="0.2">
      <c r="A137" s="80" t="s">
        <v>258</v>
      </c>
      <c r="B137" s="57" t="s">
        <v>223</v>
      </c>
      <c r="C137" s="56" t="s">
        <v>17</v>
      </c>
      <c r="D137" s="56" t="s">
        <v>224</v>
      </c>
      <c r="E137" s="58" t="s">
        <v>113</v>
      </c>
      <c r="F137" s="57">
        <v>2209.9899999999998</v>
      </c>
      <c r="G137" s="59">
        <v>10.64</v>
      </c>
      <c r="H137" s="59">
        <v>1.3</v>
      </c>
      <c r="I137" s="59">
        <v>12</v>
      </c>
      <c r="J137" s="59">
        <v>13.3</v>
      </c>
      <c r="K137" s="59">
        <v>2872.99</v>
      </c>
      <c r="L137" s="59">
        <v>26519.87</v>
      </c>
      <c r="M137" s="81">
        <v>29392.86</v>
      </c>
      <c r="N137" s="157">
        <f t="shared" si="18"/>
        <v>0</v>
      </c>
    </row>
    <row r="138" spans="1:14" ht="39" customHeight="1" x14ac:dyDescent="0.2">
      <c r="A138" s="80" t="s">
        <v>259</v>
      </c>
      <c r="B138" s="57" t="s">
        <v>226</v>
      </c>
      <c r="C138" s="56" t="s">
        <v>17</v>
      </c>
      <c r="D138" s="56" t="s">
        <v>227</v>
      </c>
      <c r="E138" s="58" t="s">
        <v>113</v>
      </c>
      <c r="F138" s="57">
        <v>2774.1</v>
      </c>
      <c r="G138" s="59">
        <v>8.92</v>
      </c>
      <c r="H138" s="59">
        <v>0.82</v>
      </c>
      <c r="I138" s="59">
        <v>10.33</v>
      </c>
      <c r="J138" s="59">
        <v>11.15</v>
      </c>
      <c r="K138" s="59">
        <v>2274.7600000000002</v>
      </c>
      <c r="L138" s="59">
        <v>28656.45</v>
      </c>
      <c r="M138" s="81">
        <v>30931.21</v>
      </c>
      <c r="N138" s="157">
        <f t="shared" si="18"/>
        <v>0</v>
      </c>
    </row>
    <row r="139" spans="1:14" ht="39" customHeight="1" x14ac:dyDescent="0.2">
      <c r="A139" s="80" t="s">
        <v>260</v>
      </c>
      <c r="B139" s="57" t="s">
        <v>229</v>
      </c>
      <c r="C139" s="56" t="s">
        <v>17</v>
      </c>
      <c r="D139" s="56" t="s">
        <v>230</v>
      </c>
      <c r="E139" s="58" t="s">
        <v>113</v>
      </c>
      <c r="F139" s="57">
        <v>3482.66</v>
      </c>
      <c r="G139" s="59">
        <v>8.6199999999999992</v>
      </c>
      <c r="H139" s="59">
        <v>0.56999999999999995</v>
      </c>
      <c r="I139" s="59">
        <v>10.199999999999999</v>
      </c>
      <c r="J139" s="59">
        <v>10.77</v>
      </c>
      <c r="K139" s="59">
        <v>1985.12</v>
      </c>
      <c r="L139" s="59">
        <v>35523.120000000003</v>
      </c>
      <c r="M139" s="81">
        <v>37508.239999999998</v>
      </c>
      <c r="N139" s="157">
        <f t="shared" si="18"/>
        <v>0</v>
      </c>
    </row>
    <row r="140" spans="1:14" ht="39" customHeight="1" x14ac:dyDescent="0.2">
      <c r="A140" s="80" t="s">
        <v>261</v>
      </c>
      <c r="B140" s="57" t="s">
        <v>262</v>
      </c>
      <c r="C140" s="56" t="s">
        <v>17</v>
      </c>
      <c r="D140" s="56" t="s">
        <v>263</v>
      </c>
      <c r="E140" s="58" t="s">
        <v>113</v>
      </c>
      <c r="F140" s="57">
        <v>594.48</v>
      </c>
      <c r="G140" s="59">
        <v>9.81</v>
      </c>
      <c r="H140" s="59">
        <v>0.42</v>
      </c>
      <c r="I140" s="59">
        <v>11.84</v>
      </c>
      <c r="J140" s="59">
        <v>12.26</v>
      </c>
      <c r="K140" s="59">
        <v>249.68</v>
      </c>
      <c r="L140" s="59">
        <v>7038.64</v>
      </c>
      <c r="M140" s="81">
        <v>7288.32</v>
      </c>
      <c r="N140" s="157">
        <f t="shared" si="18"/>
        <v>0</v>
      </c>
    </row>
    <row r="141" spans="1:14" ht="39" customHeight="1" x14ac:dyDescent="0.2">
      <c r="A141" s="80" t="s">
        <v>264</v>
      </c>
      <c r="B141" s="57" t="s">
        <v>232</v>
      </c>
      <c r="C141" s="56" t="s">
        <v>17</v>
      </c>
      <c r="D141" s="56" t="s">
        <v>233</v>
      </c>
      <c r="E141" s="58" t="s">
        <v>113</v>
      </c>
      <c r="F141" s="57">
        <v>2379.7800000000002</v>
      </c>
      <c r="G141" s="59">
        <v>13.58</v>
      </c>
      <c r="H141" s="59">
        <v>4.58</v>
      </c>
      <c r="I141" s="59">
        <v>12.39</v>
      </c>
      <c r="J141" s="59">
        <v>16.97</v>
      </c>
      <c r="K141" s="59">
        <v>10899.39</v>
      </c>
      <c r="L141" s="59">
        <v>29485.47</v>
      </c>
      <c r="M141" s="81">
        <v>40384.86</v>
      </c>
      <c r="N141" s="157">
        <f t="shared" si="18"/>
        <v>0</v>
      </c>
    </row>
    <row r="142" spans="1:14" ht="39" customHeight="1" x14ac:dyDescent="0.2">
      <c r="A142" s="80" t="s">
        <v>265</v>
      </c>
      <c r="B142" s="57" t="s">
        <v>266</v>
      </c>
      <c r="C142" s="56" t="s">
        <v>17</v>
      </c>
      <c r="D142" s="56" t="s">
        <v>267</v>
      </c>
      <c r="E142" s="58" t="s">
        <v>58</v>
      </c>
      <c r="F142" s="57">
        <v>151.47</v>
      </c>
      <c r="G142" s="59">
        <v>729.55</v>
      </c>
      <c r="H142" s="59">
        <v>37.46</v>
      </c>
      <c r="I142" s="59">
        <v>874.47</v>
      </c>
      <c r="J142" s="59">
        <v>911.93</v>
      </c>
      <c r="K142" s="59">
        <v>5674.07</v>
      </c>
      <c r="L142" s="59">
        <v>132455.96</v>
      </c>
      <c r="M142" s="81">
        <v>138130.03</v>
      </c>
      <c r="N142" s="157">
        <f t="shared" si="18"/>
        <v>0.01</v>
      </c>
    </row>
    <row r="143" spans="1:14" ht="24" customHeight="1" x14ac:dyDescent="0.2">
      <c r="A143" s="84" t="s">
        <v>268</v>
      </c>
      <c r="B143" s="60"/>
      <c r="C143" s="60"/>
      <c r="D143" s="60" t="s">
        <v>269</v>
      </c>
      <c r="E143" s="60"/>
      <c r="F143" s="61"/>
      <c r="G143" s="62"/>
      <c r="H143" s="63"/>
      <c r="I143" s="63"/>
      <c r="J143" s="63"/>
      <c r="K143" s="64">
        <f t="shared" ref="K143:L143" si="19">SUM(K144:K149)</f>
        <v>8507.44</v>
      </c>
      <c r="L143" s="64">
        <f t="shared" si="19"/>
        <v>37798.42</v>
      </c>
      <c r="M143" s="91">
        <f>SUM(M144:M149)</f>
        <v>46305.86</v>
      </c>
      <c r="N143" s="157">
        <f t="shared" si="18"/>
        <v>0</v>
      </c>
    </row>
    <row r="144" spans="1:14" ht="51.95" customHeight="1" x14ac:dyDescent="0.2">
      <c r="A144" s="80" t="s">
        <v>270</v>
      </c>
      <c r="B144" s="57" t="s">
        <v>252</v>
      </c>
      <c r="C144" s="56" t="s">
        <v>17</v>
      </c>
      <c r="D144" s="56" t="s">
        <v>253</v>
      </c>
      <c r="E144" s="58" t="s">
        <v>19</v>
      </c>
      <c r="F144" s="57">
        <v>239.41</v>
      </c>
      <c r="G144" s="59">
        <v>63.39</v>
      </c>
      <c r="H144" s="59">
        <v>24.41</v>
      </c>
      <c r="I144" s="59">
        <v>54.82</v>
      </c>
      <c r="J144" s="59">
        <v>79.23</v>
      </c>
      <c r="K144" s="59">
        <v>5844</v>
      </c>
      <c r="L144" s="59">
        <v>13124.45</v>
      </c>
      <c r="M144" s="81">
        <v>18968.45</v>
      </c>
      <c r="N144" s="157">
        <f t="shared" si="18"/>
        <v>0</v>
      </c>
    </row>
    <row r="145" spans="1:14" ht="39" customHeight="1" x14ac:dyDescent="0.2">
      <c r="A145" s="80" t="s">
        <v>271</v>
      </c>
      <c r="B145" s="57" t="s">
        <v>256</v>
      </c>
      <c r="C145" s="56" t="s">
        <v>17</v>
      </c>
      <c r="D145" s="56" t="s">
        <v>257</v>
      </c>
      <c r="E145" s="58" t="s">
        <v>113</v>
      </c>
      <c r="F145" s="57">
        <v>435.42</v>
      </c>
      <c r="G145" s="59">
        <v>11.94</v>
      </c>
      <c r="H145" s="59">
        <v>2</v>
      </c>
      <c r="I145" s="59">
        <v>12.92</v>
      </c>
      <c r="J145" s="59">
        <v>14.92</v>
      </c>
      <c r="K145" s="59">
        <v>870.84</v>
      </c>
      <c r="L145" s="59">
        <v>5625.62</v>
      </c>
      <c r="M145" s="81">
        <v>6496.46</v>
      </c>
      <c r="N145" s="157">
        <f t="shared" si="18"/>
        <v>0</v>
      </c>
    </row>
    <row r="146" spans="1:14" ht="39" customHeight="1" x14ac:dyDescent="0.2">
      <c r="A146" s="80" t="s">
        <v>272</v>
      </c>
      <c r="B146" s="57" t="s">
        <v>223</v>
      </c>
      <c r="C146" s="56" t="s">
        <v>17</v>
      </c>
      <c r="D146" s="56" t="s">
        <v>224</v>
      </c>
      <c r="E146" s="58" t="s">
        <v>113</v>
      </c>
      <c r="F146" s="57">
        <v>45.49</v>
      </c>
      <c r="G146" s="59">
        <v>10.64</v>
      </c>
      <c r="H146" s="59">
        <v>1.3</v>
      </c>
      <c r="I146" s="59">
        <v>12</v>
      </c>
      <c r="J146" s="59">
        <v>13.3</v>
      </c>
      <c r="K146" s="59">
        <v>59.14</v>
      </c>
      <c r="L146" s="59">
        <v>545.87</v>
      </c>
      <c r="M146" s="81">
        <v>605.01</v>
      </c>
      <c r="N146" s="157">
        <f t="shared" si="18"/>
        <v>0</v>
      </c>
    </row>
    <row r="147" spans="1:14" ht="39" customHeight="1" x14ac:dyDescent="0.2">
      <c r="A147" s="80" t="s">
        <v>273</v>
      </c>
      <c r="B147" s="57" t="s">
        <v>226</v>
      </c>
      <c r="C147" s="56" t="s">
        <v>17</v>
      </c>
      <c r="D147" s="56" t="s">
        <v>227</v>
      </c>
      <c r="E147" s="58" t="s">
        <v>113</v>
      </c>
      <c r="F147" s="57">
        <v>3.47</v>
      </c>
      <c r="G147" s="59">
        <v>8.92</v>
      </c>
      <c r="H147" s="59">
        <v>0.82</v>
      </c>
      <c r="I147" s="59">
        <v>10.33</v>
      </c>
      <c r="J147" s="59">
        <v>11.15</v>
      </c>
      <c r="K147" s="59">
        <v>2.85</v>
      </c>
      <c r="L147" s="59">
        <v>35.840000000000003</v>
      </c>
      <c r="M147" s="81">
        <v>38.69</v>
      </c>
      <c r="N147" s="157">
        <f t="shared" si="18"/>
        <v>0</v>
      </c>
    </row>
    <row r="148" spans="1:14" ht="39" customHeight="1" x14ac:dyDescent="0.2">
      <c r="A148" s="80" t="s">
        <v>274</v>
      </c>
      <c r="B148" s="57" t="s">
        <v>232</v>
      </c>
      <c r="C148" s="56" t="s">
        <v>17</v>
      </c>
      <c r="D148" s="56" t="s">
        <v>233</v>
      </c>
      <c r="E148" s="58" t="s">
        <v>113</v>
      </c>
      <c r="F148" s="57">
        <v>232.03</v>
      </c>
      <c r="G148" s="59">
        <v>13.58</v>
      </c>
      <c r="H148" s="59">
        <v>4.58</v>
      </c>
      <c r="I148" s="59">
        <v>12.39</v>
      </c>
      <c r="J148" s="59">
        <v>16.97</v>
      </c>
      <c r="K148" s="59">
        <v>1062.7</v>
      </c>
      <c r="L148" s="59">
        <v>2874.84</v>
      </c>
      <c r="M148" s="81">
        <v>3937.54</v>
      </c>
      <c r="N148" s="157">
        <f t="shared" si="18"/>
        <v>0</v>
      </c>
    </row>
    <row r="149" spans="1:14" ht="39" customHeight="1" x14ac:dyDescent="0.2">
      <c r="A149" s="80" t="s">
        <v>275</v>
      </c>
      <c r="B149" s="57" t="s">
        <v>266</v>
      </c>
      <c r="C149" s="56" t="s">
        <v>17</v>
      </c>
      <c r="D149" s="56" t="s">
        <v>267</v>
      </c>
      <c r="E149" s="58" t="s">
        <v>58</v>
      </c>
      <c r="F149" s="57">
        <v>17.829999999999998</v>
      </c>
      <c r="G149" s="59">
        <v>729.55</v>
      </c>
      <c r="H149" s="59">
        <v>37.46</v>
      </c>
      <c r="I149" s="59">
        <v>874.47</v>
      </c>
      <c r="J149" s="59">
        <v>911.93</v>
      </c>
      <c r="K149" s="59">
        <v>667.91</v>
      </c>
      <c r="L149" s="59">
        <v>15591.8</v>
      </c>
      <c r="M149" s="81">
        <v>16259.71</v>
      </c>
      <c r="N149" s="157">
        <f t="shared" si="18"/>
        <v>0</v>
      </c>
    </row>
    <row r="150" spans="1:14" ht="24" customHeight="1" x14ac:dyDescent="0.2">
      <c r="A150" s="84" t="s">
        <v>276</v>
      </c>
      <c r="B150" s="60"/>
      <c r="C150" s="60"/>
      <c r="D150" s="60" t="s">
        <v>277</v>
      </c>
      <c r="E150" s="60"/>
      <c r="F150" s="61"/>
      <c r="G150" s="62"/>
      <c r="H150" s="63"/>
      <c r="I150" s="63"/>
      <c r="J150" s="63"/>
      <c r="K150" s="64">
        <f t="shared" ref="K150:L150" si="20">SUM(K151)</f>
        <v>2044.64</v>
      </c>
      <c r="L150" s="64">
        <f t="shared" si="20"/>
        <v>8568.2800000000007</v>
      </c>
      <c r="M150" s="91">
        <f>SUM(M151)</f>
        <v>10612.92</v>
      </c>
      <c r="N150" s="157">
        <f t="shared" si="18"/>
        <v>0</v>
      </c>
    </row>
    <row r="151" spans="1:14" ht="26.1" customHeight="1" x14ac:dyDescent="0.2">
      <c r="A151" s="80" t="s">
        <v>278</v>
      </c>
      <c r="B151" s="57" t="s">
        <v>279</v>
      </c>
      <c r="C151" s="56" t="s">
        <v>17</v>
      </c>
      <c r="D151" s="56" t="s">
        <v>280</v>
      </c>
      <c r="E151" s="58" t="s">
        <v>34</v>
      </c>
      <c r="F151" s="57">
        <v>299.8</v>
      </c>
      <c r="G151" s="59">
        <v>28.32</v>
      </c>
      <c r="H151" s="59">
        <v>6.82</v>
      </c>
      <c r="I151" s="59">
        <v>28.58</v>
      </c>
      <c r="J151" s="59">
        <v>35.4</v>
      </c>
      <c r="K151" s="59">
        <v>2044.64</v>
      </c>
      <c r="L151" s="59">
        <v>8568.2800000000007</v>
      </c>
      <c r="M151" s="81">
        <v>10612.92</v>
      </c>
      <c r="N151" s="157">
        <f t="shared" si="18"/>
        <v>0</v>
      </c>
    </row>
    <row r="152" spans="1:14" ht="24" customHeight="1" x14ac:dyDescent="0.2">
      <c r="A152" s="84" t="s">
        <v>281</v>
      </c>
      <c r="B152" s="60"/>
      <c r="C152" s="60"/>
      <c r="D152" s="60" t="s">
        <v>282</v>
      </c>
      <c r="E152" s="60"/>
      <c r="F152" s="61"/>
      <c r="G152" s="62"/>
      <c r="H152" s="63"/>
      <c r="I152" s="63"/>
      <c r="J152" s="63"/>
      <c r="K152" s="64">
        <f t="shared" ref="K152:L152" si="21">SUM(K153:K162)</f>
        <v>7119.54</v>
      </c>
      <c r="L152" s="64">
        <f t="shared" si="21"/>
        <v>116932</v>
      </c>
      <c r="M152" s="91">
        <f>SUM(M153:M162)</f>
        <v>124051.54</v>
      </c>
      <c r="N152" s="157">
        <f t="shared" si="18"/>
        <v>0.01</v>
      </c>
    </row>
    <row r="153" spans="1:14" ht="39" customHeight="1" x14ac:dyDescent="0.2">
      <c r="A153" s="80" t="s">
        <v>283</v>
      </c>
      <c r="B153" s="57" t="s">
        <v>284</v>
      </c>
      <c r="C153" s="56" t="s">
        <v>17</v>
      </c>
      <c r="D153" s="56" t="s">
        <v>285</v>
      </c>
      <c r="E153" s="58" t="s">
        <v>19</v>
      </c>
      <c r="F153" s="57">
        <v>5.04</v>
      </c>
      <c r="G153" s="59">
        <v>45.7</v>
      </c>
      <c r="H153" s="59">
        <v>14.35</v>
      </c>
      <c r="I153" s="59">
        <v>42.77</v>
      </c>
      <c r="J153" s="59">
        <v>57.12</v>
      </c>
      <c r="K153" s="59">
        <v>72.319999999999993</v>
      </c>
      <c r="L153" s="59">
        <v>215.56</v>
      </c>
      <c r="M153" s="81">
        <v>287.88</v>
      </c>
      <c r="N153" s="157">
        <f t="shared" si="18"/>
        <v>0</v>
      </c>
    </row>
    <row r="154" spans="1:14" ht="26.1" customHeight="1" x14ac:dyDescent="0.2">
      <c r="A154" s="80" t="s">
        <v>286</v>
      </c>
      <c r="B154" s="57" t="s">
        <v>287</v>
      </c>
      <c r="C154" s="56" t="s">
        <v>17</v>
      </c>
      <c r="D154" s="56" t="s">
        <v>288</v>
      </c>
      <c r="E154" s="58" t="s">
        <v>19</v>
      </c>
      <c r="F154" s="57">
        <v>416</v>
      </c>
      <c r="G154" s="59">
        <v>3.5</v>
      </c>
      <c r="H154" s="59">
        <v>0.21</v>
      </c>
      <c r="I154" s="59">
        <v>4.16</v>
      </c>
      <c r="J154" s="59">
        <v>4.37</v>
      </c>
      <c r="K154" s="59">
        <v>87.36</v>
      </c>
      <c r="L154" s="59">
        <v>1730.56</v>
      </c>
      <c r="M154" s="81">
        <v>1817.92</v>
      </c>
      <c r="N154" s="157">
        <f t="shared" si="18"/>
        <v>0</v>
      </c>
    </row>
    <row r="155" spans="1:14" ht="39" customHeight="1" x14ac:dyDescent="0.2">
      <c r="A155" s="80" t="s">
        <v>289</v>
      </c>
      <c r="B155" s="57" t="s">
        <v>290</v>
      </c>
      <c r="C155" s="56" t="s">
        <v>17</v>
      </c>
      <c r="D155" s="56" t="s">
        <v>291</v>
      </c>
      <c r="E155" s="58" t="s">
        <v>113</v>
      </c>
      <c r="F155" s="57">
        <v>615.67999999999995</v>
      </c>
      <c r="G155" s="59">
        <v>15.47</v>
      </c>
      <c r="H155" s="59">
        <v>1.31</v>
      </c>
      <c r="I155" s="59">
        <v>18.02</v>
      </c>
      <c r="J155" s="59">
        <v>19.329999999999998</v>
      </c>
      <c r="K155" s="59">
        <v>806.54</v>
      </c>
      <c r="L155" s="59">
        <v>11094.55</v>
      </c>
      <c r="M155" s="81">
        <v>11901.09</v>
      </c>
      <c r="N155" s="157">
        <f t="shared" si="18"/>
        <v>0</v>
      </c>
    </row>
    <row r="156" spans="1:14" ht="26.1" customHeight="1" x14ac:dyDescent="0.2">
      <c r="A156" s="80" t="s">
        <v>292</v>
      </c>
      <c r="B156" s="57" t="s">
        <v>293</v>
      </c>
      <c r="C156" s="56" t="s">
        <v>17</v>
      </c>
      <c r="D156" s="56" t="s">
        <v>294</v>
      </c>
      <c r="E156" s="58" t="s">
        <v>19</v>
      </c>
      <c r="F156" s="57">
        <v>416</v>
      </c>
      <c r="G156" s="59">
        <v>83.53</v>
      </c>
      <c r="H156" s="59">
        <v>3.66</v>
      </c>
      <c r="I156" s="59">
        <v>100.75</v>
      </c>
      <c r="J156" s="59">
        <v>104.41</v>
      </c>
      <c r="K156" s="59">
        <v>1522.56</v>
      </c>
      <c r="L156" s="59">
        <v>41912</v>
      </c>
      <c r="M156" s="81">
        <v>43434.559999999998</v>
      </c>
      <c r="N156" s="157">
        <f t="shared" si="18"/>
        <v>0</v>
      </c>
    </row>
    <row r="157" spans="1:14" ht="39" customHeight="1" x14ac:dyDescent="0.2">
      <c r="A157" s="80" t="s">
        <v>295</v>
      </c>
      <c r="B157" s="57" t="s">
        <v>296</v>
      </c>
      <c r="C157" s="56" t="s">
        <v>17</v>
      </c>
      <c r="D157" s="56" t="s">
        <v>297</v>
      </c>
      <c r="E157" s="58" t="s">
        <v>58</v>
      </c>
      <c r="F157" s="57">
        <v>20.8</v>
      </c>
      <c r="G157" s="59">
        <v>176.32</v>
      </c>
      <c r="H157" s="59">
        <v>51.49</v>
      </c>
      <c r="I157" s="59">
        <v>168.91</v>
      </c>
      <c r="J157" s="59">
        <v>220.4</v>
      </c>
      <c r="K157" s="59">
        <v>1070.99</v>
      </c>
      <c r="L157" s="59">
        <v>3513.33</v>
      </c>
      <c r="M157" s="81">
        <v>4584.32</v>
      </c>
      <c r="N157" s="157">
        <f t="shared" si="18"/>
        <v>0</v>
      </c>
    </row>
    <row r="158" spans="1:14" ht="39" customHeight="1" x14ac:dyDescent="0.2">
      <c r="A158" s="80" t="s">
        <v>298</v>
      </c>
      <c r="B158" s="57" t="s">
        <v>284</v>
      </c>
      <c r="C158" s="56" t="s">
        <v>17</v>
      </c>
      <c r="D158" s="56" t="s">
        <v>285</v>
      </c>
      <c r="E158" s="58" t="s">
        <v>19</v>
      </c>
      <c r="F158" s="57">
        <v>5.04</v>
      </c>
      <c r="G158" s="59">
        <v>45.7</v>
      </c>
      <c r="H158" s="59">
        <v>14.35</v>
      </c>
      <c r="I158" s="59">
        <v>42.77</v>
      </c>
      <c r="J158" s="59">
        <v>57.12</v>
      </c>
      <c r="K158" s="59">
        <v>72.319999999999993</v>
      </c>
      <c r="L158" s="59">
        <v>215.56</v>
      </c>
      <c r="M158" s="81">
        <v>287.88</v>
      </c>
      <c r="N158" s="157">
        <f t="shared" si="18"/>
        <v>0</v>
      </c>
    </row>
    <row r="159" spans="1:14" ht="26.1" customHeight="1" x14ac:dyDescent="0.2">
      <c r="A159" s="80" t="s">
        <v>299</v>
      </c>
      <c r="B159" s="57" t="s">
        <v>287</v>
      </c>
      <c r="C159" s="56" t="s">
        <v>17</v>
      </c>
      <c r="D159" s="56" t="s">
        <v>288</v>
      </c>
      <c r="E159" s="58" t="s">
        <v>19</v>
      </c>
      <c r="F159" s="57">
        <v>416</v>
      </c>
      <c r="G159" s="59">
        <v>3.5</v>
      </c>
      <c r="H159" s="59">
        <v>0.21</v>
      </c>
      <c r="I159" s="59">
        <v>4.16</v>
      </c>
      <c r="J159" s="59">
        <v>4.37</v>
      </c>
      <c r="K159" s="59">
        <v>87.36</v>
      </c>
      <c r="L159" s="59">
        <v>1730.56</v>
      </c>
      <c r="M159" s="81">
        <v>1817.92</v>
      </c>
      <c r="N159" s="157">
        <f t="shared" si="18"/>
        <v>0</v>
      </c>
    </row>
    <row r="160" spans="1:14" ht="39" customHeight="1" x14ac:dyDescent="0.2">
      <c r="A160" s="80" t="s">
        <v>300</v>
      </c>
      <c r="B160" s="57" t="s">
        <v>290</v>
      </c>
      <c r="C160" s="56" t="s">
        <v>17</v>
      </c>
      <c r="D160" s="56" t="s">
        <v>291</v>
      </c>
      <c r="E160" s="58" t="s">
        <v>113</v>
      </c>
      <c r="F160" s="57">
        <v>615.67999999999995</v>
      </c>
      <c r="G160" s="59">
        <v>15.47</v>
      </c>
      <c r="H160" s="59">
        <v>1.31</v>
      </c>
      <c r="I160" s="59">
        <v>18.02</v>
      </c>
      <c r="J160" s="59">
        <v>19.329999999999998</v>
      </c>
      <c r="K160" s="59">
        <v>806.54</v>
      </c>
      <c r="L160" s="59">
        <v>11094.55</v>
      </c>
      <c r="M160" s="81">
        <v>11901.09</v>
      </c>
      <c r="N160" s="157">
        <f t="shared" si="18"/>
        <v>0</v>
      </c>
    </row>
    <row r="161" spans="1:14" ht="26.1" customHeight="1" x14ac:dyDescent="0.2">
      <c r="A161" s="80" t="s">
        <v>301</v>
      </c>
      <c r="B161" s="57" t="s">
        <v>293</v>
      </c>
      <c r="C161" s="56" t="s">
        <v>17</v>
      </c>
      <c r="D161" s="56" t="s">
        <v>294</v>
      </c>
      <c r="E161" s="58" t="s">
        <v>19</v>
      </c>
      <c r="F161" s="57">
        <v>416</v>
      </c>
      <c r="G161" s="59">
        <v>83.53</v>
      </c>
      <c r="H161" s="59">
        <v>3.66</v>
      </c>
      <c r="I161" s="59">
        <v>100.75</v>
      </c>
      <c r="J161" s="59">
        <v>104.41</v>
      </c>
      <c r="K161" s="59">
        <v>1522.56</v>
      </c>
      <c r="L161" s="59">
        <v>41912</v>
      </c>
      <c r="M161" s="81">
        <v>43434.559999999998</v>
      </c>
      <c r="N161" s="157">
        <f t="shared" si="18"/>
        <v>0</v>
      </c>
    </row>
    <row r="162" spans="1:14" ht="39" customHeight="1" x14ac:dyDescent="0.2">
      <c r="A162" s="80" t="s">
        <v>302</v>
      </c>
      <c r="B162" s="57" t="s">
        <v>296</v>
      </c>
      <c r="C162" s="56" t="s">
        <v>17</v>
      </c>
      <c r="D162" s="56" t="s">
        <v>297</v>
      </c>
      <c r="E162" s="58" t="s">
        <v>58</v>
      </c>
      <c r="F162" s="57">
        <v>20.8</v>
      </c>
      <c r="G162" s="59">
        <v>176.32</v>
      </c>
      <c r="H162" s="59">
        <v>51.49</v>
      </c>
      <c r="I162" s="59">
        <v>168.91</v>
      </c>
      <c r="J162" s="59">
        <v>220.4</v>
      </c>
      <c r="K162" s="59">
        <v>1070.99</v>
      </c>
      <c r="L162" s="59">
        <v>3513.33</v>
      </c>
      <c r="M162" s="81">
        <v>4584.32</v>
      </c>
      <c r="N162" s="157">
        <f t="shared" si="18"/>
        <v>0</v>
      </c>
    </row>
    <row r="163" spans="1:14" ht="24" customHeight="1" x14ac:dyDescent="0.2">
      <c r="A163" s="84" t="s">
        <v>303</v>
      </c>
      <c r="B163" s="60"/>
      <c r="C163" s="60"/>
      <c r="D163" s="60" t="s">
        <v>304</v>
      </c>
      <c r="E163" s="60"/>
      <c r="F163" s="61"/>
      <c r="G163" s="62"/>
      <c r="H163" s="63"/>
      <c r="I163" s="63"/>
      <c r="J163" s="63"/>
      <c r="K163" s="64">
        <f t="shared" ref="K163:L163" si="22">SUM(K164:K169)</f>
        <v>19830.759999999998</v>
      </c>
      <c r="L163" s="64">
        <f t="shared" si="22"/>
        <v>143422.94</v>
      </c>
      <c r="M163" s="91">
        <f>SUM(M164:M169)</f>
        <v>163253.70000000001</v>
      </c>
      <c r="N163" s="157">
        <f t="shared" si="18"/>
        <v>0.02</v>
      </c>
    </row>
    <row r="164" spans="1:14" ht="39" customHeight="1" x14ac:dyDescent="0.2">
      <c r="A164" s="80" t="s">
        <v>305</v>
      </c>
      <c r="B164" s="57" t="s">
        <v>306</v>
      </c>
      <c r="C164" s="56" t="s">
        <v>17</v>
      </c>
      <c r="D164" s="56" t="s">
        <v>307</v>
      </c>
      <c r="E164" s="58" t="s">
        <v>19</v>
      </c>
      <c r="F164" s="57">
        <v>656.35</v>
      </c>
      <c r="G164" s="59">
        <v>55.38</v>
      </c>
      <c r="H164" s="59">
        <v>18.309999999999999</v>
      </c>
      <c r="I164" s="59">
        <v>50.91</v>
      </c>
      <c r="J164" s="59">
        <v>69.22</v>
      </c>
      <c r="K164" s="59">
        <v>12017.77</v>
      </c>
      <c r="L164" s="59">
        <v>33414.769999999997</v>
      </c>
      <c r="M164" s="81">
        <v>45432.54</v>
      </c>
      <c r="N164" s="157">
        <f t="shared" si="18"/>
        <v>0</v>
      </c>
    </row>
    <row r="165" spans="1:14" ht="39" customHeight="1" x14ac:dyDescent="0.2">
      <c r="A165" s="80" t="s">
        <v>308</v>
      </c>
      <c r="B165" s="57" t="s">
        <v>309</v>
      </c>
      <c r="C165" s="56" t="s">
        <v>17</v>
      </c>
      <c r="D165" s="56" t="s">
        <v>310</v>
      </c>
      <c r="E165" s="58" t="s">
        <v>113</v>
      </c>
      <c r="F165" s="57">
        <v>113.56</v>
      </c>
      <c r="G165" s="59">
        <v>13.08</v>
      </c>
      <c r="H165" s="59">
        <v>3.92</v>
      </c>
      <c r="I165" s="59">
        <v>12.43</v>
      </c>
      <c r="J165" s="59">
        <v>16.350000000000001</v>
      </c>
      <c r="K165" s="59">
        <v>445.16</v>
      </c>
      <c r="L165" s="59">
        <v>1411.54</v>
      </c>
      <c r="M165" s="81">
        <v>1856.7</v>
      </c>
      <c r="N165" s="157">
        <f t="shared" si="18"/>
        <v>0</v>
      </c>
    </row>
    <row r="166" spans="1:14" ht="39" customHeight="1" x14ac:dyDescent="0.2">
      <c r="A166" s="80" t="s">
        <v>311</v>
      </c>
      <c r="B166" s="57" t="s">
        <v>312</v>
      </c>
      <c r="C166" s="56" t="s">
        <v>17</v>
      </c>
      <c r="D166" s="56" t="s">
        <v>313</v>
      </c>
      <c r="E166" s="58" t="s">
        <v>113</v>
      </c>
      <c r="F166" s="57">
        <v>2079.79</v>
      </c>
      <c r="G166" s="59">
        <v>11.46</v>
      </c>
      <c r="H166" s="59">
        <v>1.56</v>
      </c>
      <c r="I166" s="59">
        <v>12.76</v>
      </c>
      <c r="J166" s="59">
        <v>14.32</v>
      </c>
      <c r="K166" s="59">
        <v>3244.47</v>
      </c>
      <c r="L166" s="59">
        <v>26538.12</v>
      </c>
      <c r="M166" s="81">
        <v>29782.59</v>
      </c>
      <c r="N166" s="157">
        <f t="shared" si="18"/>
        <v>0</v>
      </c>
    </row>
    <row r="167" spans="1:14" ht="39" customHeight="1" x14ac:dyDescent="0.2">
      <c r="A167" s="80" t="s">
        <v>314</v>
      </c>
      <c r="B167" s="57" t="s">
        <v>315</v>
      </c>
      <c r="C167" s="56" t="s">
        <v>17</v>
      </c>
      <c r="D167" s="56" t="s">
        <v>316</v>
      </c>
      <c r="E167" s="58" t="s">
        <v>113</v>
      </c>
      <c r="F167" s="57">
        <v>1389.21</v>
      </c>
      <c r="G167" s="59">
        <v>10.199999999999999</v>
      </c>
      <c r="H167" s="59">
        <v>0.93</v>
      </c>
      <c r="I167" s="59">
        <v>11.82</v>
      </c>
      <c r="J167" s="59">
        <v>12.75</v>
      </c>
      <c r="K167" s="59">
        <v>1291.97</v>
      </c>
      <c r="L167" s="59">
        <v>16420.45</v>
      </c>
      <c r="M167" s="81">
        <v>17712.419999999998</v>
      </c>
      <c r="N167" s="157">
        <f t="shared" si="18"/>
        <v>0</v>
      </c>
    </row>
    <row r="168" spans="1:14" ht="39" customHeight="1" x14ac:dyDescent="0.2">
      <c r="A168" s="80" t="s">
        <v>317</v>
      </c>
      <c r="B168" s="57" t="s">
        <v>318</v>
      </c>
      <c r="C168" s="56" t="s">
        <v>17</v>
      </c>
      <c r="D168" s="56" t="s">
        <v>319</v>
      </c>
      <c r="E168" s="58" t="s">
        <v>113</v>
      </c>
      <c r="F168" s="57">
        <v>303</v>
      </c>
      <c r="G168" s="59">
        <v>8.5299999999999994</v>
      </c>
      <c r="H168" s="59">
        <v>0.5</v>
      </c>
      <c r="I168" s="59">
        <v>10.16</v>
      </c>
      <c r="J168" s="59">
        <v>10.66</v>
      </c>
      <c r="K168" s="59">
        <v>151.5</v>
      </c>
      <c r="L168" s="59">
        <v>3078.48</v>
      </c>
      <c r="M168" s="81">
        <v>3229.98</v>
      </c>
      <c r="N168" s="157">
        <f t="shared" si="18"/>
        <v>0</v>
      </c>
    </row>
    <row r="169" spans="1:14" ht="39" customHeight="1" x14ac:dyDescent="0.2">
      <c r="A169" s="80" t="s">
        <v>320</v>
      </c>
      <c r="B169" s="57" t="s">
        <v>266</v>
      </c>
      <c r="C169" s="56" t="s">
        <v>17</v>
      </c>
      <c r="D169" s="56" t="s">
        <v>267</v>
      </c>
      <c r="E169" s="58" t="s">
        <v>58</v>
      </c>
      <c r="F169" s="57">
        <v>71.540000000000006</v>
      </c>
      <c r="G169" s="59">
        <v>729.55</v>
      </c>
      <c r="H169" s="59">
        <v>37.46</v>
      </c>
      <c r="I169" s="59">
        <v>874.47</v>
      </c>
      <c r="J169" s="59">
        <v>911.93</v>
      </c>
      <c r="K169" s="59">
        <v>2679.89</v>
      </c>
      <c r="L169" s="59">
        <v>62559.58</v>
      </c>
      <c r="M169" s="81">
        <v>65239.47</v>
      </c>
      <c r="N169" s="157">
        <f t="shared" si="18"/>
        <v>0.01</v>
      </c>
    </row>
    <row r="170" spans="1:14" ht="24" customHeight="1" x14ac:dyDescent="0.2">
      <c r="A170" s="84" t="s">
        <v>321</v>
      </c>
      <c r="B170" s="60"/>
      <c r="C170" s="60"/>
      <c r="D170" s="60" t="s">
        <v>322</v>
      </c>
      <c r="E170" s="60"/>
      <c r="F170" s="61"/>
      <c r="G170" s="62"/>
      <c r="H170" s="63"/>
      <c r="I170" s="63"/>
      <c r="J170" s="63"/>
      <c r="K170" s="64">
        <f t="shared" ref="K170:L170" si="23">SUM(K171:K173)</f>
        <v>332.47</v>
      </c>
      <c r="L170" s="64">
        <f t="shared" si="23"/>
        <v>1470.68</v>
      </c>
      <c r="M170" s="91">
        <f>SUM(M171:M173)</f>
        <v>1803.15</v>
      </c>
      <c r="N170" s="157">
        <f t="shared" si="18"/>
        <v>0</v>
      </c>
    </row>
    <row r="171" spans="1:14" ht="39" customHeight="1" x14ac:dyDescent="0.2">
      <c r="A171" s="80" t="s">
        <v>323</v>
      </c>
      <c r="B171" s="57" t="s">
        <v>306</v>
      </c>
      <c r="C171" s="56" t="s">
        <v>17</v>
      </c>
      <c r="D171" s="56" t="s">
        <v>307</v>
      </c>
      <c r="E171" s="58" t="s">
        <v>19</v>
      </c>
      <c r="F171" s="57">
        <v>10.45</v>
      </c>
      <c r="G171" s="59">
        <v>55.38</v>
      </c>
      <c r="H171" s="59">
        <v>18.309999999999999</v>
      </c>
      <c r="I171" s="59">
        <v>50.91</v>
      </c>
      <c r="J171" s="59">
        <v>69.22</v>
      </c>
      <c r="K171" s="59">
        <v>191.34</v>
      </c>
      <c r="L171" s="59">
        <v>532</v>
      </c>
      <c r="M171" s="81">
        <v>723.34</v>
      </c>
      <c r="N171" s="157">
        <f t="shared" si="18"/>
        <v>0</v>
      </c>
    </row>
    <row r="172" spans="1:14" ht="39" customHeight="1" x14ac:dyDescent="0.2">
      <c r="A172" s="80" t="s">
        <v>324</v>
      </c>
      <c r="B172" s="57" t="s">
        <v>309</v>
      </c>
      <c r="C172" s="56" t="s">
        <v>17</v>
      </c>
      <c r="D172" s="56" t="s">
        <v>310</v>
      </c>
      <c r="E172" s="58" t="s">
        <v>113</v>
      </c>
      <c r="F172" s="57">
        <v>29.79</v>
      </c>
      <c r="G172" s="59">
        <v>13.08</v>
      </c>
      <c r="H172" s="59">
        <v>3.92</v>
      </c>
      <c r="I172" s="59">
        <v>12.43</v>
      </c>
      <c r="J172" s="59">
        <v>16.350000000000001</v>
      </c>
      <c r="K172" s="59">
        <v>116.78</v>
      </c>
      <c r="L172" s="59">
        <v>370.28</v>
      </c>
      <c r="M172" s="81">
        <v>487.06</v>
      </c>
      <c r="N172" s="157">
        <f t="shared" si="18"/>
        <v>0</v>
      </c>
    </row>
    <row r="173" spans="1:14" ht="39" customHeight="1" x14ac:dyDescent="0.2">
      <c r="A173" s="80" t="s">
        <v>325</v>
      </c>
      <c r="B173" s="57" t="s">
        <v>266</v>
      </c>
      <c r="C173" s="56" t="s">
        <v>17</v>
      </c>
      <c r="D173" s="56" t="s">
        <v>267</v>
      </c>
      <c r="E173" s="58" t="s">
        <v>58</v>
      </c>
      <c r="F173" s="57">
        <v>0.65</v>
      </c>
      <c r="G173" s="59">
        <v>729.55</v>
      </c>
      <c r="H173" s="59">
        <v>37.46</v>
      </c>
      <c r="I173" s="59">
        <v>874.47</v>
      </c>
      <c r="J173" s="59">
        <v>911.93</v>
      </c>
      <c r="K173" s="59">
        <v>24.35</v>
      </c>
      <c r="L173" s="59">
        <v>568.4</v>
      </c>
      <c r="M173" s="81">
        <v>592.75</v>
      </c>
      <c r="N173" s="157">
        <f t="shared" si="18"/>
        <v>0</v>
      </c>
    </row>
    <row r="174" spans="1:14" ht="24" customHeight="1" x14ac:dyDescent="0.2">
      <c r="A174" s="84" t="s">
        <v>326</v>
      </c>
      <c r="B174" s="60"/>
      <c r="C174" s="60"/>
      <c r="D174" s="60" t="s">
        <v>327</v>
      </c>
      <c r="E174" s="60"/>
      <c r="F174" s="61"/>
      <c r="G174" s="62"/>
      <c r="H174" s="63"/>
      <c r="I174" s="63"/>
      <c r="J174" s="63"/>
      <c r="K174" s="64">
        <f t="shared" ref="K174:L174" si="24">SUM(K175:K177)</f>
        <v>157.34</v>
      </c>
      <c r="L174" s="64">
        <f t="shared" si="24"/>
        <v>1160.1099999999999</v>
      </c>
      <c r="M174" s="91">
        <f>SUM(M175:M177)</f>
        <v>1317.45</v>
      </c>
      <c r="N174" s="157">
        <f t="shared" si="18"/>
        <v>0</v>
      </c>
    </row>
    <row r="175" spans="1:14" ht="39" customHeight="1" x14ac:dyDescent="0.2">
      <c r="A175" s="80" t="s">
        <v>328</v>
      </c>
      <c r="B175" s="57" t="s">
        <v>306</v>
      </c>
      <c r="C175" s="56" t="s">
        <v>17</v>
      </c>
      <c r="D175" s="56" t="s">
        <v>307</v>
      </c>
      <c r="E175" s="58" t="s">
        <v>19</v>
      </c>
      <c r="F175" s="57">
        <v>4.09</v>
      </c>
      <c r="G175" s="59">
        <v>55.38</v>
      </c>
      <c r="H175" s="59">
        <v>18.309999999999999</v>
      </c>
      <c r="I175" s="59">
        <v>50.91</v>
      </c>
      <c r="J175" s="59">
        <v>69.22</v>
      </c>
      <c r="K175" s="59">
        <v>74.89</v>
      </c>
      <c r="L175" s="59">
        <v>208.21</v>
      </c>
      <c r="M175" s="81">
        <v>283.10000000000002</v>
      </c>
      <c r="N175" s="157">
        <f t="shared" si="18"/>
        <v>0</v>
      </c>
    </row>
    <row r="176" spans="1:14" ht="39" customHeight="1" x14ac:dyDescent="0.2">
      <c r="A176" s="80" t="s">
        <v>329</v>
      </c>
      <c r="B176" s="57" t="s">
        <v>312</v>
      </c>
      <c r="C176" s="56" t="s">
        <v>17</v>
      </c>
      <c r="D176" s="56" t="s">
        <v>313</v>
      </c>
      <c r="E176" s="58" t="s">
        <v>113</v>
      </c>
      <c r="F176" s="57">
        <v>48.35</v>
      </c>
      <c r="G176" s="59">
        <v>11.46</v>
      </c>
      <c r="H176" s="59">
        <v>1.56</v>
      </c>
      <c r="I176" s="59">
        <v>12.76</v>
      </c>
      <c r="J176" s="59">
        <v>14.32</v>
      </c>
      <c r="K176" s="59">
        <v>75.430000000000007</v>
      </c>
      <c r="L176" s="59">
        <v>616.94000000000005</v>
      </c>
      <c r="M176" s="81">
        <v>692.37</v>
      </c>
      <c r="N176" s="157">
        <f t="shared" si="18"/>
        <v>0</v>
      </c>
    </row>
    <row r="177" spans="1:16" ht="39" customHeight="1" x14ac:dyDescent="0.2">
      <c r="A177" s="80" t="s">
        <v>330</v>
      </c>
      <c r="B177" s="57" t="s">
        <v>203</v>
      </c>
      <c r="C177" s="56" t="s">
        <v>17</v>
      </c>
      <c r="D177" s="56" t="s">
        <v>204</v>
      </c>
      <c r="E177" s="58" t="s">
        <v>58</v>
      </c>
      <c r="F177" s="57">
        <v>0.39</v>
      </c>
      <c r="G177" s="59">
        <v>701.51</v>
      </c>
      <c r="H177" s="59">
        <v>17.989999999999998</v>
      </c>
      <c r="I177" s="59">
        <v>858.89</v>
      </c>
      <c r="J177" s="59">
        <v>876.88</v>
      </c>
      <c r="K177" s="59">
        <v>7.02</v>
      </c>
      <c r="L177" s="59">
        <v>334.96</v>
      </c>
      <c r="M177" s="81">
        <v>341.98</v>
      </c>
      <c r="N177" s="157">
        <f t="shared" si="18"/>
        <v>0</v>
      </c>
    </row>
    <row r="178" spans="1:16" ht="24" customHeight="1" x14ac:dyDescent="0.2">
      <c r="A178" s="84" t="s">
        <v>331</v>
      </c>
      <c r="B178" s="60"/>
      <c r="C178" s="60"/>
      <c r="D178" s="60" t="s">
        <v>78</v>
      </c>
      <c r="E178" s="60"/>
      <c r="F178" s="61"/>
      <c r="G178" s="62"/>
      <c r="H178" s="63"/>
      <c r="I178" s="63"/>
      <c r="J178" s="63"/>
      <c r="K178" s="64">
        <f t="shared" ref="K178:L178" si="25">SUM(K179)</f>
        <v>150689.99</v>
      </c>
      <c r="L178" s="64">
        <f t="shared" si="25"/>
        <v>766915.86</v>
      </c>
      <c r="M178" s="91">
        <f>SUM(M179)</f>
        <v>917605.85</v>
      </c>
      <c r="N178" s="157">
        <f t="shared" si="18"/>
        <v>0.09</v>
      </c>
    </row>
    <row r="179" spans="1:16" ht="65.099999999999994" customHeight="1" x14ac:dyDescent="0.2">
      <c r="A179" s="80" t="s">
        <v>332</v>
      </c>
      <c r="B179" s="57" t="s">
        <v>333</v>
      </c>
      <c r="C179" s="56" t="s">
        <v>17</v>
      </c>
      <c r="D179" s="56" t="s">
        <v>334</v>
      </c>
      <c r="E179" s="58" t="s">
        <v>113</v>
      </c>
      <c r="F179" s="57">
        <v>64123.4</v>
      </c>
      <c r="G179" s="59">
        <v>11.45</v>
      </c>
      <c r="H179" s="59">
        <v>2.35</v>
      </c>
      <c r="I179" s="59">
        <v>11.96</v>
      </c>
      <c r="J179" s="59">
        <v>14.31</v>
      </c>
      <c r="K179" s="59">
        <v>150689.99</v>
      </c>
      <c r="L179" s="59">
        <v>766915.86</v>
      </c>
      <c r="M179" s="81">
        <v>917605.85</v>
      </c>
      <c r="N179" s="158">
        <f t="shared" si="18"/>
        <v>0.09</v>
      </c>
      <c r="O179">
        <f>F179/10</f>
        <v>6412.34</v>
      </c>
      <c r="P179">
        <f>O179/2</f>
        <v>3206.17</v>
      </c>
    </row>
    <row r="180" spans="1:16" ht="24" customHeight="1" x14ac:dyDescent="0.2">
      <c r="A180" s="84" t="s">
        <v>335</v>
      </c>
      <c r="B180" s="60"/>
      <c r="C180" s="60"/>
      <c r="D180" s="60" t="s">
        <v>336</v>
      </c>
      <c r="E180" s="60"/>
      <c r="F180" s="61"/>
      <c r="G180" s="62"/>
      <c r="H180" s="63"/>
      <c r="I180" s="63"/>
      <c r="J180" s="63"/>
      <c r="K180" s="64">
        <f t="shared" ref="K180:L180" si="26">K181+K186+K191</f>
        <v>45690.39</v>
      </c>
      <c r="L180" s="64">
        <f t="shared" si="26"/>
        <v>306960.39</v>
      </c>
      <c r="M180" s="91">
        <f>M181+M186+M191</f>
        <v>352650.76</v>
      </c>
      <c r="N180" s="157">
        <f t="shared" si="18"/>
        <v>0.03</v>
      </c>
    </row>
    <row r="181" spans="1:16" ht="24" customHeight="1" x14ac:dyDescent="0.2">
      <c r="A181" s="86" t="s">
        <v>337</v>
      </c>
      <c r="B181" s="65"/>
      <c r="C181" s="65"/>
      <c r="D181" s="65" t="s">
        <v>338</v>
      </c>
      <c r="E181" s="65"/>
      <c r="F181" s="66"/>
      <c r="G181" s="67"/>
      <c r="H181" s="68"/>
      <c r="I181" s="68"/>
      <c r="J181" s="68"/>
      <c r="K181" s="68">
        <f>SUM(K182:K185)</f>
        <v>29203.14</v>
      </c>
      <c r="L181" s="68">
        <f>SUM(L182:L185)</f>
        <v>196632.97</v>
      </c>
      <c r="M181" s="87">
        <f>SUM(M182:M185)</f>
        <v>225836.1</v>
      </c>
      <c r="N181" s="157">
        <f t="shared" si="18"/>
        <v>0.02</v>
      </c>
    </row>
    <row r="182" spans="1:16" ht="39" customHeight="1" x14ac:dyDescent="0.2">
      <c r="A182" s="80" t="s">
        <v>339</v>
      </c>
      <c r="B182" s="57" t="s">
        <v>340</v>
      </c>
      <c r="C182" s="56" t="s">
        <v>17</v>
      </c>
      <c r="D182" s="56" t="s">
        <v>341</v>
      </c>
      <c r="E182" s="58" t="s">
        <v>19</v>
      </c>
      <c r="F182" s="57">
        <v>2474.08</v>
      </c>
      <c r="G182" s="59">
        <v>3.3</v>
      </c>
      <c r="H182" s="59">
        <v>2.78</v>
      </c>
      <c r="I182" s="59">
        <v>1.34</v>
      </c>
      <c r="J182" s="59">
        <v>4.12</v>
      </c>
      <c r="K182" s="59">
        <v>6877.94</v>
      </c>
      <c r="L182" s="59">
        <v>3315.26</v>
      </c>
      <c r="M182" s="81">
        <v>10193.200000000001</v>
      </c>
      <c r="N182" s="157">
        <f t="shared" si="18"/>
        <v>0</v>
      </c>
    </row>
    <row r="183" spans="1:16" ht="39" customHeight="1" x14ac:dyDescent="0.2">
      <c r="A183" s="80" t="s">
        <v>342</v>
      </c>
      <c r="B183" s="57" t="s">
        <v>343</v>
      </c>
      <c r="C183" s="56" t="s">
        <v>17</v>
      </c>
      <c r="D183" s="56" t="s">
        <v>344</v>
      </c>
      <c r="E183" s="58" t="s">
        <v>58</v>
      </c>
      <c r="F183" s="57">
        <v>123.7</v>
      </c>
      <c r="G183" s="59">
        <v>208.41</v>
      </c>
      <c r="H183" s="59">
        <v>63.05</v>
      </c>
      <c r="I183" s="59">
        <v>197.46</v>
      </c>
      <c r="J183" s="59">
        <v>260.51</v>
      </c>
      <c r="K183" s="59">
        <v>7799.29</v>
      </c>
      <c r="L183" s="59">
        <v>24425.8</v>
      </c>
      <c r="M183" s="81">
        <v>32225.08</v>
      </c>
      <c r="N183" s="157">
        <f t="shared" si="18"/>
        <v>0</v>
      </c>
    </row>
    <row r="184" spans="1:16" ht="39" customHeight="1" x14ac:dyDescent="0.2">
      <c r="A184" s="80" t="s">
        <v>345</v>
      </c>
      <c r="B184" s="57" t="s">
        <v>346</v>
      </c>
      <c r="C184" s="56" t="s">
        <v>17</v>
      </c>
      <c r="D184" s="56" t="s">
        <v>347</v>
      </c>
      <c r="E184" s="58" t="s">
        <v>19</v>
      </c>
      <c r="F184" s="57">
        <v>2474.08</v>
      </c>
      <c r="G184" s="59">
        <v>3.47</v>
      </c>
      <c r="H184" s="59">
        <v>0.43</v>
      </c>
      <c r="I184" s="59">
        <v>3.9</v>
      </c>
      <c r="J184" s="59">
        <v>4.33</v>
      </c>
      <c r="K184" s="59">
        <v>1063.8499999999999</v>
      </c>
      <c r="L184" s="59">
        <v>9648.91</v>
      </c>
      <c r="M184" s="81">
        <v>10712.76</v>
      </c>
      <c r="N184" s="157">
        <f t="shared" si="18"/>
        <v>0</v>
      </c>
    </row>
    <row r="185" spans="1:16" ht="39" customHeight="1" x14ac:dyDescent="0.2">
      <c r="A185" s="80" t="s">
        <v>348</v>
      </c>
      <c r="B185" s="57" t="s">
        <v>349</v>
      </c>
      <c r="C185" s="56" t="s">
        <v>17</v>
      </c>
      <c r="D185" s="56" t="s">
        <v>350</v>
      </c>
      <c r="E185" s="58" t="s">
        <v>58</v>
      </c>
      <c r="F185" s="57">
        <v>173.19</v>
      </c>
      <c r="G185" s="59">
        <v>797.76</v>
      </c>
      <c r="H185" s="59">
        <v>77.73</v>
      </c>
      <c r="I185" s="59">
        <v>919.47</v>
      </c>
      <c r="J185" s="59">
        <v>997.2</v>
      </c>
      <c r="K185" s="59">
        <v>13462.06</v>
      </c>
      <c r="L185" s="59">
        <v>159243</v>
      </c>
      <c r="M185" s="81">
        <v>172705.06</v>
      </c>
      <c r="N185" s="157">
        <f t="shared" si="18"/>
        <v>0.02</v>
      </c>
    </row>
    <row r="186" spans="1:16" ht="26.1" customHeight="1" x14ac:dyDescent="0.2">
      <c r="A186" s="86" t="s">
        <v>351</v>
      </c>
      <c r="B186" s="65"/>
      <c r="C186" s="65"/>
      <c r="D186" s="65" t="s">
        <v>352</v>
      </c>
      <c r="E186" s="65"/>
      <c r="F186" s="66"/>
      <c r="G186" s="67"/>
      <c r="H186" s="68"/>
      <c r="I186" s="68"/>
      <c r="J186" s="68"/>
      <c r="K186" s="68">
        <f>SUM(K187:K190)</f>
        <v>8389.73</v>
      </c>
      <c r="L186" s="68">
        <f>SUM(L187:L190)</f>
        <v>55806.54</v>
      </c>
      <c r="M186" s="87">
        <f>SUM(M187:M190)</f>
        <v>64196.27</v>
      </c>
      <c r="N186" s="157">
        <f t="shared" si="18"/>
        <v>0.01</v>
      </c>
    </row>
    <row r="187" spans="1:16" ht="39" customHeight="1" x14ac:dyDescent="0.2">
      <c r="A187" s="80" t="s">
        <v>353</v>
      </c>
      <c r="B187" s="57" t="s">
        <v>340</v>
      </c>
      <c r="C187" s="56" t="s">
        <v>17</v>
      </c>
      <c r="D187" s="56" t="s">
        <v>341</v>
      </c>
      <c r="E187" s="58" t="s">
        <v>19</v>
      </c>
      <c r="F187" s="57">
        <v>694.77</v>
      </c>
      <c r="G187" s="59">
        <v>3.3</v>
      </c>
      <c r="H187" s="59">
        <v>2.78</v>
      </c>
      <c r="I187" s="59">
        <v>1.34</v>
      </c>
      <c r="J187" s="59">
        <v>4.12</v>
      </c>
      <c r="K187" s="59">
        <v>1931.46</v>
      </c>
      <c r="L187" s="59">
        <v>930.99</v>
      </c>
      <c r="M187" s="81">
        <v>2862.45</v>
      </c>
      <c r="N187" s="157">
        <f t="shared" si="18"/>
        <v>0</v>
      </c>
    </row>
    <row r="188" spans="1:16" ht="39" customHeight="1" x14ac:dyDescent="0.2">
      <c r="A188" s="80" t="s">
        <v>354</v>
      </c>
      <c r="B188" s="57" t="s">
        <v>343</v>
      </c>
      <c r="C188" s="56" t="s">
        <v>17</v>
      </c>
      <c r="D188" s="56" t="s">
        <v>344</v>
      </c>
      <c r="E188" s="58" t="s">
        <v>58</v>
      </c>
      <c r="F188" s="57">
        <v>37.74</v>
      </c>
      <c r="G188" s="59">
        <v>208.41</v>
      </c>
      <c r="H188" s="59">
        <v>63.05</v>
      </c>
      <c r="I188" s="59">
        <v>197.46</v>
      </c>
      <c r="J188" s="59">
        <v>260.51</v>
      </c>
      <c r="K188" s="59">
        <v>2379.5100000000002</v>
      </c>
      <c r="L188" s="59">
        <v>7452.13</v>
      </c>
      <c r="M188" s="81">
        <v>9831.64</v>
      </c>
      <c r="N188" s="157">
        <f t="shared" si="18"/>
        <v>0</v>
      </c>
    </row>
    <row r="189" spans="1:16" ht="39" customHeight="1" x14ac:dyDescent="0.2">
      <c r="A189" s="80" t="s">
        <v>355</v>
      </c>
      <c r="B189" s="57" t="s">
        <v>346</v>
      </c>
      <c r="C189" s="56" t="s">
        <v>17</v>
      </c>
      <c r="D189" s="56" t="s">
        <v>347</v>
      </c>
      <c r="E189" s="58" t="s">
        <v>19</v>
      </c>
      <c r="F189" s="57">
        <v>694.77</v>
      </c>
      <c r="G189" s="59">
        <v>3.47</v>
      </c>
      <c r="H189" s="59">
        <v>0.43</v>
      </c>
      <c r="I189" s="59">
        <v>3.9</v>
      </c>
      <c r="J189" s="59">
        <v>4.33</v>
      </c>
      <c r="K189" s="59">
        <v>298.75</v>
      </c>
      <c r="L189" s="59">
        <v>2709.6</v>
      </c>
      <c r="M189" s="81">
        <v>3008.35</v>
      </c>
      <c r="N189" s="157">
        <f t="shared" si="18"/>
        <v>0</v>
      </c>
    </row>
    <row r="190" spans="1:16" ht="39" customHeight="1" x14ac:dyDescent="0.2">
      <c r="A190" s="80" t="s">
        <v>356</v>
      </c>
      <c r="B190" s="57" t="s">
        <v>349</v>
      </c>
      <c r="C190" s="56" t="s">
        <v>17</v>
      </c>
      <c r="D190" s="56" t="s">
        <v>350</v>
      </c>
      <c r="E190" s="58" t="s">
        <v>58</v>
      </c>
      <c r="F190" s="57">
        <v>48.63</v>
      </c>
      <c r="G190" s="59">
        <v>797.76</v>
      </c>
      <c r="H190" s="59">
        <v>77.73</v>
      </c>
      <c r="I190" s="59">
        <v>919.47</v>
      </c>
      <c r="J190" s="59">
        <v>997.2</v>
      </c>
      <c r="K190" s="59">
        <v>3780.01</v>
      </c>
      <c r="L190" s="59">
        <v>44713.82</v>
      </c>
      <c r="M190" s="81">
        <v>48493.83</v>
      </c>
      <c r="N190" s="157">
        <f t="shared" si="18"/>
        <v>0</v>
      </c>
    </row>
    <row r="191" spans="1:16" ht="26.1" customHeight="1" x14ac:dyDescent="0.2">
      <c r="A191" s="86" t="s">
        <v>357</v>
      </c>
      <c r="B191" s="65"/>
      <c r="C191" s="65"/>
      <c r="D191" s="65" t="s">
        <v>358</v>
      </c>
      <c r="E191" s="65"/>
      <c r="F191" s="66"/>
      <c r="G191" s="67"/>
      <c r="H191" s="68"/>
      <c r="I191" s="68"/>
      <c r="J191" s="68"/>
      <c r="K191" s="68">
        <f>SUM(K192:K195)</f>
        <v>8097.52</v>
      </c>
      <c r="L191" s="68">
        <f>SUM(L192:L195)</f>
        <v>54520.88</v>
      </c>
      <c r="M191" s="87">
        <f>SUM(M192:M195)</f>
        <v>62618.39</v>
      </c>
      <c r="N191" s="157">
        <f t="shared" si="18"/>
        <v>0.01</v>
      </c>
    </row>
    <row r="192" spans="1:16" ht="39" customHeight="1" x14ac:dyDescent="0.2">
      <c r="A192" s="80" t="s">
        <v>359</v>
      </c>
      <c r="B192" s="57" t="s">
        <v>340</v>
      </c>
      <c r="C192" s="56" t="s">
        <v>17</v>
      </c>
      <c r="D192" s="56" t="s">
        <v>341</v>
      </c>
      <c r="E192" s="58" t="s">
        <v>19</v>
      </c>
      <c r="F192" s="57">
        <v>686.08</v>
      </c>
      <c r="G192" s="59">
        <v>3.3</v>
      </c>
      <c r="H192" s="59">
        <v>2.78</v>
      </c>
      <c r="I192" s="59">
        <v>1.34</v>
      </c>
      <c r="J192" s="59">
        <v>4.12</v>
      </c>
      <c r="K192" s="59">
        <v>1907.3</v>
      </c>
      <c r="L192" s="59">
        <v>919.34</v>
      </c>
      <c r="M192" s="81">
        <v>2826.64</v>
      </c>
      <c r="N192" s="157">
        <f t="shared" si="18"/>
        <v>0</v>
      </c>
    </row>
    <row r="193" spans="1:14" ht="39" customHeight="1" x14ac:dyDescent="0.2">
      <c r="A193" s="80" t="s">
        <v>360</v>
      </c>
      <c r="B193" s="57" t="s">
        <v>343</v>
      </c>
      <c r="C193" s="56" t="s">
        <v>17</v>
      </c>
      <c r="D193" s="56" t="s">
        <v>344</v>
      </c>
      <c r="E193" s="58" t="s">
        <v>58</v>
      </c>
      <c r="F193" s="57">
        <v>34.299999999999997</v>
      </c>
      <c r="G193" s="59">
        <v>208.41</v>
      </c>
      <c r="H193" s="59">
        <v>63.05</v>
      </c>
      <c r="I193" s="59">
        <v>197.46</v>
      </c>
      <c r="J193" s="59">
        <v>260.51</v>
      </c>
      <c r="K193" s="59">
        <v>2162.62</v>
      </c>
      <c r="L193" s="59">
        <v>6772.88</v>
      </c>
      <c r="M193" s="81">
        <v>8935.49</v>
      </c>
      <c r="N193" s="157">
        <f t="shared" si="18"/>
        <v>0</v>
      </c>
    </row>
    <row r="194" spans="1:14" ht="39" customHeight="1" x14ac:dyDescent="0.2">
      <c r="A194" s="80" t="s">
        <v>361</v>
      </c>
      <c r="B194" s="57" t="s">
        <v>346</v>
      </c>
      <c r="C194" s="56" t="s">
        <v>17</v>
      </c>
      <c r="D194" s="56" t="s">
        <v>347</v>
      </c>
      <c r="E194" s="58" t="s">
        <v>19</v>
      </c>
      <c r="F194" s="57">
        <v>686.08</v>
      </c>
      <c r="G194" s="59">
        <v>3.47</v>
      </c>
      <c r="H194" s="59">
        <v>0.43</v>
      </c>
      <c r="I194" s="59">
        <v>3.9</v>
      </c>
      <c r="J194" s="59">
        <v>4.33</v>
      </c>
      <c r="K194" s="59">
        <v>295.01</v>
      </c>
      <c r="L194" s="59">
        <v>2675.71</v>
      </c>
      <c r="M194" s="81">
        <v>2970.72</v>
      </c>
      <c r="N194" s="157">
        <f t="shared" si="18"/>
        <v>0</v>
      </c>
    </row>
    <row r="195" spans="1:14" ht="39" customHeight="1" x14ac:dyDescent="0.2">
      <c r="A195" s="80" t="s">
        <v>362</v>
      </c>
      <c r="B195" s="57" t="s">
        <v>349</v>
      </c>
      <c r="C195" s="56" t="s">
        <v>17</v>
      </c>
      <c r="D195" s="56" t="s">
        <v>350</v>
      </c>
      <c r="E195" s="58" t="s">
        <v>58</v>
      </c>
      <c r="F195" s="57">
        <v>48.02</v>
      </c>
      <c r="G195" s="59">
        <v>797.76</v>
      </c>
      <c r="H195" s="59">
        <v>77.73</v>
      </c>
      <c r="I195" s="59">
        <v>919.47</v>
      </c>
      <c r="J195" s="59">
        <v>997.2</v>
      </c>
      <c r="K195" s="59">
        <v>3732.59</v>
      </c>
      <c r="L195" s="59">
        <v>44152.95</v>
      </c>
      <c r="M195" s="81">
        <v>47885.54</v>
      </c>
      <c r="N195" s="157">
        <f t="shared" si="18"/>
        <v>0</v>
      </c>
    </row>
    <row r="196" spans="1:14" ht="24" customHeight="1" x14ac:dyDescent="0.2">
      <c r="A196" s="82" t="s">
        <v>363</v>
      </c>
      <c r="B196" s="51"/>
      <c r="C196" s="51"/>
      <c r="D196" s="51" t="s">
        <v>364</v>
      </c>
      <c r="E196" s="51"/>
      <c r="F196" s="52"/>
      <c r="G196" s="53"/>
      <c r="H196" s="54"/>
      <c r="I196" s="54"/>
      <c r="J196" s="54"/>
      <c r="K196" s="55">
        <f t="shared" ref="K196:L196" si="27">K197+K199+K205+K211</f>
        <v>128492.19</v>
      </c>
      <c r="L196" s="55">
        <f t="shared" si="27"/>
        <v>297293.49</v>
      </c>
      <c r="M196" s="90">
        <f>M197+M199+M205+M211</f>
        <v>425785.68</v>
      </c>
      <c r="N196" s="157">
        <f t="shared" si="18"/>
        <v>0.04</v>
      </c>
    </row>
    <row r="197" spans="1:14" ht="24" customHeight="1" x14ac:dyDescent="0.2">
      <c r="A197" s="84" t="s">
        <v>365</v>
      </c>
      <c r="B197" s="60"/>
      <c r="C197" s="60"/>
      <c r="D197" s="60" t="s">
        <v>366</v>
      </c>
      <c r="E197" s="60"/>
      <c r="F197" s="61"/>
      <c r="G197" s="62"/>
      <c r="H197" s="63"/>
      <c r="I197" s="63"/>
      <c r="J197" s="63"/>
      <c r="K197" s="64">
        <f>SUM(K198)</f>
        <v>8152.96</v>
      </c>
      <c r="L197" s="64">
        <f>SUM(L198)</f>
        <v>27423.7</v>
      </c>
      <c r="M197" s="91">
        <f>SUM(M198)</f>
        <v>35576.660000000003</v>
      </c>
      <c r="N197" s="157">
        <f t="shared" si="18"/>
        <v>0</v>
      </c>
    </row>
    <row r="198" spans="1:14" ht="39" customHeight="1" x14ac:dyDescent="0.2">
      <c r="A198" s="80" t="s">
        <v>367</v>
      </c>
      <c r="B198" s="57" t="s">
        <v>368</v>
      </c>
      <c r="C198" s="56" t="s">
        <v>17</v>
      </c>
      <c r="D198" s="56" t="s">
        <v>369</v>
      </c>
      <c r="E198" s="58" t="s">
        <v>19</v>
      </c>
      <c r="F198" s="57">
        <v>113.9</v>
      </c>
      <c r="G198" s="59">
        <v>249.88</v>
      </c>
      <c r="H198" s="59">
        <v>71.58</v>
      </c>
      <c r="I198" s="59">
        <v>240.77</v>
      </c>
      <c r="J198" s="59">
        <v>312.35000000000002</v>
      </c>
      <c r="K198" s="59">
        <v>8152.96</v>
      </c>
      <c r="L198" s="59">
        <v>27423.7</v>
      </c>
      <c r="M198" s="81">
        <v>35576.660000000003</v>
      </c>
      <c r="N198" s="157">
        <f t="shared" si="18"/>
        <v>0</v>
      </c>
    </row>
    <row r="199" spans="1:14" ht="24" customHeight="1" x14ac:dyDescent="0.2">
      <c r="A199" s="84" t="s">
        <v>370</v>
      </c>
      <c r="B199" s="60"/>
      <c r="C199" s="60"/>
      <c r="D199" s="60" t="s">
        <v>371</v>
      </c>
      <c r="E199" s="60"/>
      <c r="F199" s="61"/>
      <c r="G199" s="62"/>
      <c r="H199" s="63"/>
      <c r="I199" s="63"/>
      <c r="J199" s="63"/>
      <c r="K199" s="64">
        <f t="shared" ref="K199:L199" si="28">SUM(K200:K204)</f>
        <v>80266.929999999993</v>
      </c>
      <c r="L199" s="64">
        <f t="shared" si="28"/>
        <v>175041.94</v>
      </c>
      <c r="M199" s="91">
        <f>SUM(M200:M204)</f>
        <v>255308.87</v>
      </c>
      <c r="N199" s="157">
        <f t="shared" ref="N199:N262" si="29">M199/$M$788</f>
        <v>0.03</v>
      </c>
    </row>
    <row r="200" spans="1:14" ht="51.95" customHeight="1" x14ac:dyDescent="0.2">
      <c r="A200" s="80" t="s">
        <v>372</v>
      </c>
      <c r="B200" s="57" t="s">
        <v>373</v>
      </c>
      <c r="C200" s="56" t="s">
        <v>17</v>
      </c>
      <c r="D200" s="56" t="s">
        <v>374</v>
      </c>
      <c r="E200" s="58" t="s">
        <v>19</v>
      </c>
      <c r="F200" s="57">
        <v>1894.76</v>
      </c>
      <c r="G200" s="59">
        <v>82.4</v>
      </c>
      <c r="H200" s="59">
        <v>30.96</v>
      </c>
      <c r="I200" s="59">
        <v>72.040000000000006</v>
      </c>
      <c r="J200" s="59">
        <v>103</v>
      </c>
      <c r="K200" s="59">
        <v>58661.77</v>
      </c>
      <c r="L200" s="59">
        <v>136498.51</v>
      </c>
      <c r="M200" s="81">
        <v>195160.28</v>
      </c>
      <c r="N200" s="157">
        <f t="shared" si="29"/>
        <v>0.02</v>
      </c>
    </row>
    <row r="201" spans="1:14" ht="51.95" customHeight="1" x14ac:dyDescent="0.2">
      <c r="A201" s="80" t="s">
        <v>375</v>
      </c>
      <c r="B201" s="57" t="s">
        <v>376</v>
      </c>
      <c r="C201" s="56" t="s">
        <v>17</v>
      </c>
      <c r="D201" s="56" t="s">
        <v>377</v>
      </c>
      <c r="E201" s="58" t="s">
        <v>19</v>
      </c>
      <c r="F201" s="57">
        <v>377.21</v>
      </c>
      <c r="G201" s="59">
        <v>62.08</v>
      </c>
      <c r="H201" s="59">
        <v>21.49</v>
      </c>
      <c r="I201" s="59">
        <v>56.11</v>
      </c>
      <c r="J201" s="59">
        <v>77.599999999999994</v>
      </c>
      <c r="K201" s="59">
        <v>8106.24</v>
      </c>
      <c r="L201" s="59">
        <v>21165.25</v>
      </c>
      <c r="M201" s="81">
        <v>29271.49</v>
      </c>
      <c r="N201" s="157">
        <f t="shared" si="29"/>
        <v>0</v>
      </c>
    </row>
    <row r="202" spans="1:14" ht="51.95" customHeight="1" x14ac:dyDescent="0.2">
      <c r="A202" s="80" t="s">
        <v>378</v>
      </c>
      <c r="B202" s="57" t="s">
        <v>379</v>
      </c>
      <c r="C202" s="56" t="s">
        <v>17</v>
      </c>
      <c r="D202" s="56" t="s">
        <v>380</v>
      </c>
      <c r="E202" s="58" t="s">
        <v>19</v>
      </c>
      <c r="F202" s="57">
        <v>135.59</v>
      </c>
      <c r="G202" s="59">
        <v>98.75</v>
      </c>
      <c r="H202" s="59">
        <v>36.950000000000003</v>
      </c>
      <c r="I202" s="59">
        <v>86.48</v>
      </c>
      <c r="J202" s="59">
        <v>123.43</v>
      </c>
      <c r="K202" s="59">
        <v>5010.05</v>
      </c>
      <c r="L202" s="59">
        <v>11725.82</v>
      </c>
      <c r="M202" s="81">
        <v>16735.87</v>
      </c>
      <c r="N202" s="157">
        <f t="shared" si="29"/>
        <v>0</v>
      </c>
    </row>
    <row r="203" spans="1:14" ht="51.95" customHeight="1" x14ac:dyDescent="0.2">
      <c r="A203" s="80" t="s">
        <v>381</v>
      </c>
      <c r="B203" s="57" t="s">
        <v>382</v>
      </c>
      <c r="C203" s="56" t="s">
        <v>17</v>
      </c>
      <c r="D203" s="56" t="s">
        <v>383</v>
      </c>
      <c r="E203" s="58" t="s">
        <v>19</v>
      </c>
      <c r="F203" s="57">
        <v>17.5</v>
      </c>
      <c r="G203" s="59">
        <v>94.66</v>
      </c>
      <c r="H203" s="59">
        <v>56.5</v>
      </c>
      <c r="I203" s="59">
        <v>61.82</v>
      </c>
      <c r="J203" s="59">
        <v>118.32</v>
      </c>
      <c r="K203" s="59">
        <v>988.75</v>
      </c>
      <c r="L203" s="59">
        <v>1081.8499999999999</v>
      </c>
      <c r="M203" s="81">
        <v>2070.6</v>
      </c>
      <c r="N203" s="157">
        <f t="shared" si="29"/>
        <v>0</v>
      </c>
    </row>
    <row r="204" spans="1:14" ht="26.1" customHeight="1" x14ac:dyDescent="0.2">
      <c r="A204" s="80" t="s">
        <v>384</v>
      </c>
      <c r="B204" s="57" t="s">
        <v>385</v>
      </c>
      <c r="C204" s="56" t="s">
        <v>17</v>
      </c>
      <c r="D204" s="56" t="s">
        <v>386</v>
      </c>
      <c r="E204" s="58" t="s">
        <v>34</v>
      </c>
      <c r="F204" s="57">
        <v>859.12</v>
      </c>
      <c r="G204" s="59">
        <v>11.24</v>
      </c>
      <c r="H204" s="59">
        <v>8.73</v>
      </c>
      <c r="I204" s="59">
        <v>5.32</v>
      </c>
      <c r="J204" s="59">
        <v>14.05</v>
      </c>
      <c r="K204" s="59">
        <v>7500.12</v>
      </c>
      <c r="L204" s="59">
        <v>4570.51</v>
      </c>
      <c r="M204" s="81">
        <v>12070.63</v>
      </c>
      <c r="N204" s="157">
        <f t="shared" si="29"/>
        <v>0</v>
      </c>
    </row>
    <row r="205" spans="1:14" ht="24" customHeight="1" x14ac:dyDescent="0.2">
      <c r="A205" s="84" t="s">
        <v>387</v>
      </c>
      <c r="B205" s="60"/>
      <c r="C205" s="60"/>
      <c r="D205" s="60" t="s">
        <v>388</v>
      </c>
      <c r="E205" s="60"/>
      <c r="F205" s="61"/>
      <c r="G205" s="62"/>
      <c r="H205" s="63"/>
      <c r="I205" s="63"/>
      <c r="J205" s="63"/>
      <c r="K205" s="64">
        <f t="shared" ref="K205:L205" si="30">SUM(K206:K210)</f>
        <v>25532.95</v>
      </c>
      <c r="L205" s="64">
        <f t="shared" si="30"/>
        <v>61883.05</v>
      </c>
      <c r="M205" s="91">
        <f>SUM(M206:M210)</f>
        <v>87416</v>
      </c>
      <c r="N205" s="157">
        <f t="shared" si="29"/>
        <v>0.01</v>
      </c>
    </row>
    <row r="206" spans="1:14" ht="39" customHeight="1" x14ac:dyDescent="0.2">
      <c r="A206" s="80" t="s">
        <v>389</v>
      </c>
      <c r="B206" s="57" t="s">
        <v>390</v>
      </c>
      <c r="C206" s="56" t="s">
        <v>17</v>
      </c>
      <c r="D206" s="56" t="s">
        <v>391</v>
      </c>
      <c r="E206" s="58" t="s">
        <v>19</v>
      </c>
      <c r="F206" s="57">
        <v>31.61</v>
      </c>
      <c r="G206" s="59">
        <v>939.17</v>
      </c>
      <c r="H206" s="59">
        <v>116.62</v>
      </c>
      <c r="I206" s="59">
        <v>1057.3399999999999</v>
      </c>
      <c r="J206" s="59">
        <v>1173.96</v>
      </c>
      <c r="K206" s="59">
        <v>3686.36</v>
      </c>
      <c r="L206" s="59">
        <v>33422.51</v>
      </c>
      <c r="M206" s="81">
        <v>37108.870000000003</v>
      </c>
      <c r="N206" s="157">
        <f t="shared" si="29"/>
        <v>0</v>
      </c>
    </row>
    <row r="207" spans="1:14" ht="26.1" customHeight="1" x14ac:dyDescent="0.2">
      <c r="A207" s="80" t="s">
        <v>392</v>
      </c>
      <c r="B207" s="57" t="s">
        <v>393</v>
      </c>
      <c r="C207" s="56" t="s">
        <v>394</v>
      </c>
      <c r="D207" s="56" t="s">
        <v>395</v>
      </c>
      <c r="E207" s="58" t="s">
        <v>19</v>
      </c>
      <c r="F207" s="57">
        <v>19.87</v>
      </c>
      <c r="G207" s="59">
        <v>377.47</v>
      </c>
      <c r="H207" s="59">
        <v>191.13</v>
      </c>
      <c r="I207" s="59">
        <v>280.7</v>
      </c>
      <c r="J207" s="59">
        <v>471.83</v>
      </c>
      <c r="K207" s="59">
        <v>3797.75</v>
      </c>
      <c r="L207" s="59">
        <v>5577.51</v>
      </c>
      <c r="M207" s="81">
        <v>9375.26</v>
      </c>
      <c r="N207" s="157">
        <f t="shared" si="29"/>
        <v>0</v>
      </c>
    </row>
    <row r="208" spans="1:14" ht="39" customHeight="1" x14ac:dyDescent="0.2">
      <c r="A208" s="80" t="s">
        <v>396</v>
      </c>
      <c r="B208" s="57" t="s">
        <v>397</v>
      </c>
      <c r="C208" s="56" t="s">
        <v>17</v>
      </c>
      <c r="D208" s="56" t="s">
        <v>398</v>
      </c>
      <c r="E208" s="58" t="s">
        <v>19</v>
      </c>
      <c r="F208" s="57">
        <v>100.99</v>
      </c>
      <c r="G208" s="59">
        <v>59.48</v>
      </c>
      <c r="H208" s="59">
        <v>12.01</v>
      </c>
      <c r="I208" s="59">
        <v>62.34</v>
      </c>
      <c r="J208" s="59">
        <v>74.349999999999994</v>
      </c>
      <c r="K208" s="59">
        <v>1212.8900000000001</v>
      </c>
      <c r="L208" s="59">
        <v>6295.71</v>
      </c>
      <c r="M208" s="81">
        <v>7508.6</v>
      </c>
      <c r="N208" s="157">
        <f t="shared" si="29"/>
        <v>0</v>
      </c>
    </row>
    <row r="209" spans="1:14" ht="26.1" customHeight="1" x14ac:dyDescent="0.2">
      <c r="A209" s="80" t="s">
        <v>399</v>
      </c>
      <c r="B209" s="57" t="s">
        <v>400</v>
      </c>
      <c r="C209" s="56" t="s">
        <v>17</v>
      </c>
      <c r="D209" s="56" t="s">
        <v>401</v>
      </c>
      <c r="E209" s="58" t="s">
        <v>19</v>
      </c>
      <c r="F209" s="57">
        <v>7.2</v>
      </c>
      <c r="G209" s="59">
        <v>543.65</v>
      </c>
      <c r="H209" s="59">
        <v>43.57</v>
      </c>
      <c r="I209" s="59">
        <v>635.99</v>
      </c>
      <c r="J209" s="59">
        <v>679.56</v>
      </c>
      <c r="K209" s="59">
        <v>313.7</v>
      </c>
      <c r="L209" s="59">
        <v>4579.13</v>
      </c>
      <c r="M209" s="81">
        <v>4892.83</v>
      </c>
      <c r="N209" s="157">
        <f t="shared" si="29"/>
        <v>0</v>
      </c>
    </row>
    <row r="210" spans="1:14" ht="26.1" customHeight="1" x14ac:dyDescent="0.2">
      <c r="A210" s="80" t="s">
        <v>402</v>
      </c>
      <c r="B210" s="57" t="s">
        <v>403</v>
      </c>
      <c r="C210" s="56" t="s">
        <v>404</v>
      </c>
      <c r="D210" s="56" t="s">
        <v>405</v>
      </c>
      <c r="E210" s="58" t="s">
        <v>19</v>
      </c>
      <c r="F210" s="57">
        <v>97.58</v>
      </c>
      <c r="G210" s="59">
        <v>233.91</v>
      </c>
      <c r="H210" s="59">
        <v>169.32</v>
      </c>
      <c r="I210" s="59">
        <v>123.06</v>
      </c>
      <c r="J210" s="59">
        <v>292.38</v>
      </c>
      <c r="K210" s="59">
        <v>16522.25</v>
      </c>
      <c r="L210" s="59">
        <v>12008.19</v>
      </c>
      <c r="M210" s="81">
        <v>28530.44</v>
      </c>
      <c r="N210" s="157">
        <f t="shared" si="29"/>
        <v>0</v>
      </c>
    </row>
    <row r="211" spans="1:14" ht="24" customHeight="1" x14ac:dyDescent="0.2">
      <c r="A211" s="84" t="s">
        <v>406</v>
      </c>
      <c r="B211" s="60"/>
      <c r="C211" s="60"/>
      <c r="D211" s="60" t="s">
        <v>407</v>
      </c>
      <c r="E211" s="60"/>
      <c r="F211" s="61"/>
      <c r="G211" s="62"/>
      <c r="H211" s="63"/>
      <c r="I211" s="63"/>
      <c r="J211" s="63"/>
      <c r="K211" s="64">
        <f t="shared" ref="K211:L211" si="31">SUM(K212:K215)</f>
        <v>14539.35</v>
      </c>
      <c r="L211" s="64">
        <f t="shared" si="31"/>
        <v>32944.800000000003</v>
      </c>
      <c r="M211" s="91">
        <f>SUM(M212:M215)</f>
        <v>47484.15</v>
      </c>
      <c r="N211" s="157">
        <f t="shared" si="29"/>
        <v>0</v>
      </c>
    </row>
    <row r="212" spans="1:14" ht="51.95" customHeight="1" x14ac:dyDescent="0.2">
      <c r="A212" s="80" t="s">
        <v>408</v>
      </c>
      <c r="B212" s="57" t="s">
        <v>373</v>
      </c>
      <c r="C212" s="56" t="s">
        <v>17</v>
      </c>
      <c r="D212" s="56" t="s">
        <v>374</v>
      </c>
      <c r="E212" s="58" t="s">
        <v>19</v>
      </c>
      <c r="F212" s="57">
        <v>41.17</v>
      </c>
      <c r="G212" s="59">
        <v>82.4</v>
      </c>
      <c r="H212" s="59">
        <v>30.96</v>
      </c>
      <c r="I212" s="59">
        <v>72.040000000000006</v>
      </c>
      <c r="J212" s="59">
        <v>103</v>
      </c>
      <c r="K212" s="59">
        <v>1274.6199999999999</v>
      </c>
      <c r="L212" s="59">
        <v>2965.89</v>
      </c>
      <c r="M212" s="81">
        <v>4240.51</v>
      </c>
      <c r="N212" s="157">
        <f t="shared" si="29"/>
        <v>0</v>
      </c>
    </row>
    <row r="213" spans="1:14" ht="51.95" customHeight="1" x14ac:dyDescent="0.2">
      <c r="A213" s="80" t="s">
        <v>409</v>
      </c>
      <c r="B213" s="57" t="s">
        <v>376</v>
      </c>
      <c r="C213" s="56" t="s">
        <v>17</v>
      </c>
      <c r="D213" s="56" t="s">
        <v>377</v>
      </c>
      <c r="E213" s="58" t="s">
        <v>19</v>
      </c>
      <c r="F213" s="57">
        <v>506.77</v>
      </c>
      <c r="G213" s="59">
        <v>62.08</v>
      </c>
      <c r="H213" s="59">
        <v>21.49</v>
      </c>
      <c r="I213" s="59">
        <v>56.11</v>
      </c>
      <c r="J213" s="59">
        <v>77.599999999999994</v>
      </c>
      <c r="K213" s="59">
        <v>10890.49</v>
      </c>
      <c r="L213" s="59">
        <v>28434.86</v>
      </c>
      <c r="M213" s="81">
        <v>39325.35</v>
      </c>
      <c r="N213" s="157">
        <f t="shared" si="29"/>
        <v>0</v>
      </c>
    </row>
    <row r="214" spans="1:14" ht="26.1" customHeight="1" x14ac:dyDescent="0.2">
      <c r="A214" s="80" t="s">
        <v>410</v>
      </c>
      <c r="B214" s="57" t="s">
        <v>385</v>
      </c>
      <c r="C214" s="56" t="s">
        <v>17</v>
      </c>
      <c r="D214" s="56" t="s">
        <v>386</v>
      </c>
      <c r="E214" s="58" t="s">
        <v>34</v>
      </c>
      <c r="F214" s="57">
        <v>266.39999999999998</v>
      </c>
      <c r="G214" s="59">
        <v>11.24</v>
      </c>
      <c r="H214" s="59">
        <v>8.73</v>
      </c>
      <c r="I214" s="59">
        <v>5.32</v>
      </c>
      <c r="J214" s="59">
        <v>14.05</v>
      </c>
      <c r="K214" s="59">
        <v>2325.67</v>
      </c>
      <c r="L214" s="59">
        <v>1417.25</v>
      </c>
      <c r="M214" s="81">
        <v>3742.92</v>
      </c>
      <c r="N214" s="157">
        <f t="shared" si="29"/>
        <v>0</v>
      </c>
    </row>
    <row r="215" spans="1:14" ht="51.95" customHeight="1" x14ac:dyDescent="0.2">
      <c r="A215" s="80" t="s">
        <v>411</v>
      </c>
      <c r="B215" s="57" t="s">
        <v>376</v>
      </c>
      <c r="C215" s="56" t="s">
        <v>17</v>
      </c>
      <c r="D215" s="56" t="s">
        <v>377</v>
      </c>
      <c r="E215" s="58" t="s">
        <v>19</v>
      </c>
      <c r="F215" s="57">
        <v>2.2599999999999998</v>
      </c>
      <c r="G215" s="59">
        <v>62.08</v>
      </c>
      <c r="H215" s="59">
        <v>21.49</v>
      </c>
      <c r="I215" s="59">
        <v>56.11</v>
      </c>
      <c r="J215" s="59">
        <v>77.599999999999994</v>
      </c>
      <c r="K215" s="59">
        <v>48.57</v>
      </c>
      <c r="L215" s="59">
        <v>126.8</v>
      </c>
      <c r="M215" s="81">
        <v>175.37</v>
      </c>
      <c r="N215" s="157">
        <f t="shared" si="29"/>
        <v>0</v>
      </c>
    </row>
    <row r="216" spans="1:14" ht="24" customHeight="1" x14ac:dyDescent="0.2">
      <c r="A216" s="82" t="s">
        <v>412</v>
      </c>
      <c r="B216" s="51"/>
      <c r="C216" s="51"/>
      <c r="D216" s="51" t="s">
        <v>413</v>
      </c>
      <c r="E216" s="51"/>
      <c r="F216" s="52"/>
      <c r="G216" s="53"/>
      <c r="H216" s="54"/>
      <c r="I216" s="54"/>
      <c r="J216" s="54"/>
      <c r="K216" s="55">
        <f t="shared" ref="K216:L216" si="32">K217+K222+K226+K238+K255+K257</f>
        <v>69560.88</v>
      </c>
      <c r="L216" s="55">
        <f t="shared" si="32"/>
        <v>1073232.29</v>
      </c>
      <c r="M216" s="90">
        <f>M217+M222+M226+M238+M255+M257</f>
        <v>1142793.17</v>
      </c>
      <c r="N216" s="157">
        <f t="shared" si="29"/>
        <v>0.11</v>
      </c>
    </row>
    <row r="217" spans="1:14" ht="24" customHeight="1" x14ac:dyDescent="0.2">
      <c r="A217" s="84" t="s">
        <v>414</v>
      </c>
      <c r="B217" s="60"/>
      <c r="C217" s="60"/>
      <c r="D217" s="60" t="s">
        <v>415</v>
      </c>
      <c r="E217" s="60"/>
      <c r="F217" s="61"/>
      <c r="G217" s="62"/>
      <c r="H217" s="63"/>
      <c r="I217" s="63"/>
      <c r="J217" s="63"/>
      <c r="K217" s="64">
        <f t="shared" ref="K217:L217" si="33">SUM(K218:K221)</f>
        <v>8813.6200000000008</v>
      </c>
      <c r="L217" s="64">
        <f t="shared" si="33"/>
        <v>40475.160000000003</v>
      </c>
      <c r="M217" s="91">
        <f>SUM(M218:M221)</f>
        <v>49288.78</v>
      </c>
      <c r="N217" s="157">
        <f t="shared" si="29"/>
        <v>0</v>
      </c>
    </row>
    <row r="218" spans="1:14" ht="65.099999999999994" customHeight="1" x14ac:dyDescent="0.2">
      <c r="A218" s="80" t="s">
        <v>416</v>
      </c>
      <c r="B218" s="57" t="s">
        <v>417</v>
      </c>
      <c r="C218" s="56" t="s">
        <v>17</v>
      </c>
      <c r="D218" s="56" t="s">
        <v>418</v>
      </c>
      <c r="E218" s="58" t="s">
        <v>26</v>
      </c>
      <c r="F218" s="57">
        <v>11</v>
      </c>
      <c r="G218" s="59">
        <v>1264.8699999999999</v>
      </c>
      <c r="H218" s="59">
        <v>313.38</v>
      </c>
      <c r="I218" s="59">
        <v>1267.7</v>
      </c>
      <c r="J218" s="59">
        <v>1581.08</v>
      </c>
      <c r="K218" s="59">
        <v>3447.18</v>
      </c>
      <c r="L218" s="59">
        <v>13944.7</v>
      </c>
      <c r="M218" s="81">
        <v>17391.88</v>
      </c>
      <c r="N218" s="157">
        <f t="shared" si="29"/>
        <v>0</v>
      </c>
    </row>
    <row r="219" spans="1:14" ht="65.099999999999994" customHeight="1" x14ac:dyDescent="0.2">
      <c r="A219" s="80" t="s">
        <v>419</v>
      </c>
      <c r="B219" s="57" t="s">
        <v>420</v>
      </c>
      <c r="C219" s="56" t="s">
        <v>17</v>
      </c>
      <c r="D219" s="56" t="s">
        <v>421</v>
      </c>
      <c r="E219" s="58" t="s">
        <v>26</v>
      </c>
      <c r="F219" s="57">
        <v>8</v>
      </c>
      <c r="G219" s="59">
        <v>1679.84</v>
      </c>
      <c r="H219" s="59">
        <v>313.38</v>
      </c>
      <c r="I219" s="59">
        <v>1786.42</v>
      </c>
      <c r="J219" s="59">
        <v>2099.8000000000002</v>
      </c>
      <c r="K219" s="59">
        <v>2507.04</v>
      </c>
      <c r="L219" s="59">
        <v>14291.36</v>
      </c>
      <c r="M219" s="81">
        <v>16798.400000000001</v>
      </c>
      <c r="N219" s="157">
        <f t="shared" si="29"/>
        <v>0</v>
      </c>
    </row>
    <row r="220" spans="1:14" ht="65.099999999999994" customHeight="1" x14ac:dyDescent="0.2">
      <c r="A220" s="80" t="s">
        <v>422</v>
      </c>
      <c r="B220" s="57" t="s">
        <v>417</v>
      </c>
      <c r="C220" s="56" t="s">
        <v>17</v>
      </c>
      <c r="D220" s="56" t="s">
        <v>423</v>
      </c>
      <c r="E220" s="58" t="s">
        <v>26</v>
      </c>
      <c r="F220" s="57">
        <v>9</v>
      </c>
      <c r="G220" s="59">
        <v>1264.8699999999999</v>
      </c>
      <c r="H220" s="59">
        <v>313.38</v>
      </c>
      <c r="I220" s="59">
        <v>1267.7</v>
      </c>
      <c r="J220" s="59">
        <v>1581.08</v>
      </c>
      <c r="K220" s="59">
        <v>2820.42</v>
      </c>
      <c r="L220" s="59">
        <v>11409.3</v>
      </c>
      <c r="M220" s="81">
        <v>14229.72</v>
      </c>
      <c r="N220" s="157">
        <f t="shared" si="29"/>
        <v>0</v>
      </c>
    </row>
    <row r="221" spans="1:14" ht="39" customHeight="1" x14ac:dyDescent="0.2">
      <c r="A221" s="80" t="s">
        <v>424</v>
      </c>
      <c r="B221" s="57" t="s">
        <v>425</v>
      </c>
      <c r="C221" s="56" t="s">
        <v>17</v>
      </c>
      <c r="D221" s="56" t="s">
        <v>426</v>
      </c>
      <c r="E221" s="58" t="s">
        <v>19</v>
      </c>
      <c r="F221" s="57">
        <v>2.69</v>
      </c>
      <c r="G221" s="59">
        <v>258.38</v>
      </c>
      <c r="H221" s="59">
        <v>14.49</v>
      </c>
      <c r="I221" s="59">
        <v>308.48</v>
      </c>
      <c r="J221" s="59">
        <v>322.97000000000003</v>
      </c>
      <c r="K221" s="59">
        <v>38.979999999999997</v>
      </c>
      <c r="L221" s="59">
        <v>829.8</v>
      </c>
      <c r="M221" s="81">
        <v>868.78</v>
      </c>
      <c r="N221" s="157">
        <f t="shared" si="29"/>
        <v>0</v>
      </c>
    </row>
    <row r="222" spans="1:14" ht="24" customHeight="1" x14ac:dyDescent="0.2">
      <c r="A222" s="84" t="s">
        <v>427</v>
      </c>
      <c r="B222" s="60"/>
      <c r="C222" s="60"/>
      <c r="D222" s="60" t="s">
        <v>428</v>
      </c>
      <c r="E222" s="60"/>
      <c r="F222" s="61"/>
      <c r="G222" s="62"/>
      <c r="H222" s="63"/>
      <c r="I222" s="63"/>
      <c r="J222" s="63"/>
      <c r="K222" s="64">
        <f t="shared" ref="K222:L222" si="34">SUM(K223:K225)</f>
        <v>1125.75</v>
      </c>
      <c r="L222" s="64">
        <f t="shared" si="34"/>
        <v>9754.44</v>
      </c>
      <c r="M222" s="91">
        <f>SUM(M223:M225)</f>
        <v>10880.19</v>
      </c>
      <c r="N222" s="157">
        <f t="shared" si="29"/>
        <v>0</v>
      </c>
    </row>
    <row r="223" spans="1:14" ht="26.1" customHeight="1" x14ac:dyDescent="0.2">
      <c r="A223" s="80" t="s">
        <v>429</v>
      </c>
      <c r="B223" s="57" t="s">
        <v>430</v>
      </c>
      <c r="C223" s="56" t="s">
        <v>17</v>
      </c>
      <c r="D223" s="56" t="s">
        <v>431</v>
      </c>
      <c r="E223" s="58" t="s">
        <v>26</v>
      </c>
      <c r="F223" s="57">
        <v>15</v>
      </c>
      <c r="G223" s="59">
        <v>79.63</v>
      </c>
      <c r="H223" s="59">
        <v>22.13</v>
      </c>
      <c r="I223" s="59">
        <v>77.400000000000006</v>
      </c>
      <c r="J223" s="59">
        <v>99.53</v>
      </c>
      <c r="K223" s="59">
        <v>331.95</v>
      </c>
      <c r="L223" s="59">
        <v>1161</v>
      </c>
      <c r="M223" s="81">
        <v>1492.95</v>
      </c>
      <c r="N223" s="157">
        <f t="shared" si="29"/>
        <v>0</v>
      </c>
    </row>
    <row r="224" spans="1:14" ht="39" customHeight="1" x14ac:dyDescent="0.2">
      <c r="A224" s="80" t="s">
        <v>432</v>
      </c>
      <c r="B224" s="57" t="s">
        <v>433</v>
      </c>
      <c r="C224" s="56" t="s">
        <v>17</v>
      </c>
      <c r="D224" s="56" t="s">
        <v>434</v>
      </c>
      <c r="E224" s="58" t="s">
        <v>26</v>
      </c>
      <c r="F224" s="57">
        <v>8</v>
      </c>
      <c r="G224" s="59">
        <v>322.81</v>
      </c>
      <c r="H224" s="59">
        <v>36.33</v>
      </c>
      <c r="I224" s="59">
        <v>367.18</v>
      </c>
      <c r="J224" s="59">
        <v>403.51</v>
      </c>
      <c r="K224" s="59">
        <v>290.64</v>
      </c>
      <c r="L224" s="59">
        <v>2937.44</v>
      </c>
      <c r="M224" s="81">
        <v>3228.08</v>
      </c>
      <c r="N224" s="157">
        <f t="shared" si="29"/>
        <v>0</v>
      </c>
    </row>
    <row r="225" spans="1:14" ht="26.1" customHeight="1" x14ac:dyDescent="0.2">
      <c r="A225" s="80" t="s">
        <v>435</v>
      </c>
      <c r="B225" s="57" t="s">
        <v>436</v>
      </c>
      <c r="C225" s="56" t="s">
        <v>437</v>
      </c>
      <c r="D225" s="56" t="s">
        <v>438</v>
      </c>
      <c r="E225" s="58" t="s">
        <v>439</v>
      </c>
      <c r="F225" s="57">
        <v>28</v>
      </c>
      <c r="G225" s="59">
        <v>175.98</v>
      </c>
      <c r="H225" s="59">
        <v>17.97</v>
      </c>
      <c r="I225" s="59">
        <v>202</v>
      </c>
      <c r="J225" s="59">
        <v>219.97</v>
      </c>
      <c r="K225" s="59">
        <v>503.16</v>
      </c>
      <c r="L225" s="59">
        <v>5656</v>
      </c>
      <c r="M225" s="81">
        <v>6159.16</v>
      </c>
      <c r="N225" s="157">
        <f t="shared" si="29"/>
        <v>0</v>
      </c>
    </row>
    <row r="226" spans="1:14" ht="24" customHeight="1" x14ac:dyDescent="0.2">
      <c r="A226" s="84" t="s">
        <v>440</v>
      </c>
      <c r="B226" s="60"/>
      <c r="C226" s="60"/>
      <c r="D226" s="60" t="s">
        <v>441</v>
      </c>
      <c r="E226" s="60"/>
      <c r="F226" s="61"/>
      <c r="G226" s="62"/>
      <c r="H226" s="63"/>
      <c r="I226" s="63"/>
      <c r="J226" s="63"/>
      <c r="K226" s="64">
        <f t="shared" ref="K226:L226" si="35">SUM(K227:K237)</f>
        <v>1549.65</v>
      </c>
      <c r="L226" s="64">
        <f t="shared" si="35"/>
        <v>96906.27</v>
      </c>
      <c r="M226" s="91">
        <f>SUM(M227:M237)</f>
        <v>98455.92</v>
      </c>
      <c r="N226" s="157">
        <f t="shared" si="29"/>
        <v>0.01</v>
      </c>
    </row>
    <row r="227" spans="1:14" ht="39" customHeight="1" x14ac:dyDescent="0.2">
      <c r="A227" s="80" t="s">
        <v>442</v>
      </c>
      <c r="B227" s="57" t="s">
        <v>443</v>
      </c>
      <c r="C227" s="56" t="s">
        <v>17</v>
      </c>
      <c r="D227" s="56" t="s">
        <v>444</v>
      </c>
      <c r="E227" s="58" t="s">
        <v>19</v>
      </c>
      <c r="F227" s="57">
        <v>4.2</v>
      </c>
      <c r="G227" s="59">
        <v>776.87</v>
      </c>
      <c r="H227" s="59">
        <v>16.84</v>
      </c>
      <c r="I227" s="59">
        <v>954.24</v>
      </c>
      <c r="J227" s="59">
        <v>971.08</v>
      </c>
      <c r="K227" s="59">
        <v>70.73</v>
      </c>
      <c r="L227" s="59">
        <v>4007.8</v>
      </c>
      <c r="M227" s="81">
        <v>4078.53</v>
      </c>
      <c r="N227" s="157">
        <f t="shared" si="29"/>
        <v>0</v>
      </c>
    </row>
    <row r="228" spans="1:14" ht="39" customHeight="1" x14ac:dyDescent="0.2">
      <c r="A228" s="80" t="s">
        <v>445</v>
      </c>
      <c r="B228" s="57" t="s">
        <v>443</v>
      </c>
      <c r="C228" s="56" t="s">
        <v>17</v>
      </c>
      <c r="D228" s="56" t="s">
        <v>446</v>
      </c>
      <c r="E228" s="58" t="s">
        <v>19</v>
      </c>
      <c r="F228" s="57">
        <v>3.78</v>
      </c>
      <c r="G228" s="59">
        <v>776.87</v>
      </c>
      <c r="H228" s="59">
        <v>16.84</v>
      </c>
      <c r="I228" s="59">
        <v>954.24</v>
      </c>
      <c r="J228" s="59">
        <v>971.08</v>
      </c>
      <c r="K228" s="59">
        <v>63.66</v>
      </c>
      <c r="L228" s="59">
        <v>3607.02</v>
      </c>
      <c r="M228" s="81">
        <v>3670.68</v>
      </c>
      <c r="N228" s="157">
        <f t="shared" si="29"/>
        <v>0</v>
      </c>
    </row>
    <row r="229" spans="1:14" ht="39" customHeight="1" x14ac:dyDescent="0.2">
      <c r="A229" s="80" t="s">
        <v>447</v>
      </c>
      <c r="B229" s="57" t="s">
        <v>443</v>
      </c>
      <c r="C229" s="56" t="s">
        <v>17</v>
      </c>
      <c r="D229" s="56" t="s">
        <v>448</v>
      </c>
      <c r="E229" s="58" t="s">
        <v>19</v>
      </c>
      <c r="F229" s="57">
        <v>11.34</v>
      </c>
      <c r="G229" s="59">
        <v>776.87</v>
      </c>
      <c r="H229" s="59">
        <v>16.84</v>
      </c>
      <c r="I229" s="59">
        <v>954.24</v>
      </c>
      <c r="J229" s="59">
        <v>971.08</v>
      </c>
      <c r="K229" s="59">
        <v>190.97</v>
      </c>
      <c r="L229" s="59">
        <v>10821.07</v>
      </c>
      <c r="M229" s="81">
        <v>11012.04</v>
      </c>
      <c r="N229" s="157">
        <f t="shared" si="29"/>
        <v>0</v>
      </c>
    </row>
    <row r="230" spans="1:14" ht="39" customHeight="1" x14ac:dyDescent="0.2">
      <c r="A230" s="80" t="s">
        <v>449</v>
      </c>
      <c r="B230" s="57" t="s">
        <v>443</v>
      </c>
      <c r="C230" s="56" t="s">
        <v>17</v>
      </c>
      <c r="D230" s="56" t="s">
        <v>450</v>
      </c>
      <c r="E230" s="58" t="s">
        <v>19</v>
      </c>
      <c r="F230" s="57">
        <v>11.88</v>
      </c>
      <c r="G230" s="59">
        <v>776.87</v>
      </c>
      <c r="H230" s="59">
        <v>16.84</v>
      </c>
      <c r="I230" s="59">
        <v>954.24</v>
      </c>
      <c r="J230" s="59">
        <v>971.08</v>
      </c>
      <c r="K230" s="59">
        <v>200.06</v>
      </c>
      <c r="L230" s="59">
        <v>11336.37</v>
      </c>
      <c r="M230" s="81">
        <v>11536.43</v>
      </c>
      <c r="N230" s="157">
        <f t="shared" si="29"/>
        <v>0</v>
      </c>
    </row>
    <row r="231" spans="1:14" ht="39" customHeight="1" x14ac:dyDescent="0.2">
      <c r="A231" s="80" t="s">
        <v>451</v>
      </c>
      <c r="B231" s="57" t="s">
        <v>443</v>
      </c>
      <c r="C231" s="56" t="s">
        <v>17</v>
      </c>
      <c r="D231" s="56" t="s">
        <v>452</v>
      </c>
      <c r="E231" s="58" t="s">
        <v>19</v>
      </c>
      <c r="F231" s="57">
        <v>6.93</v>
      </c>
      <c r="G231" s="59">
        <v>776.87</v>
      </c>
      <c r="H231" s="59">
        <v>16.84</v>
      </c>
      <c r="I231" s="59">
        <v>954.24</v>
      </c>
      <c r="J231" s="59">
        <v>971.08</v>
      </c>
      <c r="K231" s="59">
        <v>116.7</v>
      </c>
      <c r="L231" s="59">
        <v>6612.88</v>
      </c>
      <c r="M231" s="81">
        <v>6729.58</v>
      </c>
      <c r="N231" s="157">
        <f t="shared" si="29"/>
        <v>0</v>
      </c>
    </row>
    <row r="232" spans="1:14" ht="39" customHeight="1" x14ac:dyDescent="0.2">
      <c r="A232" s="80" t="s">
        <v>453</v>
      </c>
      <c r="B232" s="57" t="s">
        <v>454</v>
      </c>
      <c r="C232" s="56" t="s">
        <v>437</v>
      </c>
      <c r="D232" s="56" t="s">
        <v>455</v>
      </c>
      <c r="E232" s="58" t="s">
        <v>439</v>
      </c>
      <c r="F232" s="57">
        <v>38.76</v>
      </c>
      <c r="G232" s="59">
        <v>525.26</v>
      </c>
      <c r="H232" s="59">
        <v>9.6999999999999993</v>
      </c>
      <c r="I232" s="59">
        <v>646.87</v>
      </c>
      <c r="J232" s="59">
        <v>656.57</v>
      </c>
      <c r="K232" s="59">
        <v>375.97</v>
      </c>
      <c r="L232" s="59">
        <v>25072.68</v>
      </c>
      <c r="M232" s="81">
        <v>25448.65</v>
      </c>
      <c r="N232" s="157">
        <f t="shared" si="29"/>
        <v>0</v>
      </c>
    </row>
    <row r="233" spans="1:14" ht="39" customHeight="1" x14ac:dyDescent="0.2">
      <c r="A233" s="80" t="s">
        <v>456</v>
      </c>
      <c r="B233" s="57" t="s">
        <v>457</v>
      </c>
      <c r="C233" s="56" t="s">
        <v>437</v>
      </c>
      <c r="D233" s="56" t="s">
        <v>458</v>
      </c>
      <c r="E233" s="58" t="s">
        <v>439</v>
      </c>
      <c r="F233" s="57">
        <v>35.909999999999997</v>
      </c>
      <c r="G233" s="59">
        <v>525.26</v>
      </c>
      <c r="H233" s="59">
        <v>9.6999999999999993</v>
      </c>
      <c r="I233" s="59">
        <v>646.87</v>
      </c>
      <c r="J233" s="59">
        <v>656.57</v>
      </c>
      <c r="K233" s="59">
        <v>348.33</v>
      </c>
      <c r="L233" s="59">
        <v>23229.09</v>
      </c>
      <c r="M233" s="81">
        <v>23577.42</v>
      </c>
      <c r="N233" s="157">
        <f t="shared" si="29"/>
        <v>0</v>
      </c>
    </row>
    <row r="234" spans="1:14" ht="39" customHeight="1" x14ac:dyDescent="0.2">
      <c r="A234" s="80" t="s">
        <v>459</v>
      </c>
      <c r="B234" s="57" t="s">
        <v>457</v>
      </c>
      <c r="C234" s="56" t="s">
        <v>437</v>
      </c>
      <c r="D234" s="56" t="s">
        <v>460</v>
      </c>
      <c r="E234" s="58" t="s">
        <v>439</v>
      </c>
      <c r="F234" s="57">
        <v>5.99</v>
      </c>
      <c r="G234" s="59">
        <v>525.26</v>
      </c>
      <c r="H234" s="59">
        <v>9.6999999999999993</v>
      </c>
      <c r="I234" s="59">
        <v>646.87</v>
      </c>
      <c r="J234" s="59">
        <v>656.57</v>
      </c>
      <c r="K234" s="59">
        <v>58.1</v>
      </c>
      <c r="L234" s="59">
        <v>3874.75</v>
      </c>
      <c r="M234" s="81">
        <v>3932.85</v>
      </c>
      <c r="N234" s="157">
        <f t="shared" si="29"/>
        <v>0</v>
      </c>
    </row>
    <row r="235" spans="1:14" ht="39" customHeight="1" x14ac:dyDescent="0.2">
      <c r="A235" s="80" t="s">
        <v>461</v>
      </c>
      <c r="B235" s="57" t="s">
        <v>462</v>
      </c>
      <c r="C235" s="56" t="s">
        <v>437</v>
      </c>
      <c r="D235" s="56" t="s">
        <v>463</v>
      </c>
      <c r="E235" s="58" t="s">
        <v>439</v>
      </c>
      <c r="F235" s="57">
        <v>3.3</v>
      </c>
      <c r="G235" s="59">
        <v>525.26</v>
      </c>
      <c r="H235" s="59">
        <v>9.6999999999999993</v>
      </c>
      <c r="I235" s="59">
        <v>646.87</v>
      </c>
      <c r="J235" s="59">
        <v>656.57</v>
      </c>
      <c r="K235" s="59">
        <v>32.01</v>
      </c>
      <c r="L235" s="59">
        <v>2134.67</v>
      </c>
      <c r="M235" s="81">
        <v>2166.6799999999998</v>
      </c>
      <c r="N235" s="157">
        <f t="shared" si="29"/>
        <v>0</v>
      </c>
    </row>
    <row r="236" spans="1:14" ht="39" customHeight="1" x14ac:dyDescent="0.2">
      <c r="A236" s="80" t="s">
        <v>464</v>
      </c>
      <c r="B236" s="57" t="s">
        <v>462</v>
      </c>
      <c r="C236" s="56" t="s">
        <v>437</v>
      </c>
      <c r="D236" s="56" t="s">
        <v>465</v>
      </c>
      <c r="E236" s="58" t="s">
        <v>439</v>
      </c>
      <c r="F236" s="57">
        <v>5.52</v>
      </c>
      <c r="G236" s="59">
        <v>525.26</v>
      </c>
      <c r="H236" s="59">
        <v>9.6999999999999993</v>
      </c>
      <c r="I236" s="59">
        <v>646.87</v>
      </c>
      <c r="J236" s="59">
        <v>656.57</v>
      </c>
      <c r="K236" s="59">
        <v>53.54</v>
      </c>
      <c r="L236" s="59">
        <v>3570.72</v>
      </c>
      <c r="M236" s="81">
        <v>3624.26</v>
      </c>
      <c r="N236" s="157">
        <f t="shared" si="29"/>
        <v>0</v>
      </c>
    </row>
    <row r="237" spans="1:14" ht="39" customHeight="1" x14ac:dyDescent="0.2">
      <c r="A237" s="80" t="s">
        <v>466</v>
      </c>
      <c r="B237" s="57" t="s">
        <v>462</v>
      </c>
      <c r="C237" s="56" t="s">
        <v>437</v>
      </c>
      <c r="D237" s="56" t="s">
        <v>467</v>
      </c>
      <c r="E237" s="58" t="s">
        <v>439</v>
      </c>
      <c r="F237" s="57">
        <v>4.08</v>
      </c>
      <c r="G237" s="59">
        <v>525.26</v>
      </c>
      <c r="H237" s="59">
        <v>9.6999999999999993</v>
      </c>
      <c r="I237" s="59">
        <v>646.87</v>
      </c>
      <c r="J237" s="59">
        <v>656.57</v>
      </c>
      <c r="K237" s="59">
        <v>39.58</v>
      </c>
      <c r="L237" s="59">
        <v>2639.22</v>
      </c>
      <c r="M237" s="81">
        <v>2678.8</v>
      </c>
      <c r="N237" s="157">
        <f t="shared" si="29"/>
        <v>0</v>
      </c>
    </row>
    <row r="238" spans="1:14" ht="24" customHeight="1" x14ac:dyDescent="0.2">
      <c r="A238" s="84" t="s">
        <v>468</v>
      </c>
      <c r="B238" s="60"/>
      <c r="C238" s="60"/>
      <c r="D238" s="60" t="s">
        <v>469</v>
      </c>
      <c r="E238" s="60"/>
      <c r="F238" s="61"/>
      <c r="G238" s="62"/>
      <c r="H238" s="63"/>
      <c r="I238" s="63"/>
      <c r="J238" s="63"/>
      <c r="K238" s="64">
        <f t="shared" ref="K238:L238" si="36">SUM(K239:K254)</f>
        <v>6863.63</v>
      </c>
      <c r="L238" s="64">
        <f t="shared" si="36"/>
        <v>245766.56</v>
      </c>
      <c r="M238" s="91">
        <f>SUM(M239:M254)</f>
        <v>252630.19</v>
      </c>
      <c r="N238" s="157">
        <f t="shared" si="29"/>
        <v>0.02</v>
      </c>
    </row>
    <row r="239" spans="1:14" ht="26.1" customHeight="1" x14ac:dyDescent="0.2">
      <c r="A239" s="80" t="s">
        <v>470</v>
      </c>
      <c r="B239" s="57" t="s">
        <v>471</v>
      </c>
      <c r="C239" s="56" t="s">
        <v>437</v>
      </c>
      <c r="D239" s="56" t="s">
        <v>472</v>
      </c>
      <c r="E239" s="58" t="s">
        <v>439</v>
      </c>
      <c r="F239" s="57">
        <v>5.46</v>
      </c>
      <c r="G239" s="59">
        <v>919.14</v>
      </c>
      <c r="H239" s="59">
        <v>58.81</v>
      </c>
      <c r="I239" s="59">
        <v>1090.1099999999999</v>
      </c>
      <c r="J239" s="59">
        <v>1148.92</v>
      </c>
      <c r="K239" s="59">
        <v>321.10000000000002</v>
      </c>
      <c r="L239" s="59">
        <v>5952</v>
      </c>
      <c r="M239" s="81">
        <v>6273.1</v>
      </c>
      <c r="N239" s="157">
        <f t="shared" si="29"/>
        <v>0</v>
      </c>
    </row>
    <row r="240" spans="1:14" ht="26.1" customHeight="1" x14ac:dyDescent="0.2">
      <c r="A240" s="80" t="s">
        <v>473</v>
      </c>
      <c r="B240" s="57" t="s">
        <v>474</v>
      </c>
      <c r="C240" s="56" t="s">
        <v>437</v>
      </c>
      <c r="D240" s="56" t="s">
        <v>475</v>
      </c>
      <c r="E240" s="58" t="s">
        <v>439</v>
      </c>
      <c r="F240" s="57">
        <v>2.1</v>
      </c>
      <c r="G240" s="59">
        <v>481.84</v>
      </c>
      <c r="H240" s="59">
        <v>17.86</v>
      </c>
      <c r="I240" s="59">
        <v>584.44000000000005</v>
      </c>
      <c r="J240" s="59">
        <v>602.29999999999995</v>
      </c>
      <c r="K240" s="59">
        <v>37.51</v>
      </c>
      <c r="L240" s="59">
        <v>1227.32</v>
      </c>
      <c r="M240" s="81">
        <v>1264.83</v>
      </c>
      <c r="N240" s="157">
        <f t="shared" si="29"/>
        <v>0</v>
      </c>
    </row>
    <row r="241" spans="1:14" ht="26.1" customHeight="1" x14ac:dyDescent="0.2">
      <c r="A241" s="80" t="s">
        <v>476</v>
      </c>
      <c r="B241" s="57" t="s">
        <v>477</v>
      </c>
      <c r="C241" s="56" t="s">
        <v>437</v>
      </c>
      <c r="D241" s="56" t="s">
        <v>478</v>
      </c>
      <c r="E241" s="58" t="s">
        <v>439</v>
      </c>
      <c r="F241" s="57">
        <v>5.74</v>
      </c>
      <c r="G241" s="59">
        <v>791.99</v>
      </c>
      <c r="H241" s="59">
        <v>17.86</v>
      </c>
      <c r="I241" s="59">
        <v>972.12</v>
      </c>
      <c r="J241" s="59">
        <v>989.98</v>
      </c>
      <c r="K241" s="59">
        <v>102.52</v>
      </c>
      <c r="L241" s="59">
        <v>5579.96</v>
      </c>
      <c r="M241" s="81">
        <v>5682.48</v>
      </c>
      <c r="N241" s="157">
        <f t="shared" si="29"/>
        <v>0</v>
      </c>
    </row>
    <row r="242" spans="1:14" ht="26.1" customHeight="1" x14ac:dyDescent="0.2">
      <c r="A242" s="80" t="s">
        <v>479</v>
      </c>
      <c r="B242" s="57" t="s">
        <v>477</v>
      </c>
      <c r="C242" s="56" t="s">
        <v>437</v>
      </c>
      <c r="D242" s="56" t="s">
        <v>480</v>
      </c>
      <c r="E242" s="58" t="s">
        <v>439</v>
      </c>
      <c r="F242" s="57">
        <v>10.36</v>
      </c>
      <c r="G242" s="59">
        <v>791.99</v>
      </c>
      <c r="H242" s="59">
        <v>17.86</v>
      </c>
      <c r="I242" s="59">
        <v>972.12</v>
      </c>
      <c r="J242" s="59">
        <v>989.98</v>
      </c>
      <c r="K242" s="59">
        <v>185.03</v>
      </c>
      <c r="L242" s="59">
        <v>10071.16</v>
      </c>
      <c r="M242" s="81">
        <v>10256.19</v>
      </c>
      <c r="N242" s="157">
        <f t="shared" si="29"/>
        <v>0</v>
      </c>
    </row>
    <row r="243" spans="1:14" ht="26.1" customHeight="1" x14ac:dyDescent="0.2">
      <c r="A243" s="80" t="s">
        <v>481</v>
      </c>
      <c r="B243" s="57" t="s">
        <v>477</v>
      </c>
      <c r="C243" s="56" t="s">
        <v>437</v>
      </c>
      <c r="D243" s="56" t="s">
        <v>482</v>
      </c>
      <c r="E243" s="58" t="s">
        <v>439</v>
      </c>
      <c r="F243" s="57">
        <v>19.43</v>
      </c>
      <c r="G243" s="59">
        <v>791.99</v>
      </c>
      <c r="H243" s="59">
        <v>17.86</v>
      </c>
      <c r="I243" s="59">
        <v>972.12</v>
      </c>
      <c r="J243" s="59">
        <v>989.98</v>
      </c>
      <c r="K243" s="59">
        <v>347.02</v>
      </c>
      <c r="L243" s="59">
        <v>18888.29</v>
      </c>
      <c r="M243" s="81">
        <v>19235.310000000001</v>
      </c>
      <c r="N243" s="157">
        <f t="shared" si="29"/>
        <v>0</v>
      </c>
    </row>
    <row r="244" spans="1:14" ht="26.1" customHeight="1" x14ac:dyDescent="0.2">
      <c r="A244" s="80" t="s">
        <v>483</v>
      </c>
      <c r="B244" s="57" t="s">
        <v>484</v>
      </c>
      <c r="C244" s="56" t="s">
        <v>437</v>
      </c>
      <c r="D244" s="56" t="s">
        <v>485</v>
      </c>
      <c r="E244" s="58" t="s">
        <v>439</v>
      </c>
      <c r="F244" s="57">
        <v>4.2</v>
      </c>
      <c r="G244" s="59">
        <v>1012.94</v>
      </c>
      <c r="H244" s="59">
        <v>17.86</v>
      </c>
      <c r="I244" s="59">
        <v>1248.31</v>
      </c>
      <c r="J244" s="59">
        <v>1266.17</v>
      </c>
      <c r="K244" s="59">
        <v>75.010000000000005</v>
      </c>
      <c r="L244" s="59">
        <v>5242.9</v>
      </c>
      <c r="M244" s="81">
        <v>5317.91</v>
      </c>
      <c r="N244" s="157">
        <f t="shared" si="29"/>
        <v>0</v>
      </c>
    </row>
    <row r="245" spans="1:14" ht="26.1" customHeight="1" x14ac:dyDescent="0.2">
      <c r="A245" s="80" t="s">
        <v>486</v>
      </c>
      <c r="B245" s="57" t="s">
        <v>487</v>
      </c>
      <c r="C245" s="56" t="s">
        <v>437</v>
      </c>
      <c r="D245" s="56" t="s">
        <v>488</v>
      </c>
      <c r="E245" s="58" t="s">
        <v>439</v>
      </c>
      <c r="F245" s="57">
        <v>19.32</v>
      </c>
      <c r="G245" s="59">
        <v>1213.47</v>
      </c>
      <c r="H245" s="59">
        <v>24.79</v>
      </c>
      <c r="I245" s="59">
        <v>1492.04</v>
      </c>
      <c r="J245" s="59">
        <v>1516.83</v>
      </c>
      <c r="K245" s="59">
        <v>478.94</v>
      </c>
      <c r="L245" s="59">
        <v>28826.21</v>
      </c>
      <c r="M245" s="81">
        <v>29305.15</v>
      </c>
      <c r="N245" s="157">
        <f t="shared" si="29"/>
        <v>0</v>
      </c>
    </row>
    <row r="246" spans="1:14" ht="26.1" customHeight="1" x14ac:dyDescent="0.2">
      <c r="A246" s="80" t="s">
        <v>489</v>
      </c>
      <c r="B246" s="57" t="s">
        <v>487</v>
      </c>
      <c r="C246" s="56" t="s">
        <v>437</v>
      </c>
      <c r="D246" s="56" t="s">
        <v>490</v>
      </c>
      <c r="E246" s="58" t="s">
        <v>439</v>
      </c>
      <c r="F246" s="57">
        <v>20.3</v>
      </c>
      <c r="G246" s="59">
        <v>1213.47</v>
      </c>
      <c r="H246" s="59">
        <v>24.79</v>
      </c>
      <c r="I246" s="59">
        <v>1492.04</v>
      </c>
      <c r="J246" s="59">
        <v>1516.83</v>
      </c>
      <c r="K246" s="59">
        <v>503.24</v>
      </c>
      <c r="L246" s="59">
        <v>30288.400000000001</v>
      </c>
      <c r="M246" s="81">
        <v>30791.64</v>
      </c>
      <c r="N246" s="157">
        <f t="shared" si="29"/>
        <v>0</v>
      </c>
    </row>
    <row r="247" spans="1:14" ht="26.1" customHeight="1" x14ac:dyDescent="0.2">
      <c r="A247" s="80" t="s">
        <v>491</v>
      </c>
      <c r="B247" s="57" t="s">
        <v>492</v>
      </c>
      <c r="C247" s="56" t="s">
        <v>437</v>
      </c>
      <c r="D247" s="56" t="s">
        <v>493</v>
      </c>
      <c r="E247" s="58" t="s">
        <v>439</v>
      </c>
      <c r="F247" s="57">
        <v>53.55</v>
      </c>
      <c r="G247" s="59">
        <v>632.27</v>
      </c>
      <c r="H247" s="59">
        <v>24.79</v>
      </c>
      <c r="I247" s="59">
        <v>765.54</v>
      </c>
      <c r="J247" s="59">
        <v>790.33</v>
      </c>
      <c r="K247" s="59">
        <v>1327.5</v>
      </c>
      <c r="L247" s="59">
        <v>40994.67</v>
      </c>
      <c r="M247" s="81">
        <v>42322.17</v>
      </c>
      <c r="N247" s="157">
        <f t="shared" si="29"/>
        <v>0</v>
      </c>
    </row>
    <row r="248" spans="1:14" ht="26.1" customHeight="1" x14ac:dyDescent="0.2">
      <c r="A248" s="80" t="s">
        <v>494</v>
      </c>
      <c r="B248" s="57" t="s">
        <v>492</v>
      </c>
      <c r="C248" s="56" t="s">
        <v>437</v>
      </c>
      <c r="D248" s="56" t="s">
        <v>495</v>
      </c>
      <c r="E248" s="58" t="s">
        <v>439</v>
      </c>
      <c r="F248" s="57">
        <v>14.4</v>
      </c>
      <c r="G248" s="59">
        <v>632.27</v>
      </c>
      <c r="H248" s="59">
        <v>24.79</v>
      </c>
      <c r="I248" s="59">
        <v>765.54</v>
      </c>
      <c r="J248" s="59">
        <v>790.33</v>
      </c>
      <c r="K248" s="59">
        <v>356.98</v>
      </c>
      <c r="L248" s="59">
        <v>11023.77</v>
      </c>
      <c r="M248" s="81">
        <v>11380.75</v>
      </c>
      <c r="N248" s="157">
        <f t="shared" si="29"/>
        <v>0</v>
      </c>
    </row>
    <row r="249" spans="1:14" ht="26.1" customHeight="1" x14ac:dyDescent="0.2">
      <c r="A249" s="80" t="s">
        <v>496</v>
      </c>
      <c r="B249" s="57" t="s">
        <v>492</v>
      </c>
      <c r="C249" s="56" t="s">
        <v>437</v>
      </c>
      <c r="D249" s="56" t="s">
        <v>497</v>
      </c>
      <c r="E249" s="58" t="s">
        <v>439</v>
      </c>
      <c r="F249" s="57">
        <v>2.4</v>
      </c>
      <c r="G249" s="59">
        <v>632.27</v>
      </c>
      <c r="H249" s="59">
        <v>24.79</v>
      </c>
      <c r="I249" s="59">
        <v>765.54</v>
      </c>
      <c r="J249" s="59">
        <v>790.33</v>
      </c>
      <c r="K249" s="59">
        <v>59.5</v>
      </c>
      <c r="L249" s="59">
        <v>1837.29</v>
      </c>
      <c r="M249" s="81">
        <v>1896.79</v>
      </c>
      <c r="N249" s="157">
        <f t="shared" si="29"/>
        <v>0</v>
      </c>
    </row>
    <row r="250" spans="1:14" ht="26.1" customHeight="1" x14ac:dyDescent="0.2">
      <c r="A250" s="80" t="s">
        <v>498</v>
      </c>
      <c r="B250" s="57" t="s">
        <v>492</v>
      </c>
      <c r="C250" s="56" t="s">
        <v>437</v>
      </c>
      <c r="D250" s="56" t="s">
        <v>499</v>
      </c>
      <c r="E250" s="58" t="s">
        <v>439</v>
      </c>
      <c r="F250" s="57">
        <v>29.12</v>
      </c>
      <c r="G250" s="59">
        <v>632.27</v>
      </c>
      <c r="H250" s="59">
        <v>24.79</v>
      </c>
      <c r="I250" s="59">
        <v>765.54</v>
      </c>
      <c r="J250" s="59">
        <v>790.33</v>
      </c>
      <c r="K250" s="59">
        <v>721.88</v>
      </c>
      <c r="L250" s="59">
        <v>22292.52</v>
      </c>
      <c r="M250" s="81">
        <v>23014.400000000001</v>
      </c>
      <c r="N250" s="157">
        <f t="shared" si="29"/>
        <v>0</v>
      </c>
    </row>
    <row r="251" spans="1:14" ht="26.1" customHeight="1" x14ac:dyDescent="0.2">
      <c r="A251" s="80" t="s">
        <v>500</v>
      </c>
      <c r="B251" s="57" t="s">
        <v>492</v>
      </c>
      <c r="C251" s="56" t="s">
        <v>437</v>
      </c>
      <c r="D251" s="56" t="s">
        <v>501</v>
      </c>
      <c r="E251" s="58" t="s">
        <v>439</v>
      </c>
      <c r="F251" s="57">
        <v>5.04</v>
      </c>
      <c r="G251" s="59">
        <v>632.27</v>
      </c>
      <c r="H251" s="59">
        <v>24.79</v>
      </c>
      <c r="I251" s="59">
        <v>765.54</v>
      </c>
      <c r="J251" s="59">
        <v>790.33</v>
      </c>
      <c r="K251" s="59">
        <v>124.94</v>
      </c>
      <c r="L251" s="59">
        <v>3858.32</v>
      </c>
      <c r="M251" s="81">
        <v>3983.26</v>
      </c>
      <c r="N251" s="157">
        <f t="shared" si="29"/>
        <v>0</v>
      </c>
    </row>
    <row r="252" spans="1:14" ht="26.1" customHeight="1" x14ac:dyDescent="0.2">
      <c r="A252" s="80" t="s">
        <v>502</v>
      </c>
      <c r="B252" s="57" t="s">
        <v>492</v>
      </c>
      <c r="C252" s="56" t="s">
        <v>437</v>
      </c>
      <c r="D252" s="56" t="s">
        <v>503</v>
      </c>
      <c r="E252" s="58" t="s">
        <v>439</v>
      </c>
      <c r="F252" s="57">
        <v>41.44</v>
      </c>
      <c r="G252" s="59">
        <v>632.27</v>
      </c>
      <c r="H252" s="59">
        <v>24.79</v>
      </c>
      <c r="I252" s="59">
        <v>765.54</v>
      </c>
      <c r="J252" s="59">
        <v>790.33</v>
      </c>
      <c r="K252" s="59">
        <v>1027.3</v>
      </c>
      <c r="L252" s="59">
        <v>31723.97</v>
      </c>
      <c r="M252" s="81">
        <v>32751.27</v>
      </c>
      <c r="N252" s="157">
        <f t="shared" si="29"/>
        <v>0</v>
      </c>
    </row>
    <row r="253" spans="1:14" ht="26.1" customHeight="1" x14ac:dyDescent="0.2">
      <c r="A253" s="80" t="s">
        <v>504</v>
      </c>
      <c r="B253" s="57" t="s">
        <v>492</v>
      </c>
      <c r="C253" s="56" t="s">
        <v>437</v>
      </c>
      <c r="D253" s="56" t="s">
        <v>505</v>
      </c>
      <c r="E253" s="58" t="s">
        <v>439</v>
      </c>
      <c r="F253" s="57">
        <v>28</v>
      </c>
      <c r="G253" s="59">
        <v>632.27</v>
      </c>
      <c r="H253" s="59">
        <v>24.79</v>
      </c>
      <c r="I253" s="59">
        <v>765.54</v>
      </c>
      <c r="J253" s="59">
        <v>790.33</v>
      </c>
      <c r="K253" s="59">
        <v>694.12</v>
      </c>
      <c r="L253" s="59">
        <v>21435.119999999999</v>
      </c>
      <c r="M253" s="81">
        <v>22129.24</v>
      </c>
      <c r="N253" s="157">
        <f t="shared" si="29"/>
        <v>0</v>
      </c>
    </row>
    <row r="254" spans="1:14" ht="24" customHeight="1" x14ac:dyDescent="0.2">
      <c r="A254" s="80" t="s">
        <v>506</v>
      </c>
      <c r="B254" s="57" t="s">
        <v>507</v>
      </c>
      <c r="C254" s="56" t="s">
        <v>437</v>
      </c>
      <c r="D254" s="56" t="s">
        <v>508</v>
      </c>
      <c r="E254" s="58" t="s">
        <v>439</v>
      </c>
      <c r="F254" s="57">
        <v>24.89</v>
      </c>
      <c r="G254" s="59">
        <v>225.82</v>
      </c>
      <c r="H254" s="59">
        <v>20.13</v>
      </c>
      <c r="I254" s="59">
        <v>262.14</v>
      </c>
      <c r="J254" s="59">
        <v>282.27</v>
      </c>
      <c r="K254" s="59">
        <v>501.04</v>
      </c>
      <c r="L254" s="59">
        <v>6524.66</v>
      </c>
      <c r="M254" s="81">
        <v>7025.7</v>
      </c>
      <c r="N254" s="157">
        <f t="shared" si="29"/>
        <v>0</v>
      </c>
    </row>
    <row r="255" spans="1:14" ht="24" customHeight="1" x14ac:dyDescent="0.2">
      <c r="A255" s="84" t="s">
        <v>509</v>
      </c>
      <c r="B255" s="60"/>
      <c r="C255" s="60"/>
      <c r="D255" s="60" t="s">
        <v>510</v>
      </c>
      <c r="E255" s="60"/>
      <c r="F255" s="61"/>
      <c r="G255" s="62"/>
      <c r="H255" s="63"/>
      <c r="I255" s="63"/>
      <c r="J255" s="63"/>
      <c r="K255" s="64">
        <f t="shared" ref="K255:L255" si="37">SUM(K256)</f>
        <v>160</v>
      </c>
      <c r="L255" s="64">
        <f t="shared" si="37"/>
        <v>11895.2</v>
      </c>
      <c r="M255" s="91">
        <f>SUM(M256)</f>
        <v>12055.2</v>
      </c>
      <c r="N255" s="157">
        <f t="shared" si="29"/>
        <v>0</v>
      </c>
    </row>
    <row r="256" spans="1:14" ht="39" customHeight="1" x14ac:dyDescent="0.2">
      <c r="A256" s="80" t="s">
        <v>511</v>
      </c>
      <c r="B256" s="57" t="s">
        <v>512</v>
      </c>
      <c r="C256" s="56" t="s">
        <v>17</v>
      </c>
      <c r="D256" s="56" t="s">
        <v>513</v>
      </c>
      <c r="E256" s="58" t="s">
        <v>19</v>
      </c>
      <c r="F256" s="57">
        <v>20</v>
      </c>
      <c r="G256" s="59">
        <v>482.21</v>
      </c>
      <c r="H256" s="59">
        <v>8</v>
      </c>
      <c r="I256" s="59">
        <v>594.76</v>
      </c>
      <c r="J256" s="59">
        <v>602.76</v>
      </c>
      <c r="K256" s="59">
        <v>160</v>
      </c>
      <c r="L256" s="59">
        <v>11895.2</v>
      </c>
      <c r="M256" s="81">
        <v>12055.2</v>
      </c>
      <c r="N256" s="157">
        <f t="shared" si="29"/>
        <v>0</v>
      </c>
    </row>
    <row r="257" spans="1:15" ht="24" customHeight="1" x14ac:dyDescent="0.2">
      <c r="A257" s="84" t="s">
        <v>514</v>
      </c>
      <c r="B257" s="60"/>
      <c r="C257" s="60"/>
      <c r="D257" s="60" t="s">
        <v>515</v>
      </c>
      <c r="E257" s="60"/>
      <c r="F257" s="61"/>
      <c r="G257" s="62"/>
      <c r="H257" s="63"/>
      <c r="I257" s="63"/>
      <c r="J257" s="63"/>
      <c r="K257" s="64">
        <f t="shared" ref="K257:L257" si="38">SUM(K258:K265)</f>
        <v>51048.23</v>
      </c>
      <c r="L257" s="64">
        <f t="shared" si="38"/>
        <v>668434.66</v>
      </c>
      <c r="M257" s="91">
        <f>SUM(M258:M265)</f>
        <v>719482.89</v>
      </c>
      <c r="N257" s="157">
        <f t="shared" si="29"/>
        <v>7.0000000000000007E-2</v>
      </c>
    </row>
    <row r="258" spans="1:15" ht="26.1" customHeight="1" x14ac:dyDescent="0.2">
      <c r="A258" s="80" t="s">
        <v>516</v>
      </c>
      <c r="B258" s="57" t="s">
        <v>517</v>
      </c>
      <c r="C258" s="56" t="s">
        <v>437</v>
      </c>
      <c r="D258" s="56" t="s">
        <v>518</v>
      </c>
      <c r="E258" s="58" t="s">
        <v>439</v>
      </c>
      <c r="F258" s="57">
        <v>7.07</v>
      </c>
      <c r="G258" s="59">
        <v>866.01</v>
      </c>
      <c r="H258" s="59">
        <v>225.12</v>
      </c>
      <c r="I258" s="59">
        <v>857.39</v>
      </c>
      <c r="J258" s="59">
        <v>1082.51</v>
      </c>
      <c r="K258" s="59">
        <v>1591.6</v>
      </c>
      <c r="L258" s="59">
        <v>6061.74</v>
      </c>
      <c r="M258" s="81">
        <v>7653.34</v>
      </c>
      <c r="N258" s="157">
        <f t="shared" si="29"/>
        <v>0</v>
      </c>
    </row>
    <row r="259" spans="1:15" ht="51.95" customHeight="1" x14ac:dyDescent="0.2">
      <c r="A259" s="80" t="s">
        <v>519</v>
      </c>
      <c r="B259" s="57" t="s">
        <v>520</v>
      </c>
      <c r="C259" s="56" t="s">
        <v>437</v>
      </c>
      <c r="D259" s="56" t="s">
        <v>521</v>
      </c>
      <c r="E259" s="58" t="s">
        <v>439</v>
      </c>
      <c r="F259" s="57">
        <v>3.4</v>
      </c>
      <c r="G259" s="59">
        <v>1264.9000000000001</v>
      </c>
      <c r="H259" s="59">
        <v>245.81</v>
      </c>
      <c r="I259" s="59">
        <v>1335.31</v>
      </c>
      <c r="J259" s="59">
        <v>1581.12</v>
      </c>
      <c r="K259" s="59">
        <v>835.75</v>
      </c>
      <c r="L259" s="59">
        <v>4540.05</v>
      </c>
      <c r="M259" s="81">
        <v>5375.8</v>
      </c>
      <c r="N259" s="157">
        <f t="shared" si="29"/>
        <v>0</v>
      </c>
    </row>
    <row r="260" spans="1:15" ht="26.1" customHeight="1" x14ac:dyDescent="0.2">
      <c r="A260" s="80" t="s">
        <v>522</v>
      </c>
      <c r="B260" s="57" t="s">
        <v>517</v>
      </c>
      <c r="C260" s="56" t="s">
        <v>437</v>
      </c>
      <c r="D260" s="56" t="s">
        <v>523</v>
      </c>
      <c r="E260" s="58" t="s">
        <v>439</v>
      </c>
      <c r="F260" s="57">
        <v>3.24</v>
      </c>
      <c r="G260" s="59">
        <v>866.01</v>
      </c>
      <c r="H260" s="59">
        <v>225.12</v>
      </c>
      <c r="I260" s="59">
        <v>857.39</v>
      </c>
      <c r="J260" s="59">
        <v>1082.51</v>
      </c>
      <c r="K260" s="59">
        <v>729.39</v>
      </c>
      <c r="L260" s="59">
        <v>2777.94</v>
      </c>
      <c r="M260" s="81">
        <v>3507.33</v>
      </c>
      <c r="N260" s="157">
        <f t="shared" si="29"/>
        <v>0</v>
      </c>
    </row>
    <row r="261" spans="1:15" ht="51.95" customHeight="1" x14ac:dyDescent="0.2">
      <c r="A261" s="80" t="s">
        <v>524</v>
      </c>
      <c r="B261" s="57" t="s">
        <v>525</v>
      </c>
      <c r="C261" s="56" t="s">
        <v>437</v>
      </c>
      <c r="D261" s="56" t="s">
        <v>526</v>
      </c>
      <c r="E261" s="58" t="s">
        <v>34</v>
      </c>
      <c r="F261" s="57">
        <v>0.9</v>
      </c>
      <c r="G261" s="59">
        <v>853.16</v>
      </c>
      <c r="H261" s="59">
        <v>111.79</v>
      </c>
      <c r="I261" s="59">
        <v>954.66</v>
      </c>
      <c r="J261" s="59">
        <v>1066.45</v>
      </c>
      <c r="K261" s="59">
        <v>100.61</v>
      </c>
      <c r="L261" s="59">
        <v>859.19</v>
      </c>
      <c r="M261" s="81">
        <v>959.8</v>
      </c>
      <c r="N261" s="157">
        <f t="shared" si="29"/>
        <v>0</v>
      </c>
    </row>
    <row r="262" spans="1:15" ht="26.1" customHeight="1" x14ac:dyDescent="0.2">
      <c r="A262" s="80" t="s">
        <v>527</v>
      </c>
      <c r="B262" s="57" t="s">
        <v>528</v>
      </c>
      <c r="C262" s="56" t="s">
        <v>437</v>
      </c>
      <c r="D262" s="56" t="s">
        <v>529</v>
      </c>
      <c r="E262" s="58" t="s">
        <v>439</v>
      </c>
      <c r="F262" s="57">
        <v>34.69</v>
      </c>
      <c r="G262" s="59">
        <v>830.23</v>
      </c>
      <c r="H262" s="59">
        <v>210.84</v>
      </c>
      <c r="I262" s="59">
        <v>826.94</v>
      </c>
      <c r="J262" s="59">
        <v>1037.78</v>
      </c>
      <c r="K262" s="59">
        <v>7314.04</v>
      </c>
      <c r="L262" s="59">
        <v>28686.54</v>
      </c>
      <c r="M262" s="81">
        <v>36000.58</v>
      </c>
      <c r="N262" s="157">
        <f t="shared" si="29"/>
        <v>0</v>
      </c>
    </row>
    <row r="263" spans="1:15" ht="26.1" customHeight="1" x14ac:dyDescent="0.2">
      <c r="A263" s="80" t="s">
        <v>530</v>
      </c>
      <c r="B263" s="57" t="s">
        <v>531</v>
      </c>
      <c r="C263" s="56" t="s">
        <v>437</v>
      </c>
      <c r="D263" s="56" t="s">
        <v>532</v>
      </c>
      <c r="E263" s="58" t="s">
        <v>439</v>
      </c>
      <c r="F263" s="57">
        <v>113.15</v>
      </c>
      <c r="G263" s="59">
        <v>79.38</v>
      </c>
      <c r="H263" s="59">
        <v>30.52</v>
      </c>
      <c r="I263" s="59">
        <v>68.7</v>
      </c>
      <c r="J263" s="59">
        <v>99.22</v>
      </c>
      <c r="K263" s="59">
        <v>3453.34</v>
      </c>
      <c r="L263" s="59">
        <v>7773.4</v>
      </c>
      <c r="M263" s="81">
        <v>11226.74</v>
      </c>
      <c r="N263" s="157">
        <f t="shared" ref="N263:N326" si="39">M263/$M$788</f>
        <v>0</v>
      </c>
    </row>
    <row r="264" spans="1:15" ht="26.1" customHeight="1" x14ac:dyDescent="0.2">
      <c r="A264" s="80" t="s">
        <v>533</v>
      </c>
      <c r="B264" s="57" t="s">
        <v>528</v>
      </c>
      <c r="C264" s="56" t="s">
        <v>437</v>
      </c>
      <c r="D264" s="56" t="s">
        <v>534</v>
      </c>
      <c r="E264" s="58" t="s">
        <v>439</v>
      </c>
      <c r="F264" s="57">
        <v>175.6</v>
      </c>
      <c r="G264" s="59">
        <v>830.23</v>
      </c>
      <c r="H264" s="59">
        <v>210.84</v>
      </c>
      <c r="I264" s="59">
        <v>826.94</v>
      </c>
      <c r="J264" s="59">
        <v>1037.78</v>
      </c>
      <c r="K264" s="59">
        <v>37023.5</v>
      </c>
      <c r="L264" s="59">
        <v>145210.66</v>
      </c>
      <c r="M264" s="81">
        <v>182234.16</v>
      </c>
      <c r="N264" s="157">
        <f t="shared" si="39"/>
        <v>0.02</v>
      </c>
    </row>
    <row r="265" spans="1:15" ht="51.95" customHeight="1" x14ac:dyDescent="0.2">
      <c r="A265" s="80" t="s">
        <v>535</v>
      </c>
      <c r="B265" s="57" t="s">
        <v>536</v>
      </c>
      <c r="C265" s="56" t="s">
        <v>437</v>
      </c>
      <c r="D265" s="56" t="s">
        <v>537</v>
      </c>
      <c r="E265" s="58" t="s">
        <v>439</v>
      </c>
      <c r="F265" s="57">
        <v>241.46</v>
      </c>
      <c r="G265" s="59">
        <v>1565.56</v>
      </c>
      <c r="H265" s="59">
        <v>0</v>
      </c>
      <c r="I265" s="59">
        <v>1956.95</v>
      </c>
      <c r="J265" s="59">
        <v>1956.95</v>
      </c>
      <c r="K265" s="59">
        <v>0</v>
      </c>
      <c r="L265" s="59">
        <v>472525.14</v>
      </c>
      <c r="M265" s="81">
        <v>472525.14</v>
      </c>
      <c r="N265" s="158">
        <f t="shared" si="39"/>
        <v>0.05</v>
      </c>
      <c r="O265">
        <f>F265/2</f>
        <v>120.73</v>
      </c>
    </row>
    <row r="266" spans="1:15" ht="24" customHeight="1" x14ac:dyDescent="0.2">
      <c r="A266" s="82" t="s">
        <v>538</v>
      </c>
      <c r="B266" s="51"/>
      <c r="C266" s="51"/>
      <c r="D266" s="51" t="s">
        <v>539</v>
      </c>
      <c r="E266" s="51"/>
      <c r="F266" s="52"/>
      <c r="G266" s="53"/>
      <c r="H266" s="54"/>
      <c r="I266" s="54"/>
      <c r="J266" s="54"/>
      <c r="K266" s="55">
        <f t="shared" ref="K266:L266" si="40">K267+K281</f>
        <v>40922.15</v>
      </c>
      <c r="L266" s="55">
        <f t="shared" si="40"/>
        <v>706651.77</v>
      </c>
      <c r="M266" s="90">
        <f>M267+M281</f>
        <v>747573.89</v>
      </c>
      <c r="N266" s="157">
        <f t="shared" si="39"/>
        <v>7.0000000000000007E-2</v>
      </c>
    </row>
    <row r="267" spans="1:15" ht="24" customHeight="1" x14ac:dyDescent="0.2">
      <c r="A267" s="84" t="s">
        <v>540</v>
      </c>
      <c r="B267" s="60"/>
      <c r="C267" s="60"/>
      <c r="D267" s="60" t="s">
        <v>54</v>
      </c>
      <c r="E267" s="60"/>
      <c r="F267" s="61"/>
      <c r="G267" s="62"/>
      <c r="H267" s="63"/>
      <c r="I267" s="63"/>
      <c r="J267" s="63"/>
      <c r="K267" s="64">
        <f t="shared" ref="K267:L267" si="41">SUM(K268:K280)</f>
        <v>34312.42</v>
      </c>
      <c r="L267" s="64">
        <f t="shared" si="41"/>
        <v>573348.28</v>
      </c>
      <c r="M267" s="91">
        <f>SUM(M268:M280)</f>
        <v>607660.67000000004</v>
      </c>
      <c r="N267" s="157">
        <f t="shared" si="39"/>
        <v>0.06</v>
      </c>
    </row>
    <row r="268" spans="1:15" ht="78" customHeight="1" x14ac:dyDescent="0.2">
      <c r="A268" s="80" t="s">
        <v>541</v>
      </c>
      <c r="B268" s="57" t="s">
        <v>542</v>
      </c>
      <c r="C268" s="56" t="s">
        <v>437</v>
      </c>
      <c r="D268" s="56" t="s">
        <v>543</v>
      </c>
      <c r="E268" s="58" t="s">
        <v>439</v>
      </c>
      <c r="F268" s="57">
        <v>1779.2</v>
      </c>
      <c r="G268" s="59">
        <v>221.92</v>
      </c>
      <c r="H268" s="59">
        <v>9.6999999999999993</v>
      </c>
      <c r="I268" s="59">
        <v>267.7</v>
      </c>
      <c r="J268" s="59">
        <v>277.39999999999998</v>
      </c>
      <c r="K268" s="59">
        <v>17258.240000000002</v>
      </c>
      <c r="L268" s="59">
        <v>476291.84000000003</v>
      </c>
      <c r="M268" s="81">
        <v>493550.08000000002</v>
      </c>
      <c r="N268" s="158">
        <f t="shared" si="39"/>
        <v>0.05</v>
      </c>
      <c r="O268">
        <f>F268/2</f>
        <v>889.6</v>
      </c>
    </row>
    <row r="269" spans="1:15" ht="24" customHeight="1" x14ac:dyDescent="0.2">
      <c r="A269" s="80" t="s">
        <v>544</v>
      </c>
      <c r="B269" s="57" t="s">
        <v>545</v>
      </c>
      <c r="C269" s="56" t="s">
        <v>404</v>
      </c>
      <c r="D269" s="56" t="s">
        <v>546</v>
      </c>
      <c r="E269" s="58" t="s">
        <v>19</v>
      </c>
      <c r="F269" s="57">
        <v>9.3699999999999992</v>
      </c>
      <c r="G269" s="59">
        <v>169.64</v>
      </c>
      <c r="H269" s="59">
        <v>135.03</v>
      </c>
      <c r="I269" s="59">
        <v>77.02</v>
      </c>
      <c r="J269" s="59">
        <v>212.05</v>
      </c>
      <c r="K269" s="59">
        <v>1265.23</v>
      </c>
      <c r="L269" s="59">
        <v>721.67</v>
      </c>
      <c r="M269" s="81">
        <v>1986.9</v>
      </c>
      <c r="N269" s="157">
        <f t="shared" si="39"/>
        <v>0</v>
      </c>
    </row>
    <row r="270" spans="1:15" ht="39" customHeight="1" x14ac:dyDescent="0.2">
      <c r="A270" s="80" t="s">
        <v>547</v>
      </c>
      <c r="B270" s="57" t="s">
        <v>548</v>
      </c>
      <c r="C270" s="56" t="s">
        <v>17</v>
      </c>
      <c r="D270" s="56" t="s">
        <v>549</v>
      </c>
      <c r="E270" s="58" t="s">
        <v>34</v>
      </c>
      <c r="F270" s="57">
        <v>69.819999999999993</v>
      </c>
      <c r="G270" s="59">
        <v>56.94</v>
      </c>
      <c r="H270" s="59">
        <v>10.75</v>
      </c>
      <c r="I270" s="59">
        <v>60.42</v>
      </c>
      <c r="J270" s="59">
        <v>71.17</v>
      </c>
      <c r="K270" s="59">
        <v>750.57</v>
      </c>
      <c r="L270" s="59">
        <v>4218.5200000000004</v>
      </c>
      <c r="M270" s="81">
        <v>4969.08</v>
      </c>
      <c r="N270" s="157">
        <f t="shared" si="39"/>
        <v>0</v>
      </c>
    </row>
    <row r="271" spans="1:15" ht="39" customHeight="1" x14ac:dyDescent="0.2">
      <c r="A271" s="80" t="s">
        <v>550</v>
      </c>
      <c r="B271" s="57" t="s">
        <v>548</v>
      </c>
      <c r="C271" s="56" t="s">
        <v>17</v>
      </c>
      <c r="D271" s="56" t="s">
        <v>549</v>
      </c>
      <c r="E271" s="58" t="s">
        <v>34</v>
      </c>
      <c r="F271" s="57">
        <v>63.9</v>
      </c>
      <c r="G271" s="59">
        <v>56.94</v>
      </c>
      <c r="H271" s="59">
        <v>10.75</v>
      </c>
      <c r="I271" s="59">
        <v>60.42</v>
      </c>
      <c r="J271" s="59">
        <v>71.17</v>
      </c>
      <c r="K271" s="59">
        <v>686.93</v>
      </c>
      <c r="L271" s="59">
        <v>3860.84</v>
      </c>
      <c r="M271" s="81">
        <v>4547.76</v>
      </c>
      <c r="N271" s="157">
        <f t="shared" si="39"/>
        <v>0</v>
      </c>
    </row>
    <row r="272" spans="1:15" ht="39" customHeight="1" x14ac:dyDescent="0.2">
      <c r="A272" s="80" t="s">
        <v>551</v>
      </c>
      <c r="B272" s="57" t="s">
        <v>548</v>
      </c>
      <c r="C272" s="56" t="s">
        <v>17</v>
      </c>
      <c r="D272" s="56" t="s">
        <v>549</v>
      </c>
      <c r="E272" s="58" t="s">
        <v>34</v>
      </c>
      <c r="F272" s="57">
        <v>62.7</v>
      </c>
      <c r="G272" s="59">
        <v>56.94</v>
      </c>
      <c r="H272" s="59">
        <v>10.75</v>
      </c>
      <c r="I272" s="59">
        <v>60.42</v>
      </c>
      <c r="J272" s="59">
        <v>71.17</v>
      </c>
      <c r="K272" s="59">
        <v>674.03</v>
      </c>
      <c r="L272" s="59">
        <v>3788.33</v>
      </c>
      <c r="M272" s="81">
        <v>4462.3500000000004</v>
      </c>
      <c r="N272" s="157">
        <f t="shared" si="39"/>
        <v>0</v>
      </c>
    </row>
    <row r="273" spans="1:14" ht="39" customHeight="1" x14ac:dyDescent="0.2">
      <c r="A273" s="80" t="s">
        <v>552</v>
      </c>
      <c r="B273" s="57" t="s">
        <v>553</v>
      </c>
      <c r="C273" s="56" t="s">
        <v>17</v>
      </c>
      <c r="D273" s="56" t="s">
        <v>554</v>
      </c>
      <c r="E273" s="58" t="s">
        <v>34</v>
      </c>
      <c r="F273" s="57">
        <v>20.9</v>
      </c>
      <c r="G273" s="59">
        <v>77.599999999999994</v>
      </c>
      <c r="H273" s="59">
        <v>14.59</v>
      </c>
      <c r="I273" s="59">
        <v>82.41</v>
      </c>
      <c r="J273" s="59">
        <v>97</v>
      </c>
      <c r="K273" s="59">
        <v>304.93</v>
      </c>
      <c r="L273" s="59">
        <v>1722.37</v>
      </c>
      <c r="M273" s="81">
        <v>2027.3</v>
      </c>
      <c r="N273" s="157">
        <f t="shared" si="39"/>
        <v>0</v>
      </c>
    </row>
    <row r="274" spans="1:14" ht="39" customHeight="1" x14ac:dyDescent="0.2">
      <c r="A274" s="80" t="s">
        <v>555</v>
      </c>
      <c r="B274" s="57" t="s">
        <v>553</v>
      </c>
      <c r="C274" s="56" t="s">
        <v>17</v>
      </c>
      <c r="D274" s="56" t="s">
        <v>554</v>
      </c>
      <c r="E274" s="58" t="s">
        <v>34</v>
      </c>
      <c r="F274" s="57">
        <v>190.76</v>
      </c>
      <c r="G274" s="59">
        <v>77.599999999999994</v>
      </c>
      <c r="H274" s="59">
        <v>14.59</v>
      </c>
      <c r="I274" s="59">
        <v>82.41</v>
      </c>
      <c r="J274" s="59">
        <v>97</v>
      </c>
      <c r="K274" s="59">
        <v>2783.19</v>
      </c>
      <c r="L274" s="59">
        <v>15720.53</v>
      </c>
      <c r="M274" s="81">
        <v>18503.72</v>
      </c>
      <c r="N274" s="157">
        <f t="shared" si="39"/>
        <v>0</v>
      </c>
    </row>
    <row r="275" spans="1:14" ht="39" customHeight="1" x14ac:dyDescent="0.2">
      <c r="A275" s="80" t="s">
        <v>556</v>
      </c>
      <c r="B275" s="57" t="s">
        <v>553</v>
      </c>
      <c r="C275" s="56" t="s">
        <v>17</v>
      </c>
      <c r="D275" s="56" t="s">
        <v>554</v>
      </c>
      <c r="E275" s="58" t="s">
        <v>34</v>
      </c>
      <c r="F275" s="57">
        <v>74.53</v>
      </c>
      <c r="G275" s="59">
        <v>77.599999999999994</v>
      </c>
      <c r="H275" s="59">
        <v>14.59</v>
      </c>
      <c r="I275" s="59">
        <v>82.41</v>
      </c>
      <c r="J275" s="59">
        <v>97</v>
      </c>
      <c r="K275" s="59">
        <v>1087.3900000000001</v>
      </c>
      <c r="L275" s="59">
        <v>6142.02</v>
      </c>
      <c r="M275" s="81">
        <v>7229.41</v>
      </c>
      <c r="N275" s="157">
        <f t="shared" si="39"/>
        <v>0</v>
      </c>
    </row>
    <row r="276" spans="1:14" ht="39" customHeight="1" x14ac:dyDescent="0.2">
      <c r="A276" s="80" t="s">
        <v>557</v>
      </c>
      <c r="B276" s="57" t="s">
        <v>558</v>
      </c>
      <c r="C276" s="56" t="s">
        <v>17</v>
      </c>
      <c r="D276" s="56" t="s">
        <v>559</v>
      </c>
      <c r="E276" s="58" t="s">
        <v>34</v>
      </c>
      <c r="F276" s="57">
        <v>157.13</v>
      </c>
      <c r="G276" s="59">
        <v>12.55</v>
      </c>
      <c r="H276" s="59">
        <v>3.77</v>
      </c>
      <c r="I276" s="59">
        <v>11.91</v>
      </c>
      <c r="J276" s="59">
        <v>15.68</v>
      </c>
      <c r="K276" s="59">
        <v>592.38</v>
      </c>
      <c r="L276" s="59">
        <v>1871.41</v>
      </c>
      <c r="M276" s="81">
        <v>2463.79</v>
      </c>
      <c r="N276" s="157">
        <f t="shared" si="39"/>
        <v>0</v>
      </c>
    </row>
    <row r="277" spans="1:14" ht="26.1" customHeight="1" x14ac:dyDescent="0.2">
      <c r="A277" s="80" t="s">
        <v>560</v>
      </c>
      <c r="B277" s="57" t="s">
        <v>561</v>
      </c>
      <c r="C277" s="56" t="s">
        <v>17</v>
      </c>
      <c r="D277" s="56" t="s">
        <v>562</v>
      </c>
      <c r="E277" s="58" t="s">
        <v>34</v>
      </c>
      <c r="F277" s="57">
        <v>356.69</v>
      </c>
      <c r="G277" s="59">
        <v>37.9</v>
      </c>
      <c r="H277" s="59">
        <v>6.16</v>
      </c>
      <c r="I277" s="59">
        <v>41.21</v>
      </c>
      <c r="J277" s="59">
        <v>47.37</v>
      </c>
      <c r="K277" s="59">
        <v>2197.21</v>
      </c>
      <c r="L277" s="59">
        <v>14699.19</v>
      </c>
      <c r="M277" s="81">
        <v>16896.400000000001</v>
      </c>
      <c r="N277" s="157">
        <f t="shared" si="39"/>
        <v>0</v>
      </c>
    </row>
    <row r="278" spans="1:14" ht="26.1" customHeight="1" x14ac:dyDescent="0.2">
      <c r="A278" s="80" t="s">
        <v>563</v>
      </c>
      <c r="B278" s="57" t="s">
        <v>561</v>
      </c>
      <c r="C278" s="56" t="s">
        <v>17</v>
      </c>
      <c r="D278" s="56" t="s">
        <v>562</v>
      </c>
      <c r="E278" s="58" t="s">
        <v>34</v>
      </c>
      <c r="F278" s="57">
        <v>396.19</v>
      </c>
      <c r="G278" s="59">
        <v>37.9</v>
      </c>
      <c r="H278" s="59">
        <v>6.16</v>
      </c>
      <c r="I278" s="59">
        <v>41.21</v>
      </c>
      <c r="J278" s="59">
        <v>47.37</v>
      </c>
      <c r="K278" s="59">
        <v>2440.5300000000002</v>
      </c>
      <c r="L278" s="59">
        <v>16326.99</v>
      </c>
      <c r="M278" s="81">
        <v>18767.52</v>
      </c>
      <c r="N278" s="157">
        <f t="shared" si="39"/>
        <v>0</v>
      </c>
    </row>
    <row r="279" spans="1:14" ht="26.1" customHeight="1" x14ac:dyDescent="0.2">
      <c r="A279" s="80" t="s">
        <v>564</v>
      </c>
      <c r="B279" s="57" t="s">
        <v>565</v>
      </c>
      <c r="C279" s="56" t="s">
        <v>17</v>
      </c>
      <c r="D279" s="56" t="s">
        <v>566</v>
      </c>
      <c r="E279" s="58" t="s">
        <v>34</v>
      </c>
      <c r="F279" s="57">
        <v>198.71</v>
      </c>
      <c r="G279" s="59">
        <v>46.55</v>
      </c>
      <c r="H279" s="59">
        <v>7.47</v>
      </c>
      <c r="I279" s="59">
        <v>50.71</v>
      </c>
      <c r="J279" s="59">
        <v>58.18</v>
      </c>
      <c r="K279" s="59">
        <v>1484.36</v>
      </c>
      <c r="L279" s="59">
        <v>10076.58</v>
      </c>
      <c r="M279" s="81">
        <v>11560.94</v>
      </c>
      <c r="N279" s="157">
        <f t="shared" si="39"/>
        <v>0</v>
      </c>
    </row>
    <row r="280" spans="1:14" ht="39" customHeight="1" x14ac:dyDescent="0.2">
      <c r="A280" s="80" t="s">
        <v>567</v>
      </c>
      <c r="B280" s="57" t="s">
        <v>568</v>
      </c>
      <c r="C280" s="56" t="s">
        <v>17</v>
      </c>
      <c r="D280" s="56" t="s">
        <v>569</v>
      </c>
      <c r="E280" s="58" t="s">
        <v>34</v>
      </c>
      <c r="F280" s="57">
        <v>313.89999999999998</v>
      </c>
      <c r="G280" s="59">
        <v>52.75</v>
      </c>
      <c r="H280" s="59">
        <v>8.8800000000000008</v>
      </c>
      <c r="I280" s="59">
        <v>57.05</v>
      </c>
      <c r="J280" s="59">
        <v>65.930000000000007</v>
      </c>
      <c r="K280" s="59">
        <v>2787.43</v>
      </c>
      <c r="L280" s="59">
        <v>17907.990000000002</v>
      </c>
      <c r="M280" s="81">
        <v>20695.419999999998</v>
      </c>
      <c r="N280" s="157">
        <f t="shared" si="39"/>
        <v>0</v>
      </c>
    </row>
    <row r="281" spans="1:14" ht="24" customHeight="1" x14ac:dyDescent="0.2">
      <c r="A281" s="84" t="s">
        <v>570</v>
      </c>
      <c r="B281" s="60"/>
      <c r="C281" s="60"/>
      <c r="D281" s="60" t="s">
        <v>571</v>
      </c>
      <c r="E281" s="60"/>
      <c r="F281" s="61"/>
      <c r="G281" s="62"/>
      <c r="H281" s="63"/>
      <c r="I281" s="63"/>
      <c r="J281" s="63"/>
      <c r="K281" s="64">
        <f t="shared" ref="K281:L281" si="42">SUM(K282:K284)</f>
        <v>6609.73</v>
      </c>
      <c r="L281" s="64">
        <f t="shared" si="42"/>
        <v>133303.49</v>
      </c>
      <c r="M281" s="91">
        <f>SUM(M282:M284)</f>
        <v>139913.22</v>
      </c>
      <c r="N281" s="157">
        <f t="shared" si="39"/>
        <v>0.01</v>
      </c>
    </row>
    <row r="282" spans="1:14" ht="26.1" customHeight="1" x14ac:dyDescent="0.2">
      <c r="A282" s="80" t="s">
        <v>572</v>
      </c>
      <c r="B282" s="57" t="s">
        <v>573</v>
      </c>
      <c r="C282" s="56" t="s">
        <v>17</v>
      </c>
      <c r="D282" s="56" t="s">
        <v>574</v>
      </c>
      <c r="E282" s="58" t="s">
        <v>19</v>
      </c>
      <c r="F282" s="57">
        <v>948</v>
      </c>
      <c r="G282" s="59">
        <v>71.37</v>
      </c>
      <c r="H282" s="59">
        <v>4.0599999999999996</v>
      </c>
      <c r="I282" s="59">
        <v>85.15</v>
      </c>
      <c r="J282" s="59">
        <v>89.21</v>
      </c>
      <c r="K282" s="59">
        <v>3848.88</v>
      </c>
      <c r="L282" s="59">
        <v>80722.2</v>
      </c>
      <c r="M282" s="81">
        <v>84571.08</v>
      </c>
      <c r="N282" s="157">
        <f t="shared" si="39"/>
        <v>0.01</v>
      </c>
    </row>
    <row r="283" spans="1:14" ht="39" customHeight="1" x14ac:dyDescent="0.2">
      <c r="A283" s="80" t="s">
        <v>575</v>
      </c>
      <c r="B283" s="57" t="s">
        <v>558</v>
      </c>
      <c r="C283" s="56" t="s">
        <v>17</v>
      </c>
      <c r="D283" s="56" t="s">
        <v>559</v>
      </c>
      <c r="E283" s="58" t="s">
        <v>34</v>
      </c>
      <c r="F283" s="57">
        <v>32.299999999999997</v>
      </c>
      <c r="G283" s="59">
        <v>12.55</v>
      </c>
      <c r="H283" s="59">
        <v>3.77</v>
      </c>
      <c r="I283" s="59">
        <v>11.91</v>
      </c>
      <c r="J283" s="59">
        <v>15.68</v>
      </c>
      <c r="K283" s="59">
        <v>121.77</v>
      </c>
      <c r="L283" s="59">
        <v>384.69</v>
      </c>
      <c r="M283" s="81">
        <v>506.46</v>
      </c>
      <c r="N283" s="157">
        <f t="shared" si="39"/>
        <v>0</v>
      </c>
    </row>
    <row r="284" spans="1:14" ht="39" customHeight="1" x14ac:dyDescent="0.2">
      <c r="A284" s="80" t="s">
        <v>576</v>
      </c>
      <c r="B284" s="57" t="s">
        <v>577</v>
      </c>
      <c r="C284" s="56" t="s">
        <v>437</v>
      </c>
      <c r="D284" s="56" t="s">
        <v>578</v>
      </c>
      <c r="E284" s="58" t="s">
        <v>439</v>
      </c>
      <c r="F284" s="57">
        <v>650.02</v>
      </c>
      <c r="G284" s="59">
        <v>67.489999999999995</v>
      </c>
      <c r="H284" s="59">
        <v>4.0599999999999996</v>
      </c>
      <c r="I284" s="59">
        <v>80.3</v>
      </c>
      <c r="J284" s="59">
        <v>84.36</v>
      </c>
      <c r="K284" s="59">
        <v>2639.08</v>
      </c>
      <c r="L284" s="59">
        <v>52196.6</v>
      </c>
      <c r="M284" s="81">
        <v>54835.68</v>
      </c>
      <c r="N284" s="157">
        <f t="shared" si="39"/>
        <v>0.01</v>
      </c>
    </row>
    <row r="285" spans="1:14" ht="24" customHeight="1" x14ac:dyDescent="0.2">
      <c r="A285" s="82" t="s">
        <v>579</v>
      </c>
      <c r="B285" s="51"/>
      <c r="C285" s="51"/>
      <c r="D285" s="51" t="s">
        <v>580</v>
      </c>
      <c r="E285" s="51"/>
      <c r="F285" s="52"/>
      <c r="G285" s="53"/>
      <c r="H285" s="54"/>
      <c r="I285" s="54"/>
      <c r="J285" s="54"/>
      <c r="K285" s="54">
        <f>SUM(K286:K291)</f>
        <v>27208.66</v>
      </c>
      <c r="L285" s="54">
        <f>SUM(L286:L291)</f>
        <v>68025.070000000007</v>
      </c>
      <c r="M285" s="83">
        <f>SUM(M286:M291)</f>
        <v>95233.73</v>
      </c>
      <c r="N285" s="157">
        <f t="shared" si="39"/>
        <v>0.01</v>
      </c>
    </row>
    <row r="286" spans="1:14" ht="26.1" customHeight="1" x14ac:dyDescent="0.2">
      <c r="A286" s="80" t="s">
        <v>581</v>
      </c>
      <c r="B286" s="57" t="s">
        <v>582</v>
      </c>
      <c r="C286" s="56" t="s">
        <v>17</v>
      </c>
      <c r="D286" s="56" t="s">
        <v>583</v>
      </c>
      <c r="E286" s="58" t="s">
        <v>19</v>
      </c>
      <c r="F286" s="57">
        <v>1392.83</v>
      </c>
      <c r="G286" s="59">
        <v>37.44</v>
      </c>
      <c r="H286" s="59">
        <v>12.6</v>
      </c>
      <c r="I286" s="59">
        <v>34.200000000000003</v>
      </c>
      <c r="J286" s="59">
        <v>46.8</v>
      </c>
      <c r="K286" s="59">
        <v>17549.66</v>
      </c>
      <c r="L286" s="59">
        <v>47634.78</v>
      </c>
      <c r="M286" s="81">
        <v>65184.44</v>
      </c>
      <c r="N286" s="157">
        <f t="shared" si="39"/>
        <v>0.01</v>
      </c>
    </row>
    <row r="287" spans="1:14" ht="26.1" customHeight="1" x14ac:dyDescent="0.2">
      <c r="A287" s="80" t="s">
        <v>584</v>
      </c>
      <c r="B287" s="57" t="s">
        <v>582</v>
      </c>
      <c r="C287" s="56" t="s">
        <v>17</v>
      </c>
      <c r="D287" s="56" t="s">
        <v>585</v>
      </c>
      <c r="E287" s="58" t="s">
        <v>19</v>
      </c>
      <c r="F287" s="57">
        <v>81.400000000000006</v>
      </c>
      <c r="G287" s="59">
        <v>37.44</v>
      </c>
      <c r="H287" s="59">
        <v>12.6</v>
      </c>
      <c r="I287" s="59">
        <v>34.200000000000003</v>
      </c>
      <c r="J287" s="59">
        <v>46.8</v>
      </c>
      <c r="K287" s="59">
        <v>1025.6400000000001</v>
      </c>
      <c r="L287" s="59">
        <v>2783.88</v>
      </c>
      <c r="M287" s="81">
        <v>3809.52</v>
      </c>
      <c r="N287" s="157">
        <f t="shared" si="39"/>
        <v>0</v>
      </c>
    </row>
    <row r="288" spans="1:14" ht="26.1" customHeight="1" x14ac:dyDescent="0.2">
      <c r="A288" s="80" t="s">
        <v>586</v>
      </c>
      <c r="B288" s="57" t="s">
        <v>582</v>
      </c>
      <c r="C288" s="56" t="s">
        <v>17</v>
      </c>
      <c r="D288" s="56" t="s">
        <v>587</v>
      </c>
      <c r="E288" s="58" t="s">
        <v>19</v>
      </c>
      <c r="F288" s="57">
        <v>287.2</v>
      </c>
      <c r="G288" s="59">
        <v>37.44</v>
      </c>
      <c r="H288" s="59">
        <v>12.6</v>
      </c>
      <c r="I288" s="59">
        <v>34.200000000000003</v>
      </c>
      <c r="J288" s="59">
        <v>46.8</v>
      </c>
      <c r="K288" s="59">
        <v>3618.72</v>
      </c>
      <c r="L288" s="59">
        <v>9822.24</v>
      </c>
      <c r="M288" s="81">
        <v>13440.96</v>
      </c>
      <c r="N288" s="157">
        <f t="shared" si="39"/>
        <v>0</v>
      </c>
    </row>
    <row r="289" spans="1:14" ht="26.1" customHeight="1" x14ac:dyDescent="0.2">
      <c r="A289" s="80" t="s">
        <v>588</v>
      </c>
      <c r="B289" s="57" t="s">
        <v>582</v>
      </c>
      <c r="C289" s="56" t="s">
        <v>17</v>
      </c>
      <c r="D289" s="56" t="s">
        <v>589</v>
      </c>
      <c r="E289" s="58" t="s">
        <v>19</v>
      </c>
      <c r="F289" s="57">
        <v>52.36</v>
      </c>
      <c r="G289" s="59">
        <v>37.44</v>
      </c>
      <c r="H289" s="59">
        <v>12.6</v>
      </c>
      <c r="I289" s="59">
        <v>34.200000000000003</v>
      </c>
      <c r="J289" s="59">
        <v>46.8</v>
      </c>
      <c r="K289" s="59">
        <v>659.74</v>
      </c>
      <c r="L289" s="59">
        <v>1790.7</v>
      </c>
      <c r="M289" s="81">
        <v>2450.44</v>
      </c>
      <c r="N289" s="157">
        <f t="shared" si="39"/>
        <v>0</v>
      </c>
    </row>
    <row r="290" spans="1:14" ht="51.95" customHeight="1" x14ac:dyDescent="0.2">
      <c r="A290" s="80" t="s">
        <v>590</v>
      </c>
      <c r="B290" s="57" t="s">
        <v>591</v>
      </c>
      <c r="C290" s="56" t="s">
        <v>17</v>
      </c>
      <c r="D290" s="56" t="s">
        <v>592</v>
      </c>
      <c r="E290" s="58" t="s">
        <v>19</v>
      </c>
      <c r="F290" s="57">
        <v>81.400000000000006</v>
      </c>
      <c r="G290" s="59">
        <v>49.05</v>
      </c>
      <c r="H290" s="59">
        <v>25.62</v>
      </c>
      <c r="I290" s="59">
        <v>35.69</v>
      </c>
      <c r="J290" s="59">
        <v>61.31</v>
      </c>
      <c r="K290" s="59">
        <v>2085.4699999999998</v>
      </c>
      <c r="L290" s="59">
        <v>2905.16</v>
      </c>
      <c r="M290" s="81">
        <v>4990.63</v>
      </c>
      <c r="N290" s="157">
        <f t="shared" si="39"/>
        <v>0</v>
      </c>
    </row>
    <row r="291" spans="1:14" ht="39" customHeight="1" x14ac:dyDescent="0.2">
      <c r="A291" s="80" t="s">
        <v>593</v>
      </c>
      <c r="B291" s="57" t="s">
        <v>594</v>
      </c>
      <c r="C291" s="56" t="s">
        <v>17</v>
      </c>
      <c r="D291" s="56" t="s">
        <v>595</v>
      </c>
      <c r="E291" s="58" t="s">
        <v>19</v>
      </c>
      <c r="F291" s="57">
        <v>81.400000000000006</v>
      </c>
      <c r="G291" s="59">
        <v>52.66</v>
      </c>
      <c r="H291" s="59">
        <v>27.88</v>
      </c>
      <c r="I291" s="59">
        <v>37.94</v>
      </c>
      <c r="J291" s="59">
        <v>65.819999999999993</v>
      </c>
      <c r="K291" s="59">
        <v>2269.4299999999998</v>
      </c>
      <c r="L291" s="59">
        <v>3088.31</v>
      </c>
      <c r="M291" s="81">
        <v>5357.74</v>
      </c>
      <c r="N291" s="157">
        <f t="shared" si="39"/>
        <v>0</v>
      </c>
    </row>
    <row r="292" spans="1:14" ht="24" customHeight="1" x14ac:dyDescent="0.2">
      <c r="A292" s="82" t="s">
        <v>596</v>
      </c>
      <c r="B292" s="51"/>
      <c r="C292" s="51"/>
      <c r="D292" s="51" t="s">
        <v>597</v>
      </c>
      <c r="E292" s="51"/>
      <c r="F292" s="52"/>
      <c r="G292" s="53"/>
      <c r="H292" s="54"/>
      <c r="I292" s="54"/>
      <c r="J292" s="54"/>
      <c r="K292" s="55">
        <f t="shared" ref="K292:L292" si="43">K293+K305</f>
        <v>181063.28</v>
      </c>
      <c r="L292" s="55">
        <f t="shared" si="43"/>
        <v>380787.94</v>
      </c>
      <c r="M292" s="90">
        <f>M293+M305</f>
        <v>561851.22</v>
      </c>
      <c r="N292" s="157">
        <f t="shared" si="39"/>
        <v>0.06</v>
      </c>
    </row>
    <row r="293" spans="1:14" ht="24" customHeight="1" x14ac:dyDescent="0.2">
      <c r="A293" s="84" t="s">
        <v>598</v>
      </c>
      <c r="B293" s="60"/>
      <c r="C293" s="60"/>
      <c r="D293" s="60" t="s">
        <v>54</v>
      </c>
      <c r="E293" s="60"/>
      <c r="F293" s="61"/>
      <c r="G293" s="62"/>
      <c r="H293" s="63"/>
      <c r="I293" s="63"/>
      <c r="J293" s="63"/>
      <c r="K293" s="64">
        <f t="shared" ref="K293:L293" si="44">SUM(K294:K304)</f>
        <v>150126.82999999999</v>
      </c>
      <c r="L293" s="64">
        <f t="shared" si="44"/>
        <v>339833.48</v>
      </c>
      <c r="M293" s="91">
        <f>SUM(M294:M304)</f>
        <v>489960.31</v>
      </c>
      <c r="N293" s="157">
        <f t="shared" si="39"/>
        <v>0.05</v>
      </c>
    </row>
    <row r="294" spans="1:14" ht="51.95" customHeight="1" x14ac:dyDescent="0.2">
      <c r="A294" s="80" t="s">
        <v>599</v>
      </c>
      <c r="B294" s="57" t="s">
        <v>600</v>
      </c>
      <c r="C294" s="56" t="s">
        <v>17</v>
      </c>
      <c r="D294" s="56" t="s">
        <v>601</v>
      </c>
      <c r="E294" s="58" t="s">
        <v>19</v>
      </c>
      <c r="F294" s="57">
        <v>2764.14</v>
      </c>
      <c r="G294" s="59">
        <v>4.3600000000000003</v>
      </c>
      <c r="H294" s="59">
        <v>2.57</v>
      </c>
      <c r="I294" s="59">
        <v>2.88</v>
      </c>
      <c r="J294" s="59">
        <v>5.45</v>
      </c>
      <c r="K294" s="59">
        <v>7103.84</v>
      </c>
      <c r="L294" s="59">
        <v>7960.72</v>
      </c>
      <c r="M294" s="81">
        <v>15064.56</v>
      </c>
      <c r="N294" s="157">
        <f t="shared" si="39"/>
        <v>0</v>
      </c>
    </row>
    <row r="295" spans="1:14" ht="51.95" customHeight="1" x14ac:dyDescent="0.2">
      <c r="A295" s="80" t="s">
        <v>602</v>
      </c>
      <c r="B295" s="57" t="s">
        <v>600</v>
      </c>
      <c r="C295" s="56" t="s">
        <v>17</v>
      </c>
      <c r="D295" s="56" t="s">
        <v>603</v>
      </c>
      <c r="E295" s="58" t="s">
        <v>19</v>
      </c>
      <c r="F295" s="57">
        <v>2667.64</v>
      </c>
      <c r="G295" s="59">
        <v>4.3600000000000003</v>
      </c>
      <c r="H295" s="59">
        <v>2.57</v>
      </c>
      <c r="I295" s="59">
        <v>2.88</v>
      </c>
      <c r="J295" s="59">
        <v>5.45</v>
      </c>
      <c r="K295" s="59">
        <v>6855.83</v>
      </c>
      <c r="L295" s="59">
        <v>7682.8</v>
      </c>
      <c r="M295" s="81">
        <v>14538.63</v>
      </c>
      <c r="N295" s="157">
        <f t="shared" si="39"/>
        <v>0</v>
      </c>
    </row>
    <row r="296" spans="1:14" ht="51.95" customHeight="1" x14ac:dyDescent="0.2">
      <c r="A296" s="80" t="s">
        <v>604</v>
      </c>
      <c r="B296" s="57" t="s">
        <v>605</v>
      </c>
      <c r="C296" s="56" t="s">
        <v>17</v>
      </c>
      <c r="D296" s="56" t="s">
        <v>606</v>
      </c>
      <c r="E296" s="58" t="s">
        <v>19</v>
      </c>
      <c r="F296" s="57">
        <v>1734.4</v>
      </c>
      <c r="G296" s="59">
        <v>39.96</v>
      </c>
      <c r="H296" s="59">
        <v>21.27</v>
      </c>
      <c r="I296" s="59">
        <v>28.68</v>
      </c>
      <c r="J296" s="59">
        <v>49.95</v>
      </c>
      <c r="K296" s="59">
        <v>36890.69</v>
      </c>
      <c r="L296" s="59">
        <v>49742.59</v>
      </c>
      <c r="M296" s="81">
        <v>86633.279999999999</v>
      </c>
      <c r="N296" s="157">
        <f t="shared" si="39"/>
        <v>0.01</v>
      </c>
    </row>
    <row r="297" spans="1:14" ht="51.95" customHeight="1" x14ac:dyDescent="0.2">
      <c r="A297" s="80" t="s">
        <v>607</v>
      </c>
      <c r="B297" s="57" t="s">
        <v>605</v>
      </c>
      <c r="C297" s="56" t="s">
        <v>17</v>
      </c>
      <c r="D297" s="56" t="s">
        <v>606</v>
      </c>
      <c r="E297" s="58" t="s">
        <v>19</v>
      </c>
      <c r="F297" s="57">
        <v>933.24</v>
      </c>
      <c r="G297" s="59">
        <v>39.96</v>
      </c>
      <c r="H297" s="59">
        <v>21.27</v>
      </c>
      <c r="I297" s="59">
        <v>28.68</v>
      </c>
      <c r="J297" s="59">
        <v>49.95</v>
      </c>
      <c r="K297" s="59">
        <v>19850.009999999998</v>
      </c>
      <c r="L297" s="59">
        <v>26765.32</v>
      </c>
      <c r="M297" s="81">
        <v>46615.33</v>
      </c>
      <c r="N297" s="157">
        <f t="shared" si="39"/>
        <v>0</v>
      </c>
    </row>
    <row r="298" spans="1:14" ht="39" customHeight="1" x14ac:dyDescent="0.2">
      <c r="A298" s="80" t="s">
        <v>608</v>
      </c>
      <c r="B298" s="57" t="s">
        <v>609</v>
      </c>
      <c r="C298" s="56" t="s">
        <v>17</v>
      </c>
      <c r="D298" s="56" t="s">
        <v>610</v>
      </c>
      <c r="E298" s="58" t="s">
        <v>19</v>
      </c>
      <c r="F298" s="57">
        <v>525.91999999999996</v>
      </c>
      <c r="G298" s="59">
        <v>72.45</v>
      </c>
      <c r="H298" s="59">
        <v>23.26</v>
      </c>
      <c r="I298" s="59">
        <v>67.3</v>
      </c>
      <c r="J298" s="59">
        <v>90.56</v>
      </c>
      <c r="K298" s="59">
        <v>12232.9</v>
      </c>
      <c r="L298" s="59">
        <v>35394.410000000003</v>
      </c>
      <c r="M298" s="81">
        <v>47627.31</v>
      </c>
      <c r="N298" s="157">
        <f t="shared" si="39"/>
        <v>0</v>
      </c>
    </row>
    <row r="299" spans="1:14" ht="51.95" customHeight="1" x14ac:dyDescent="0.2">
      <c r="A299" s="80" t="s">
        <v>611</v>
      </c>
      <c r="B299" s="57" t="s">
        <v>612</v>
      </c>
      <c r="C299" s="56" t="s">
        <v>17</v>
      </c>
      <c r="D299" s="56" t="s">
        <v>613</v>
      </c>
      <c r="E299" s="58" t="s">
        <v>19</v>
      </c>
      <c r="F299" s="57">
        <v>368.81</v>
      </c>
      <c r="G299" s="59">
        <v>68.87</v>
      </c>
      <c r="H299" s="59">
        <v>21.02</v>
      </c>
      <c r="I299" s="59">
        <v>65.06</v>
      </c>
      <c r="J299" s="59">
        <v>86.08</v>
      </c>
      <c r="K299" s="59">
        <v>7752.39</v>
      </c>
      <c r="L299" s="59">
        <v>23994.77</v>
      </c>
      <c r="M299" s="81">
        <v>31747.16</v>
      </c>
      <c r="N299" s="157">
        <f t="shared" si="39"/>
        <v>0</v>
      </c>
    </row>
    <row r="300" spans="1:14" ht="51.95" customHeight="1" x14ac:dyDescent="0.2">
      <c r="A300" s="80" t="s">
        <v>614</v>
      </c>
      <c r="B300" s="57" t="s">
        <v>612</v>
      </c>
      <c r="C300" s="56" t="s">
        <v>17</v>
      </c>
      <c r="D300" s="56" t="s">
        <v>615</v>
      </c>
      <c r="E300" s="58" t="s">
        <v>19</v>
      </c>
      <c r="F300" s="57">
        <v>54.77</v>
      </c>
      <c r="G300" s="59">
        <v>68.87</v>
      </c>
      <c r="H300" s="59">
        <v>21.02</v>
      </c>
      <c r="I300" s="59">
        <v>65.06</v>
      </c>
      <c r="J300" s="59">
        <v>86.08</v>
      </c>
      <c r="K300" s="59">
        <v>1151.27</v>
      </c>
      <c r="L300" s="59">
        <v>3563.33</v>
      </c>
      <c r="M300" s="81">
        <v>4714.6000000000004</v>
      </c>
      <c r="N300" s="157">
        <f t="shared" si="39"/>
        <v>0</v>
      </c>
    </row>
    <row r="301" spans="1:14" ht="26.1" customHeight="1" x14ac:dyDescent="0.2">
      <c r="A301" s="80" t="s">
        <v>616</v>
      </c>
      <c r="B301" s="57" t="s">
        <v>617</v>
      </c>
      <c r="C301" s="56" t="s">
        <v>394</v>
      </c>
      <c r="D301" s="56" t="s">
        <v>618</v>
      </c>
      <c r="E301" s="58" t="s">
        <v>34</v>
      </c>
      <c r="F301" s="57">
        <v>241.26</v>
      </c>
      <c r="G301" s="59">
        <v>17.059999999999999</v>
      </c>
      <c r="H301" s="59">
        <v>12.07</v>
      </c>
      <c r="I301" s="59">
        <v>9.25</v>
      </c>
      <c r="J301" s="59">
        <v>21.32</v>
      </c>
      <c r="K301" s="59">
        <v>2912.01</v>
      </c>
      <c r="L301" s="59">
        <v>2231.65</v>
      </c>
      <c r="M301" s="81">
        <v>5143.66</v>
      </c>
      <c r="N301" s="157">
        <f t="shared" si="39"/>
        <v>0</v>
      </c>
    </row>
    <row r="302" spans="1:14" ht="39" customHeight="1" x14ac:dyDescent="0.2">
      <c r="A302" s="80" t="s">
        <v>619</v>
      </c>
      <c r="B302" s="57" t="s">
        <v>620</v>
      </c>
      <c r="C302" s="56" t="s">
        <v>17</v>
      </c>
      <c r="D302" s="56" t="s">
        <v>621</v>
      </c>
      <c r="E302" s="58" t="s">
        <v>19</v>
      </c>
      <c r="F302" s="57">
        <v>467.33</v>
      </c>
      <c r="G302" s="59">
        <v>73.52</v>
      </c>
      <c r="H302" s="59">
        <v>22.77</v>
      </c>
      <c r="I302" s="59">
        <v>69.13</v>
      </c>
      <c r="J302" s="59">
        <v>91.9</v>
      </c>
      <c r="K302" s="59">
        <v>10641.1</v>
      </c>
      <c r="L302" s="59">
        <v>32306.52</v>
      </c>
      <c r="M302" s="81">
        <v>42947.62</v>
      </c>
      <c r="N302" s="157">
        <f t="shared" si="39"/>
        <v>0</v>
      </c>
    </row>
    <row r="303" spans="1:14" ht="26.1" customHeight="1" x14ac:dyDescent="0.2">
      <c r="A303" s="80" t="s">
        <v>622</v>
      </c>
      <c r="B303" s="57" t="s">
        <v>623</v>
      </c>
      <c r="C303" s="56" t="s">
        <v>17</v>
      </c>
      <c r="D303" s="56" t="s">
        <v>624</v>
      </c>
      <c r="E303" s="58" t="s">
        <v>19</v>
      </c>
      <c r="F303" s="57">
        <v>915.24</v>
      </c>
      <c r="G303" s="59">
        <v>123.34</v>
      </c>
      <c r="H303" s="59">
        <v>20.7</v>
      </c>
      <c r="I303" s="59">
        <v>133.47</v>
      </c>
      <c r="J303" s="59">
        <v>154.16999999999999</v>
      </c>
      <c r="K303" s="59">
        <v>18945.47</v>
      </c>
      <c r="L303" s="59">
        <v>122157.08</v>
      </c>
      <c r="M303" s="81">
        <v>141102.54999999999</v>
      </c>
      <c r="N303" s="157">
        <f t="shared" si="39"/>
        <v>0.01</v>
      </c>
    </row>
    <row r="304" spans="1:14" ht="26.1" customHeight="1" x14ac:dyDescent="0.2">
      <c r="A304" s="80" t="s">
        <v>625</v>
      </c>
      <c r="B304" s="57" t="s">
        <v>626</v>
      </c>
      <c r="C304" s="56" t="s">
        <v>437</v>
      </c>
      <c r="D304" s="56" t="s">
        <v>627</v>
      </c>
      <c r="E304" s="58" t="s">
        <v>439</v>
      </c>
      <c r="F304" s="57">
        <v>288.3</v>
      </c>
      <c r="G304" s="59">
        <v>149.36000000000001</v>
      </c>
      <c r="H304" s="59">
        <v>89.46</v>
      </c>
      <c r="I304" s="59">
        <v>97.24</v>
      </c>
      <c r="J304" s="59">
        <v>186.7</v>
      </c>
      <c r="K304" s="59">
        <v>25791.32</v>
      </c>
      <c r="L304" s="59">
        <v>28034.29</v>
      </c>
      <c r="M304" s="81">
        <v>53825.61</v>
      </c>
      <c r="N304" s="157">
        <f t="shared" si="39"/>
        <v>0.01</v>
      </c>
    </row>
    <row r="305" spans="1:14" ht="24" customHeight="1" x14ac:dyDescent="0.2">
      <c r="A305" s="84" t="s">
        <v>628</v>
      </c>
      <c r="B305" s="60"/>
      <c r="C305" s="60"/>
      <c r="D305" s="60" t="s">
        <v>629</v>
      </c>
      <c r="E305" s="60"/>
      <c r="F305" s="61"/>
      <c r="G305" s="62"/>
      <c r="H305" s="63"/>
      <c r="I305" s="63"/>
      <c r="J305" s="63"/>
      <c r="K305" s="64">
        <f t="shared" ref="K305:L305" si="45">SUM(K306:K307)</f>
        <v>30936.45</v>
      </c>
      <c r="L305" s="64">
        <f t="shared" si="45"/>
        <v>40954.46</v>
      </c>
      <c r="M305" s="91">
        <f>SUM(M306:M307)</f>
        <v>71890.91</v>
      </c>
      <c r="N305" s="157">
        <f t="shared" si="39"/>
        <v>0.01</v>
      </c>
    </row>
    <row r="306" spans="1:14" ht="51.95" customHeight="1" x14ac:dyDescent="0.2">
      <c r="A306" s="80" t="s">
        <v>630</v>
      </c>
      <c r="B306" s="57" t="s">
        <v>600</v>
      </c>
      <c r="C306" s="56" t="s">
        <v>17</v>
      </c>
      <c r="D306" s="56" t="s">
        <v>631</v>
      </c>
      <c r="E306" s="58" t="s">
        <v>19</v>
      </c>
      <c r="F306" s="57">
        <v>1297.67</v>
      </c>
      <c r="G306" s="59">
        <v>4.3600000000000003</v>
      </c>
      <c r="H306" s="59">
        <v>2.57</v>
      </c>
      <c r="I306" s="59">
        <v>2.88</v>
      </c>
      <c r="J306" s="59">
        <v>5.45</v>
      </c>
      <c r="K306" s="59">
        <v>3335.01</v>
      </c>
      <c r="L306" s="59">
        <v>3737.29</v>
      </c>
      <c r="M306" s="81">
        <v>7072.3</v>
      </c>
      <c r="N306" s="157">
        <f t="shared" si="39"/>
        <v>0</v>
      </c>
    </row>
    <row r="307" spans="1:14" ht="51.95" customHeight="1" x14ac:dyDescent="0.2">
      <c r="A307" s="80" t="s">
        <v>632</v>
      </c>
      <c r="B307" s="57" t="s">
        <v>605</v>
      </c>
      <c r="C307" s="56" t="s">
        <v>17</v>
      </c>
      <c r="D307" s="56" t="s">
        <v>606</v>
      </c>
      <c r="E307" s="58" t="s">
        <v>19</v>
      </c>
      <c r="F307" s="57">
        <v>1297.67</v>
      </c>
      <c r="G307" s="59">
        <v>39.96</v>
      </c>
      <c r="H307" s="59">
        <v>21.27</v>
      </c>
      <c r="I307" s="59">
        <v>28.68</v>
      </c>
      <c r="J307" s="59">
        <v>49.95</v>
      </c>
      <c r="K307" s="59">
        <v>27601.439999999999</v>
      </c>
      <c r="L307" s="59">
        <v>37217.17</v>
      </c>
      <c r="M307" s="81">
        <v>64818.61</v>
      </c>
      <c r="N307" s="157">
        <f t="shared" si="39"/>
        <v>0.01</v>
      </c>
    </row>
    <row r="308" spans="1:14" ht="24" customHeight="1" x14ac:dyDescent="0.2">
      <c r="A308" s="82" t="s">
        <v>633</v>
      </c>
      <c r="B308" s="51"/>
      <c r="C308" s="51"/>
      <c r="D308" s="51" t="s">
        <v>634</v>
      </c>
      <c r="E308" s="51"/>
      <c r="F308" s="52"/>
      <c r="G308" s="53"/>
      <c r="H308" s="54"/>
      <c r="I308" s="54"/>
      <c r="J308" s="54"/>
      <c r="K308" s="55">
        <f t="shared" ref="K308:L308" si="46">K309+K320+K332</f>
        <v>184352.09</v>
      </c>
      <c r="L308" s="55">
        <f t="shared" si="46"/>
        <v>502733.06</v>
      </c>
      <c r="M308" s="90">
        <f>M309+M320+M332</f>
        <v>687085.14</v>
      </c>
      <c r="N308" s="157">
        <f t="shared" si="39"/>
        <v>7.0000000000000007E-2</v>
      </c>
    </row>
    <row r="309" spans="1:14" ht="24" customHeight="1" x14ac:dyDescent="0.2">
      <c r="A309" s="84" t="s">
        <v>635</v>
      </c>
      <c r="B309" s="60"/>
      <c r="C309" s="60"/>
      <c r="D309" s="60" t="s">
        <v>636</v>
      </c>
      <c r="E309" s="60"/>
      <c r="F309" s="61"/>
      <c r="G309" s="62"/>
      <c r="H309" s="63"/>
      <c r="I309" s="63"/>
      <c r="J309" s="63"/>
      <c r="K309" s="64">
        <f t="shared" ref="K309:L309" si="47">SUM(K310:K319)</f>
        <v>149133.25</v>
      </c>
      <c r="L309" s="64">
        <f t="shared" si="47"/>
        <v>389027.81</v>
      </c>
      <c r="M309" s="91">
        <f>SUM(M310:M319)</f>
        <v>538161.06000000006</v>
      </c>
      <c r="N309" s="157">
        <f t="shared" si="39"/>
        <v>0.05</v>
      </c>
    </row>
    <row r="310" spans="1:14" ht="26.1" customHeight="1" x14ac:dyDescent="0.2">
      <c r="A310" s="80" t="s">
        <v>637</v>
      </c>
      <c r="B310" s="57" t="s">
        <v>638</v>
      </c>
      <c r="C310" s="56" t="s">
        <v>437</v>
      </c>
      <c r="D310" s="56" t="s">
        <v>639</v>
      </c>
      <c r="E310" s="58" t="s">
        <v>439</v>
      </c>
      <c r="F310" s="57">
        <v>2186.88</v>
      </c>
      <c r="G310" s="59">
        <v>38.82</v>
      </c>
      <c r="H310" s="59">
        <v>13.78</v>
      </c>
      <c r="I310" s="59">
        <v>34.74</v>
      </c>
      <c r="J310" s="59">
        <v>48.52</v>
      </c>
      <c r="K310" s="59">
        <v>30135.21</v>
      </c>
      <c r="L310" s="59">
        <v>75972.2</v>
      </c>
      <c r="M310" s="81">
        <v>106107.41</v>
      </c>
      <c r="N310" s="157">
        <f t="shared" si="39"/>
        <v>0.01</v>
      </c>
    </row>
    <row r="311" spans="1:14" ht="65.099999999999994" customHeight="1" x14ac:dyDescent="0.2">
      <c r="A311" s="80" t="s">
        <v>640</v>
      </c>
      <c r="B311" s="57" t="s">
        <v>641</v>
      </c>
      <c r="C311" s="56" t="s">
        <v>17</v>
      </c>
      <c r="D311" s="56" t="s">
        <v>642</v>
      </c>
      <c r="E311" s="58" t="s">
        <v>19</v>
      </c>
      <c r="F311" s="57">
        <v>2181.92</v>
      </c>
      <c r="G311" s="59">
        <v>106.39</v>
      </c>
      <c r="H311" s="59">
        <v>39.61</v>
      </c>
      <c r="I311" s="59">
        <v>93.37</v>
      </c>
      <c r="J311" s="59">
        <v>132.97999999999999</v>
      </c>
      <c r="K311" s="59">
        <v>86425.85</v>
      </c>
      <c r="L311" s="59">
        <v>203725.87</v>
      </c>
      <c r="M311" s="81">
        <v>290151.71999999997</v>
      </c>
      <c r="N311" s="157">
        <f t="shared" si="39"/>
        <v>0.03</v>
      </c>
    </row>
    <row r="312" spans="1:14" ht="51.95" customHeight="1" x14ac:dyDescent="0.2">
      <c r="A312" s="80" t="s">
        <v>643</v>
      </c>
      <c r="B312" s="57" t="s">
        <v>591</v>
      </c>
      <c r="C312" s="56" t="s">
        <v>17</v>
      </c>
      <c r="D312" s="56" t="s">
        <v>592</v>
      </c>
      <c r="E312" s="58" t="s">
        <v>19</v>
      </c>
      <c r="F312" s="57">
        <v>287.18</v>
      </c>
      <c r="G312" s="59">
        <v>49.05</v>
      </c>
      <c r="H312" s="59">
        <v>25.62</v>
      </c>
      <c r="I312" s="59">
        <v>35.69</v>
      </c>
      <c r="J312" s="59">
        <v>61.31</v>
      </c>
      <c r="K312" s="59">
        <v>7357.55</v>
      </c>
      <c r="L312" s="59">
        <v>10249.450000000001</v>
      </c>
      <c r="M312" s="81">
        <v>17607</v>
      </c>
      <c r="N312" s="157">
        <f t="shared" si="39"/>
        <v>0</v>
      </c>
    </row>
    <row r="313" spans="1:14" ht="39" customHeight="1" x14ac:dyDescent="0.2">
      <c r="A313" s="80" t="s">
        <v>644</v>
      </c>
      <c r="B313" s="57" t="s">
        <v>645</v>
      </c>
      <c r="C313" s="56" t="s">
        <v>17</v>
      </c>
      <c r="D313" s="56" t="s">
        <v>646</v>
      </c>
      <c r="E313" s="58" t="s">
        <v>19</v>
      </c>
      <c r="F313" s="57">
        <v>287.18</v>
      </c>
      <c r="G313" s="59">
        <v>60.88</v>
      </c>
      <c r="H313" s="59">
        <v>8.76</v>
      </c>
      <c r="I313" s="59">
        <v>67.34</v>
      </c>
      <c r="J313" s="59">
        <v>76.099999999999994</v>
      </c>
      <c r="K313" s="59">
        <v>2515.6999999999998</v>
      </c>
      <c r="L313" s="59">
        <v>19338.689999999999</v>
      </c>
      <c r="M313" s="81">
        <v>21854.39</v>
      </c>
      <c r="N313" s="157">
        <f t="shared" si="39"/>
        <v>0</v>
      </c>
    </row>
    <row r="314" spans="1:14" ht="26.1" customHeight="1" x14ac:dyDescent="0.2">
      <c r="A314" s="80" t="s">
        <v>647</v>
      </c>
      <c r="B314" s="57" t="s">
        <v>648</v>
      </c>
      <c r="C314" s="56" t="s">
        <v>437</v>
      </c>
      <c r="D314" s="56" t="s">
        <v>649</v>
      </c>
      <c r="E314" s="58" t="s">
        <v>439</v>
      </c>
      <c r="F314" s="57">
        <v>96.57</v>
      </c>
      <c r="G314" s="59">
        <v>248.27</v>
      </c>
      <c r="H314" s="59">
        <v>24.33</v>
      </c>
      <c r="I314" s="59">
        <v>286</v>
      </c>
      <c r="J314" s="59">
        <v>310.33</v>
      </c>
      <c r="K314" s="59">
        <v>2349.5500000000002</v>
      </c>
      <c r="L314" s="59">
        <v>27619.01</v>
      </c>
      <c r="M314" s="81">
        <v>29968.560000000001</v>
      </c>
      <c r="N314" s="157">
        <f t="shared" si="39"/>
        <v>0</v>
      </c>
    </row>
    <row r="315" spans="1:14" ht="26.1" customHeight="1" x14ac:dyDescent="0.2">
      <c r="A315" s="80" t="s">
        <v>650</v>
      </c>
      <c r="B315" s="57" t="s">
        <v>651</v>
      </c>
      <c r="C315" s="56" t="s">
        <v>652</v>
      </c>
      <c r="D315" s="56" t="s">
        <v>653</v>
      </c>
      <c r="E315" s="58" t="s">
        <v>19</v>
      </c>
      <c r="F315" s="57">
        <v>96.57</v>
      </c>
      <c r="G315" s="59">
        <v>286.2</v>
      </c>
      <c r="H315" s="59">
        <v>6.38</v>
      </c>
      <c r="I315" s="59">
        <v>351.37</v>
      </c>
      <c r="J315" s="59">
        <v>357.75</v>
      </c>
      <c r="K315" s="59">
        <v>616.12</v>
      </c>
      <c r="L315" s="59">
        <v>33931.79</v>
      </c>
      <c r="M315" s="81">
        <v>34547.910000000003</v>
      </c>
      <c r="N315" s="157">
        <f t="shared" si="39"/>
        <v>0</v>
      </c>
    </row>
    <row r="316" spans="1:14" ht="26.1" customHeight="1" x14ac:dyDescent="0.2">
      <c r="A316" s="80" t="s">
        <v>654</v>
      </c>
      <c r="B316" s="57" t="s">
        <v>655</v>
      </c>
      <c r="C316" s="56" t="s">
        <v>17</v>
      </c>
      <c r="D316" s="56" t="s">
        <v>656</v>
      </c>
      <c r="E316" s="58" t="s">
        <v>34</v>
      </c>
      <c r="F316" s="57">
        <v>31.56</v>
      </c>
      <c r="G316" s="59">
        <v>15.79</v>
      </c>
      <c r="H316" s="59">
        <v>2.95</v>
      </c>
      <c r="I316" s="59">
        <v>16.78</v>
      </c>
      <c r="J316" s="59">
        <v>19.73</v>
      </c>
      <c r="K316" s="59">
        <v>93.1</v>
      </c>
      <c r="L316" s="59">
        <v>529.57000000000005</v>
      </c>
      <c r="M316" s="81">
        <v>622.66999999999996</v>
      </c>
      <c r="N316" s="157">
        <f t="shared" si="39"/>
        <v>0</v>
      </c>
    </row>
    <row r="317" spans="1:14" ht="24" customHeight="1" x14ac:dyDescent="0.2">
      <c r="A317" s="80" t="s">
        <v>657</v>
      </c>
      <c r="B317" s="57" t="s">
        <v>658</v>
      </c>
      <c r="C317" s="56" t="s">
        <v>17</v>
      </c>
      <c r="D317" s="56" t="s">
        <v>659</v>
      </c>
      <c r="E317" s="58" t="s">
        <v>34</v>
      </c>
      <c r="F317" s="57">
        <v>533.73</v>
      </c>
      <c r="G317" s="59">
        <v>44.59</v>
      </c>
      <c r="H317" s="59">
        <v>35.29</v>
      </c>
      <c r="I317" s="59">
        <v>20.440000000000001</v>
      </c>
      <c r="J317" s="59">
        <v>55.73</v>
      </c>
      <c r="K317" s="59">
        <v>18835.330000000002</v>
      </c>
      <c r="L317" s="59">
        <v>10909.44</v>
      </c>
      <c r="M317" s="81">
        <v>29744.77</v>
      </c>
      <c r="N317" s="157">
        <f t="shared" si="39"/>
        <v>0</v>
      </c>
    </row>
    <row r="318" spans="1:14" ht="26.1" customHeight="1" x14ac:dyDescent="0.2">
      <c r="A318" s="80" t="s">
        <v>660</v>
      </c>
      <c r="B318" s="57" t="s">
        <v>661</v>
      </c>
      <c r="C318" s="56" t="s">
        <v>17</v>
      </c>
      <c r="D318" s="56" t="s">
        <v>662</v>
      </c>
      <c r="E318" s="58" t="s">
        <v>34</v>
      </c>
      <c r="F318" s="57">
        <v>14.83</v>
      </c>
      <c r="G318" s="59">
        <v>131.47999999999999</v>
      </c>
      <c r="H318" s="59">
        <v>29.58</v>
      </c>
      <c r="I318" s="59">
        <v>134.77000000000001</v>
      </c>
      <c r="J318" s="59">
        <v>164.35</v>
      </c>
      <c r="K318" s="59">
        <v>438.67</v>
      </c>
      <c r="L318" s="59">
        <v>1998.64</v>
      </c>
      <c r="M318" s="81">
        <v>2437.31</v>
      </c>
      <c r="N318" s="157">
        <f t="shared" si="39"/>
        <v>0</v>
      </c>
    </row>
    <row r="319" spans="1:14" ht="24" customHeight="1" x14ac:dyDescent="0.2">
      <c r="A319" s="80" t="s">
        <v>663</v>
      </c>
      <c r="B319" s="57" t="s">
        <v>664</v>
      </c>
      <c r="C319" s="56" t="s">
        <v>394</v>
      </c>
      <c r="D319" s="56" t="s">
        <v>665</v>
      </c>
      <c r="E319" s="58" t="s">
        <v>34</v>
      </c>
      <c r="F319" s="57">
        <v>50.16</v>
      </c>
      <c r="G319" s="59">
        <v>81.650000000000006</v>
      </c>
      <c r="H319" s="59">
        <v>7.3</v>
      </c>
      <c r="I319" s="59">
        <v>94.76</v>
      </c>
      <c r="J319" s="59">
        <v>102.06</v>
      </c>
      <c r="K319" s="59">
        <v>366.17</v>
      </c>
      <c r="L319" s="59">
        <v>4753.1499999999996</v>
      </c>
      <c r="M319" s="81">
        <v>5119.32</v>
      </c>
      <c r="N319" s="157">
        <f t="shared" si="39"/>
        <v>0</v>
      </c>
    </row>
    <row r="320" spans="1:14" ht="24" customHeight="1" x14ac:dyDescent="0.2">
      <c r="A320" s="84" t="s">
        <v>666</v>
      </c>
      <c r="B320" s="60"/>
      <c r="C320" s="60"/>
      <c r="D320" s="60" t="s">
        <v>667</v>
      </c>
      <c r="E320" s="60"/>
      <c r="F320" s="61"/>
      <c r="G320" s="62"/>
      <c r="H320" s="63"/>
      <c r="I320" s="63"/>
      <c r="J320" s="63"/>
      <c r="K320" s="64">
        <f t="shared" ref="K320:L320" si="48">SUM(K321:K331)</f>
        <v>21703.32</v>
      </c>
      <c r="L320" s="64">
        <f t="shared" si="48"/>
        <v>76625.649999999994</v>
      </c>
      <c r="M320" s="91">
        <f>SUM(M321:M331)</f>
        <v>98328.960000000006</v>
      </c>
      <c r="N320" s="157">
        <f t="shared" si="39"/>
        <v>0.01</v>
      </c>
    </row>
    <row r="321" spans="1:14" ht="39" customHeight="1" x14ac:dyDescent="0.2">
      <c r="A321" s="80" t="s">
        <v>668</v>
      </c>
      <c r="B321" s="57" t="s">
        <v>669</v>
      </c>
      <c r="C321" s="56" t="s">
        <v>17</v>
      </c>
      <c r="D321" s="56" t="s">
        <v>670</v>
      </c>
      <c r="E321" s="58" t="s">
        <v>19</v>
      </c>
      <c r="F321" s="57">
        <v>565.04999999999995</v>
      </c>
      <c r="G321" s="59">
        <v>37.04</v>
      </c>
      <c r="H321" s="59">
        <v>15.89</v>
      </c>
      <c r="I321" s="59">
        <v>30.41</v>
      </c>
      <c r="J321" s="59">
        <v>46.3</v>
      </c>
      <c r="K321" s="59">
        <v>8978.64</v>
      </c>
      <c r="L321" s="59">
        <v>17183.169999999998</v>
      </c>
      <c r="M321" s="81">
        <v>26161.81</v>
      </c>
      <c r="N321" s="157">
        <f t="shared" si="39"/>
        <v>0</v>
      </c>
    </row>
    <row r="322" spans="1:14" ht="39" customHeight="1" x14ac:dyDescent="0.2">
      <c r="A322" s="80" t="s">
        <v>671</v>
      </c>
      <c r="B322" s="57" t="s">
        <v>672</v>
      </c>
      <c r="C322" s="56" t="s">
        <v>17</v>
      </c>
      <c r="D322" s="56" t="s">
        <v>673</v>
      </c>
      <c r="E322" s="58" t="s">
        <v>19</v>
      </c>
      <c r="F322" s="57">
        <v>129.72</v>
      </c>
      <c r="G322" s="59">
        <v>40.840000000000003</v>
      </c>
      <c r="H322" s="59">
        <v>18.989999999999998</v>
      </c>
      <c r="I322" s="59">
        <v>32.06</v>
      </c>
      <c r="J322" s="59">
        <v>51.05</v>
      </c>
      <c r="K322" s="59">
        <v>2463.38</v>
      </c>
      <c r="L322" s="59">
        <v>4158.82</v>
      </c>
      <c r="M322" s="81">
        <v>6622.2</v>
      </c>
      <c r="N322" s="157">
        <f t="shared" si="39"/>
        <v>0</v>
      </c>
    </row>
    <row r="323" spans="1:14" ht="39" customHeight="1" x14ac:dyDescent="0.2">
      <c r="A323" s="80" t="s">
        <v>674</v>
      </c>
      <c r="B323" s="57" t="s">
        <v>675</v>
      </c>
      <c r="C323" s="56" t="s">
        <v>17</v>
      </c>
      <c r="D323" s="56" t="s">
        <v>676</v>
      </c>
      <c r="E323" s="58" t="s">
        <v>19</v>
      </c>
      <c r="F323" s="57">
        <v>135.94999999999999</v>
      </c>
      <c r="G323" s="59">
        <v>94.03</v>
      </c>
      <c r="H323" s="59">
        <v>15.36</v>
      </c>
      <c r="I323" s="59">
        <v>102.17</v>
      </c>
      <c r="J323" s="59">
        <v>117.53</v>
      </c>
      <c r="K323" s="59">
        <v>2088.19</v>
      </c>
      <c r="L323" s="59">
        <v>13890.01</v>
      </c>
      <c r="M323" s="81">
        <v>15978.2</v>
      </c>
      <c r="N323" s="157">
        <f t="shared" si="39"/>
        <v>0</v>
      </c>
    </row>
    <row r="324" spans="1:14" ht="39" customHeight="1" x14ac:dyDescent="0.2">
      <c r="A324" s="80" t="s">
        <v>677</v>
      </c>
      <c r="B324" s="57" t="s">
        <v>678</v>
      </c>
      <c r="C324" s="56" t="s">
        <v>17</v>
      </c>
      <c r="D324" s="56" t="s">
        <v>679</v>
      </c>
      <c r="E324" s="58" t="s">
        <v>19</v>
      </c>
      <c r="F324" s="57">
        <v>95.12</v>
      </c>
      <c r="G324" s="59">
        <v>89.5</v>
      </c>
      <c r="H324" s="59">
        <v>3.96</v>
      </c>
      <c r="I324" s="59">
        <v>107.91</v>
      </c>
      <c r="J324" s="59">
        <v>111.87</v>
      </c>
      <c r="K324" s="59">
        <v>376.68</v>
      </c>
      <c r="L324" s="59">
        <v>10264.39</v>
      </c>
      <c r="M324" s="81">
        <v>10641.07</v>
      </c>
      <c r="N324" s="157">
        <f t="shared" si="39"/>
        <v>0</v>
      </c>
    </row>
    <row r="325" spans="1:14" ht="26.1" customHeight="1" x14ac:dyDescent="0.2">
      <c r="A325" s="80" t="s">
        <v>680</v>
      </c>
      <c r="B325" s="57" t="s">
        <v>681</v>
      </c>
      <c r="C325" s="56" t="s">
        <v>394</v>
      </c>
      <c r="D325" s="56" t="s">
        <v>682</v>
      </c>
      <c r="E325" s="58" t="s">
        <v>19</v>
      </c>
      <c r="F325" s="57">
        <v>26.12</v>
      </c>
      <c r="G325" s="59">
        <v>116.35</v>
      </c>
      <c r="H325" s="59">
        <v>14.17</v>
      </c>
      <c r="I325" s="59">
        <v>131.26</v>
      </c>
      <c r="J325" s="59">
        <v>145.43</v>
      </c>
      <c r="K325" s="59">
        <v>370.12</v>
      </c>
      <c r="L325" s="59">
        <v>3428.51</v>
      </c>
      <c r="M325" s="81">
        <v>3798.63</v>
      </c>
      <c r="N325" s="157">
        <f t="shared" si="39"/>
        <v>0</v>
      </c>
    </row>
    <row r="326" spans="1:14" ht="26.1" customHeight="1" x14ac:dyDescent="0.2">
      <c r="A326" s="80" t="s">
        <v>683</v>
      </c>
      <c r="B326" s="57" t="s">
        <v>681</v>
      </c>
      <c r="C326" s="56" t="s">
        <v>394</v>
      </c>
      <c r="D326" s="56" t="s">
        <v>684</v>
      </c>
      <c r="E326" s="58" t="s">
        <v>19</v>
      </c>
      <c r="F326" s="57">
        <v>10.19</v>
      </c>
      <c r="G326" s="59">
        <v>116.35</v>
      </c>
      <c r="H326" s="59">
        <v>14.17</v>
      </c>
      <c r="I326" s="59">
        <v>131.26</v>
      </c>
      <c r="J326" s="59">
        <v>145.43</v>
      </c>
      <c r="K326" s="59">
        <v>144.38999999999999</v>
      </c>
      <c r="L326" s="59">
        <v>1337.54</v>
      </c>
      <c r="M326" s="81">
        <v>1481.93</v>
      </c>
      <c r="N326" s="157">
        <f t="shared" si="39"/>
        <v>0</v>
      </c>
    </row>
    <row r="327" spans="1:14" ht="26.1" customHeight="1" x14ac:dyDescent="0.2">
      <c r="A327" s="80" t="s">
        <v>685</v>
      </c>
      <c r="B327" s="57" t="s">
        <v>681</v>
      </c>
      <c r="C327" s="56" t="s">
        <v>394</v>
      </c>
      <c r="D327" s="56" t="s">
        <v>686</v>
      </c>
      <c r="E327" s="58" t="s">
        <v>19</v>
      </c>
      <c r="F327" s="57">
        <v>22.5</v>
      </c>
      <c r="G327" s="59">
        <v>116.35</v>
      </c>
      <c r="H327" s="59">
        <v>14.17</v>
      </c>
      <c r="I327" s="59">
        <v>131.26</v>
      </c>
      <c r="J327" s="59">
        <v>145.43</v>
      </c>
      <c r="K327" s="59">
        <v>318.83</v>
      </c>
      <c r="L327" s="59">
        <v>2953.35</v>
      </c>
      <c r="M327" s="81">
        <v>3272.17</v>
      </c>
      <c r="N327" s="157">
        <f t="shared" ref="N327:N390" si="49">M327/$M$788</f>
        <v>0</v>
      </c>
    </row>
    <row r="328" spans="1:14" ht="24" customHeight="1" x14ac:dyDescent="0.2">
      <c r="A328" s="80" t="s">
        <v>687</v>
      </c>
      <c r="B328" s="57" t="s">
        <v>688</v>
      </c>
      <c r="C328" s="56" t="s">
        <v>437</v>
      </c>
      <c r="D328" s="56" t="s">
        <v>689</v>
      </c>
      <c r="E328" s="58" t="s">
        <v>690</v>
      </c>
      <c r="F328" s="57">
        <v>44.55</v>
      </c>
      <c r="G328" s="59">
        <v>99.86</v>
      </c>
      <c r="H328" s="59">
        <v>1.2</v>
      </c>
      <c r="I328" s="59">
        <v>123.62</v>
      </c>
      <c r="J328" s="59">
        <v>124.82</v>
      </c>
      <c r="K328" s="59">
        <v>53.46</v>
      </c>
      <c r="L328" s="59">
        <v>5507.27</v>
      </c>
      <c r="M328" s="81">
        <v>5560.73</v>
      </c>
      <c r="N328" s="157">
        <f t="shared" si="49"/>
        <v>0</v>
      </c>
    </row>
    <row r="329" spans="1:14" ht="24" customHeight="1" x14ac:dyDescent="0.2">
      <c r="A329" s="80" t="s">
        <v>691</v>
      </c>
      <c r="B329" s="57" t="s">
        <v>692</v>
      </c>
      <c r="C329" s="56" t="s">
        <v>17</v>
      </c>
      <c r="D329" s="56" t="s">
        <v>693</v>
      </c>
      <c r="E329" s="58" t="s">
        <v>19</v>
      </c>
      <c r="F329" s="57">
        <v>955.82</v>
      </c>
      <c r="G329" s="59">
        <v>11.18</v>
      </c>
      <c r="H329" s="59">
        <v>3.24</v>
      </c>
      <c r="I329" s="59">
        <v>10.73</v>
      </c>
      <c r="J329" s="59">
        <v>13.97</v>
      </c>
      <c r="K329" s="59">
        <v>3096.86</v>
      </c>
      <c r="L329" s="59">
        <v>10255.94</v>
      </c>
      <c r="M329" s="81">
        <v>13352.8</v>
      </c>
      <c r="N329" s="157">
        <f t="shared" si="49"/>
        <v>0</v>
      </c>
    </row>
    <row r="330" spans="1:14" ht="26.1" customHeight="1" x14ac:dyDescent="0.2">
      <c r="A330" s="80" t="s">
        <v>694</v>
      </c>
      <c r="B330" s="57" t="s">
        <v>695</v>
      </c>
      <c r="C330" s="56" t="s">
        <v>394</v>
      </c>
      <c r="D330" s="56" t="s">
        <v>696</v>
      </c>
      <c r="E330" s="58" t="s">
        <v>19</v>
      </c>
      <c r="F330" s="57">
        <v>69.069999999999993</v>
      </c>
      <c r="G330" s="59">
        <v>73</v>
      </c>
      <c r="H330" s="59">
        <v>30.72</v>
      </c>
      <c r="I330" s="59">
        <v>60.53</v>
      </c>
      <c r="J330" s="59">
        <v>91.25</v>
      </c>
      <c r="K330" s="59">
        <v>2121.83</v>
      </c>
      <c r="L330" s="59">
        <v>4180.8</v>
      </c>
      <c r="M330" s="81">
        <v>6302.63</v>
      </c>
      <c r="N330" s="157">
        <f t="shared" si="49"/>
        <v>0</v>
      </c>
    </row>
    <row r="331" spans="1:14" ht="39" customHeight="1" x14ac:dyDescent="0.2">
      <c r="A331" s="80" t="s">
        <v>697</v>
      </c>
      <c r="B331" s="57" t="s">
        <v>698</v>
      </c>
      <c r="C331" s="56" t="s">
        <v>17</v>
      </c>
      <c r="D331" s="56" t="s">
        <v>699</v>
      </c>
      <c r="E331" s="58" t="s">
        <v>34</v>
      </c>
      <c r="F331" s="57">
        <v>115.03</v>
      </c>
      <c r="G331" s="59">
        <v>35.869999999999997</v>
      </c>
      <c r="H331" s="59">
        <v>14.7</v>
      </c>
      <c r="I331" s="59">
        <v>30.13</v>
      </c>
      <c r="J331" s="59">
        <v>44.83</v>
      </c>
      <c r="K331" s="59">
        <v>1690.94</v>
      </c>
      <c r="L331" s="59">
        <v>3465.85</v>
      </c>
      <c r="M331" s="81">
        <v>5156.79</v>
      </c>
      <c r="N331" s="157">
        <f t="shared" si="49"/>
        <v>0</v>
      </c>
    </row>
    <row r="332" spans="1:14" ht="24" customHeight="1" x14ac:dyDescent="0.2">
      <c r="A332" s="84" t="s">
        <v>700</v>
      </c>
      <c r="B332" s="60"/>
      <c r="C332" s="60"/>
      <c r="D332" s="60" t="s">
        <v>701</v>
      </c>
      <c r="E332" s="60"/>
      <c r="F332" s="61"/>
      <c r="G332" s="62"/>
      <c r="H332" s="63"/>
      <c r="I332" s="63"/>
      <c r="J332" s="63"/>
      <c r="K332" s="64">
        <f t="shared" ref="K332:L332" si="50">SUM(K333:K336)</f>
        <v>13515.52</v>
      </c>
      <c r="L332" s="64">
        <f t="shared" si="50"/>
        <v>37079.599999999999</v>
      </c>
      <c r="M332" s="91">
        <f>SUM(M333:M336)</f>
        <v>50595.12</v>
      </c>
      <c r="N332" s="157">
        <f t="shared" si="49"/>
        <v>0</v>
      </c>
    </row>
    <row r="333" spans="1:14" ht="39" customHeight="1" x14ac:dyDescent="0.2">
      <c r="A333" s="80" t="s">
        <v>702</v>
      </c>
      <c r="B333" s="57" t="s">
        <v>669</v>
      </c>
      <c r="C333" s="56" t="s">
        <v>17</v>
      </c>
      <c r="D333" s="56" t="s">
        <v>670</v>
      </c>
      <c r="E333" s="58" t="s">
        <v>19</v>
      </c>
      <c r="F333" s="57">
        <v>673.36</v>
      </c>
      <c r="G333" s="59">
        <v>37.04</v>
      </c>
      <c r="H333" s="59">
        <v>15.89</v>
      </c>
      <c r="I333" s="59">
        <v>30.41</v>
      </c>
      <c r="J333" s="59">
        <v>46.3</v>
      </c>
      <c r="K333" s="59">
        <v>10699.69</v>
      </c>
      <c r="L333" s="59">
        <v>20476.87</v>
      </c>
      <c r="M333" s="81">
        <v>31176.560000000001</v>
      </c>
      <c r="N333" s="157">
        <f t="shared" si="49"/>
        <v>0</v>
      </c>
    </row>
    <row r="334" spans="1:14" ht="39" customHeight="1" x14ac:dyDescent="0.2">
      <c r="A334" s="80" t="s">
        <v>703</v>
      </c>
      <c r="B334" s="57" t="s">
        <v>672</v>
      </c>
      <c r="C334" s="56" t="s">
        <v>17</v>
      </c>
      <c r="D334" s="56" t="s">
        <v>673</v>
      </c>
      <c r="E334" s="58" t="s">
        <v>19</v>
      </c>
      <c r="F334" s="57">
        <v>12.72</v>
      </c>
      <c r="G334" s="59">
        <v>40.840000000000003</v>
      </c>
      <c r="H334" s="59">
        <v>18.989999999999998</v>
      </c>
      <c r="I334" s="59">
        <v>32.06</v>
      </c>
      <c r="J334" s="59">
        <v>51.05</v>
      </c>
      <c r="K334" s="59">
        <v>241.55</v>
      </c>
      <c r="L334" s="59">
        <v>407.8</v>
      </c>
      <c r="M334" s="81">
        <v>649.35</v>
      </c>
      <c r="N334" s="157">
        <f t="shared" si="49"/>
        <v>0</v>
      </c>
    </row>
    <row r="335" spans="1:14" ht="39" customHeight="1" x14ac:dyDescent="0.2">
      <c r="A335" s="80" t="s">
        <v>704</v>
      </c>
      <c r="B335" s="57" t="s">
        <v>675</v>
      </c>
      <c r="C335" s="56" t="s">
        <v>17</v>
      </c>
      <c r="D335" s="56" t="s">
        <v>676</v>
      </c>
      <c r="E335" s="58" t="s">
        <v>19</v>
      </c>
      <c r="F335" s="57">
        <v>149.5</v>
      </c>
      <c r="G335" s="59">
        <v>94.03</v>
      </c>
      <c r="H335" s="59">
        <v>15.36</v>
      </c>
      <c r="I335" s="59">
        <v>102.17</v>
      </c>
      <c r="J335" s="59">
        <v>117.53</v>
      </c>
      <c r="K335" s="59">
        <v>2296.3200000000002</v>
      </c>
      <c r="L335" s="59">
        <v>15274.41</v>
      </c>
      <c r="M335" s="81">
        <v>17570.73</v>
      </c>
      <c r="N335" s="157">
        <f t="shared" si="49"/>
        <v>0</v>
      </c>
    </row>
    <row r="336" spans="1:14" ht="24" customHeight="1" x14ac:dyDescent="0.2">
      <c r="A336" s="80" t="s">
        <v>705</v>
      </c>
      <c r="B336" s="57" t="s">
        <v>692</v>
      </c>
      <c r="C336" s="56" t="s">
        <v>17</v>
      </c>
      <c r="D336" s="56" t="s">
        <v>693</v>
      </c>
      <c r="E336" s="58" t="s">
        <v>19</v>
      </c>
      <c r="F336" s="57">
        <v>85.79</v>
      </c>
      <c r="G336" s="59">
        <v>11.18</v>
      </c>
      <c r="H336" s="59">
        <v>3.24</v>
      </c>
      <c r="I336" s="59">
        <v>10.73</v>
      </c>
      <c r="J336" s="59">
        <v>13.97</v>
      </c>
      <c r="K336" s="59">
        <v>277.95999999999998</v>
      </c>
      <c r="L336" s="59">
        <v>920.52</v>
      </c>
      <c r="M336" s="81">
        <v>1198.48</v>
      </c>
      <c r="N336" s="157">
        <f t="shared" si="49"/>
        <v>0</v>
      </c>
    </row>
    <row r="337" spans="1:14" ht="24" customHeight="1" x14ac:dyDescent="0.2">
      <c r="A337" s="82" t="s">
        <v>706</v>
      </c>
      <c r="B337" s="51"/>
      <c r="C337" s="51"/>
      <c r="D337" s="51" t="s">
        <v>707</v>
      </c>
      <c r="E337" s="51"/>
      <c r="F337" s="52"/>
      <c r="G337" s="53"/>
      <c r="H337" s="54"/>
      <c r="I337" s="54"/>
      <c r="J337" s="54"/>
      <c r="K337" s="55">
        <f t="shared" ref="K337:L337" si="51">K338+K353+K356</f>
        <v>108116.4</v>
      </c>
      <c r="L337" s="55">
        <f t="shared" si="51"/>
        <v>198804.73</v>
      </c>
      <c r="M337" s="90">
        <f>M338+M353+M356</f>
        <v>306921.11</v>
      </c>
      <c r="N337" s="157">
        <f t="shared" si="49"/>
        <v>0.03</v>
      </c>
    </row>
    <row r="338" spans="1:14" ht="24" customHeight="1" x14ac:dyDescent="0.2">
      <c r="A338" s="84" t="s">
        <v>708</v>
      </c>
      <c r="B338" s="60"/>
      <c r="C338" s="60"/>
      <c r="D338" s="60" t="s">
        <v>54</v>
      </c>
      <c r="E338" s="60"/>
      <c r="F338" s="61"/>
      <c r="G338" s="62"/>
      <c r="H338" s="63"/>
      <c r="I338" s="63"/>
      <c r="J338" s="63"/>
      <c r="K338" s="64">
        <f t="shared" ref="K338:L338" si="52">SUM(K339:K352)</f>
        <v>62138.97</v>
      </c>
      <c r="L338" s="64">
        <f t="shared" si="52"/>
        <v>82268.039999999994</v>
      </c>
      <c r="M338" s="91">
        <f>SUM(M339:M352)</f>
        <v>144406.99</v>
      </c>
      <c r="N338" s="157">
        <f t="shared" si="49"/>
        <v>0.01</v>
      </c>
    </row>
    <row r="339" spans="1:14" ht="26.1" customHeight="1" x14ac:dyDescent="0.2">
      <c r="A339" s="80" t="s">
        <v>709</v>
      </c>
      <c r="B339" s="57" t="s">
        <v>710</v>
      </c>
      <c r="C339" s="56" t="s">
        <v>437</v>
      </c>
      <c r="D339" s="56" t="s">
        <v>711</v>
      </c>
      <c r="E339" s="58" t="s">
        <v>439</v>
      </c>
      <c r="F339" s="57">
        <v>467.33</v>
      </c>
      <c r="G339" s="59">
        <v>21.33</v>
      </c>
      <c r="H339" s="59">
        <v>15.74</v>
      </c>
      <c r="I339" s="59">
        <v>10.92</v>
      </c>
      <c r="J339" s="59">
        <v>26.66</v>
      </c>
      <c r="K339" s="59">
        <v>7355.77</v>
      </c>
      <c r="L339" s="59">
        <v>5103.24</v>
      </c>
      <c r="M339" s="81">
        <v>12459.01</v>
      </c>
      <c r="N339" s="157">
        <f t="shared" si="49"/>
        <v>0</v>
      </c>
    </row>
    <row r="340" spans="1:14" ht="26.1" customHeight="1" x14ac:dyDescent="0.2">
      <c r="A340" s="80" t="s">
        <v>712</v>
      </c>
      <c r="B340" s="57" t="s">
        <v>713</v>
      </c>
      <c r="C340" s="56" t="s">
        <v>17</v>
      </c>
      <c r="D340" s="56" t="s">
        <v>714</v>
      </c>
      <c r="E340" s="58" t="s">
        <v>19</v>
      </c>
      <c r="F340" s="57">
        <v>1356.17</v>
      </c>
      <c r="G340" s="59">
        <v>18.91</v>
      </c>
      <c r="H340" s="59">
        <v>11.23</v>
      </c>
      <c r="I340" s="59">
        <v>12.4</v>
      </c>
      <c r="J340" s="59">
        <v>23.63</v>
      </c>
      <c r="K340" s="59">
        <v>15229.79</v>
      </c>
      <c r="L340" s="59">
        <v>16816.5</v>
      </c>
      <c r="M340" s="81">
        <v>32046.29</v>
      </c>
      <c r="N340" s="157">
        <f t="shared" si="49"/>
        <v>0</v>
      </c>
    </row>
    <row r="341" spans="1:14" ht="26.1" customHeight="1" x14ac:dyDescent="0.2">
      <c r="A341" s="80" t="s">
        <v>715</v>
      </c>
      <c r="B341" s="57" t="s">
        <v>716</v>
      </c>
      <c r="C341" s="56" t="s">
        <v>437</v>
      </c>
      <c r="D341" s="56" t="s">
        <v>717</v>
      </c>
      <c r="E341" s="58" t="s">
        <v>439</v>
      </c>
      <c r="F341" s="57">
        <v>141.86000000000001</v>
      </c>
      <c r="G341" s="59">
        <v>21.34</v>
      </c>
      <c r="H341" s="59">
        <v>8.34</v>
      </c>
      <c r="I341" s="59">
        <v>18.329999999999998</v>
      </c>
      <c r="J341" s="59">
        <v>26.67</v>
      </c>
      <c r="K341" s="59">
        <v>1183.1099999999999</v>
      </c>
      <c r="L341" s="59">
        <v>2600.29</v>
      </c>
      <c r="M341" s="81">
        <v>3783.4</v>
      </c>
      <c r="N341" s="157">
        <f t="shared" si="49"/>
        <v>0</v>
      </c>
    </row>
    <row r="342" spans="1:14" ht="39" customHeight="1" x14ac:dyDescent="0.2">
      <c r="A342" s="80" t="s">
        <v>718</v>
      </c>
      <c r="B342" s="57" t="s">
        <v>719</v>
      </c>
      <c r="C342" s="56" t="s">
        <v>17</v>
      </c>
      <c r="D342" s="56" t="s">
        <v>720</v>
      </c>
      <c r="E342" s="58" t="s">
        <v>19</v>
      </c>
      <c r="F342" s="57">
        <v>541.5</v>
      </c>
      <c r="G342" s="59">
        <v>12.91</v>
      </c>
      <c r="H342" s="59">
        <v>5.07</v>
      </c>
      <c r="I342" s="59">
        <v>11.06</v>
      </c>
      <c r="J342" s="59">
        <v>16.13</v>
      </c>
      <c r="K342" s="59">
        <v>2745.41</v>
      </c>
      <c r="L342" s="59">
        <v>5988.99</v>
      </c>
      <c r="M342" s="81">
        <v>8734.39</v>
      </c>
      <c r="N342" s="157">
        <f t="shared" si="49"/>
        <v>0</v>
      </c>
    </row>
    <row r="343" spans="1:14" ht="26.1" customHeight="1" x14ac:dyDescent="0.2">
      <c r="A343" s="80" t="s">
        <v>721</v>
      </c>
      <c r="B343" s="57" t="s">
        <v>722</v>
      </c>
      <c r="C343" s="56" t="s">
        <v>17</v>
      </c>
      <c r="D343" s="56" t="s">
        <v>723</v>
      </c>
      <c r="E343" s="58" t="s">
        <v>19</v>
      </c>
      <c r="F343" s="57">
        <v>467.33</v>
      </c>
      <c r="G343" s="59">
        <v>15.2</v>
      </c>
      <c r="H343" s="59">
        <v>7.07</v>
      </c>
      <c r="I343" s="59">
        <v>11.93</v>
      </c>
      <c r="J343" s="59">
        <v>19</v>
      </c>
      <c r="K343" s="59">
        <v>3304.02</v>
      </c>
      <c r="L343" s="59">
        <v>5575.25</v>
      </c>
      <c r="M343" s="81">
        <v>8879.27</v>
      </c>
      <c r="N343" s="157">
        <f t="shared" si="49"/>
        <v>0</v>
      </c>
    </row>
    <row r="344" spans="1:14" ht="39" customHeight="1" x14ac:dyDescent="0.2">
      <c r="A344" s="80" t="s">
        <v>724</v>
      </c>
      <c r="B344" s="57" t="s">
        <v>719</v>
      </c>
      <c r="C344" s="56" t="s">
        <v>17</v>
      </c>
      <c r="D344" s="56" t="s">
        <v>725</v>
      </c>
      <c r="E344" s="58" t="s">
        <v>19</v>
      </c>
      <c r="F344" s="57">
        <v>384.13</v>
      </c>
      <c r="G344" s="59">
        <v>12.91</v>
      </c>
      <c r="H344" s="59">
        <v>5.07</v>
      </c>
      <c r="I344" s="59">
        <v>11.06</v>
      </c>
      <c r="J344" s="59">
        <v>16.13</v>
      </c>
      <c r="K344" s="59">
        <v>1947.54</v>
      </c>
      <c r="L344" s="59">
        <v>4248.47</v>
      </c>
      <c r="M344" s="81">
        <v>6196.01</v>
      </c>
      <c r="N344" s="157">
        <f t="shared" si="49"/>
        <v>0</v>
      </c>
    </row>
    <row r="345" spans="1:14" ht="26.1" customHeight="1" x14ac:dyDescent="0.2">
      <c r="A345" s="80" t="s">
        <v>726</v>
      </c>
      <c r="B345" s="57" t="s">
        <v>719</v>
      </c>
      <c r="C345" s="56" t="s">
        <v>17</v>
      </c>
      <c r="D345" s="56" t="s">
        <v>727</v>
      </c>
      <c r="E345" s="58" t="s">
        <v>19</v>
      </c>
      <c r="F345" s="57">
        <v>33.5</v>
      </c>
      <c r="G345" s="59">
        <v>12.91</v>
      </c>
      <c r="H345" s="59">
        <v>5.07</v>
      </c>
      <c r="I345" s="59">
        <v>11.06</v>
      </c>
      <c r="J345" s="59">
        <v>16.13</v>
      </c>
      <c r="K345" s="59">
        <v>169.85</v>
      </c>
      <c r="L345" s="59">
        <v>370.51</v>
      </c>
      <c r="M345" s="81">
        <v>540.35</v>
      </c>
      <c r="N345" s="157">
        <f t="shared" si="49"/>
        <v>0</v>
      </c>
    </row>
    <row r="346" spans="1:14" ht="39" customHeight="1" x14ac:dyDescent="0.2">
      <c r="A346" s="80" t="s">
        <v>728</v>
      </c>
      <c r="B346" s="57" t="s">
        <v>719</v>
      </c>
      <c r="C346" s="56" t="s">
        <v>17</v>
      </c>
      <c r="D346" s="56" t="s">
        <v>729</v>
      </c>
      <c r="E346" s="58" t="s">
        <v>19</v>
      </c>
      <c r="F346" s="57">
        <v>107.54</v>
      </c>
      <c r="G346" s="59">
        <v>12.91</v>
      </c>
      <c r="H346" s="59">
        <v>5.07</v>
      </c>
      <c r="I346" s="59">
        <v>11.06</v>
      </c>
      <c r="J346" s="59">
        <v>16.13</v>
      </c>
      <c r="K346" s="59">
        <v>545.23</v>
      </c>
      <c r="L346" s="59">
        <v>1189.3900000000001</v>
      </c>
      <c r="M346" s="81">
        <v>1734.62</v>
      </c>
      <c r="N346" s="157">
        <f t="shared" si="49"/>
        <v>0</v>
      </c>
    </row>
    <row r="347" spans="1:14" ht="39" customHeight="1" x14ac:dyDescent="0.2">
      <c r="A347" s="80" t="s">
        <v>730</v>
      </c>
      <c r="B347" s="57" t="s">
        <v>731</v>
      </c>
      <c r="C347" s="56" t="s">
        <v>17</v>
      </c>
      <c r="D347" s="56" t="s">
        <v>732</v>
      </c>
      <c r="E347" s="58" t="s">
        <v>19</v>
      </c>
      <c r="F347" s="57">
        <v>158.76</v>
      </c>
      <c r="G347" s="59">
        <v>16.75</v>
      </c>
      <c r="H347" s="59">
        <v>9.48</v>
      </c>
      <c r="I347" s="59">
        <v>11.45</v>
      </c>
      <c r="J347" s="59">
        <v>20.93</v>
      </c>
      <c r="K347" s="59">
        <v>1505.04</v>
      </c>
      <c r="L347" s="59">
        <v>1817.8</v>
      </c>
      <c r="M347" s="81">
        <v>3322.84</v>
      </c>
      <c r="N347" s="157">
        <f t="shared" si="49"/>
        <v>0</v>
      </c>
    </row>
    <row r="348" spans="1:14" ht="39" customHeight="1" x14ac:dyDescent="0.2">
      <c r="A348" s="80" t="s">
        <v>733</v>
      </c>
      <c r="B348" s="57" t="s">
        <v>731</v>
      </c>
      <c r="C348" s="56" t="s">
        <v>17</v>
      </c>
      <c r="D348" s="56" t="s">
        <v>734</v>
      </c>
      <c r="E348" s="58" t="s">
        <v>19</v>
      </c>
      <c r="F348" s="57">
        <v>814.67</v>
      </c>
      <c r="G348" s="59">
        <v>16.75</v>
      </c>
      <c r="H348" s="59">
        <v>9.48</v>
      </c>
      <c r="I348" s="59">
        <v>11.45</v>
      </c>
      <c r="J348" s="59">
        <v>20.93</v>
      </c>
      <c r="K348" s="59">
        <v>7723.07</v>
      </c>
      <c r="L348" s="59">
        <v>9327.9699999999993</v>
      </c>
      <c r="M348" s="81">
        <v>17051.04</v>
      </c>
      <c r="N348" s="157">
        <f t="shared" si="49"/>
        <v>0</v>
      </c>
    </row>
    <row r="349" spans="1:14" ht="39" customHeight="1" x14ac:dyDescent="0.2">
      <c r="A349" s="80" t="s">
        <v>735</v>
      </c>
      <c r="B349" s="57" t="s">
        <v>736</v>
      </c>
      <c r="C349" s="56" t="s">
        <v>17</v>
      </c>
      <c r="D349" s="56" t="s">
        <v>737</v>
      </c>
      <c r="E349" s="58" t="s">
        <v>19</v>
      </c>
      <c r="F349" s="57">
        <v>232.15</v>
      </c>
      <c r="G349" s="59">
        <v>15.58</v>
      </c>
      <c r="H349" s="59">
        <v>8.01</v>
      </c>
      <c r="I349" s="59">
        <v>11.46</v>
      </c>
      <c r="J349" s="59">
        <v>19.47</v>
      </c>
      <c r="K349" s="59">
        <v>1859.52</v>
      </c>
      <c r="L349" s="59">
        <v>2660.44</v>
      </c>
      <c r="M349" s="81">
        <v>4519.96</v>
      </c>
      <c r="N349" s="157">
        <f t="shared" si="49"/>
        <v>0</v>
      </c>
    </row>
    <row r="350" spans="1:14" ht="39" customHeight="1" x14ac:dyDescent="0.2">
      <c r="A350" s="80" t="s">
        <v>738</v>
      </c>
      <c r="B350" s="57" t="s">
        <v>736</v>
      </c>
      <c r="C350" s="56" t="s">
        <v>17</v>
      </c>
      <c r="D350" s="56" t="s">
        <v>739</v>
      </c>
      <c r="E350" s="58" t="s">
        <v>19</v>
      </c>
      <c r="F350" s="57">
        <v>656.23</v>
      </c>
      <c r="G350" s="59">
        <v>15.58</v>
      </c>
      <c r="H350" s="59">
        <v>8.01</v>
      </c>
      <c r="I350" s="59">
        <v>11.46</v>
      </c>
      <c r="J350" s="59">
        <v>19.47</v>
      </c>
      <c r="K350" s="59">
        <v>5256.4</v>
      </c>
      <c r="L350" s="59">
        <v>7520.39</v>
      </c>
      <c r="M350" s="81">
        <v>12776.79</v>
      </c>
      <c r="N350" s="157">
        <f t="shared" si="49"/>
        <v>0</v>
      </c>
    </row>
    <row r="351" spans="1:14" ht="39" customHeight="1" x14ac:dyDescent="0.2">
      <c r="A351" s="80" t="s">
        <v>740</v>
      </c>
      <c r="B351" s="57" t="s">
        <v>736</v>
      </c>
      <c r="C351" s="56" t="s">
        <v>17</v>
      </c>
      <c r="D351" s="56" t="s">
        <v>741</v>
      </c>
      <c r="E351" s="58" t="s">
        <v>19</v>
      </c>
      <c r="F351" s="57">
        <v>1216.74</v>
      </c>
      <c r="G351" s="59">
        <v>15.58</v>
      </c>
      <c r="H351" s="59">
        <v>8.01</v>
      </c>
      <c r="I351" s="59">
        <v>11.46</v>
      </c>
      <c r="J351" s="59">
        <v>19.47</v>
      </c>
      <c r="K351" s="59">
        <v>9746.09</v>
      </c>
      <c r="L351" s="59">
        <v>13943.83</v>
      </c>
      <c r="M351" s="81">
        <v>23689.919999999998</v>
      </c>
      <c r="N351" s="157">
        <f t="shared" si="49"/>
        <v>0</v>
      </c>
    </row>
    <row r="352" spans="1:14" ht="39" customHeight="1" x14ac:dyDescent="0.2">
      <c r="A352" s="80" t="s">
        <v>742</v>
      </c>
      <c r="B352" s="57" t="s">
        <v>736</v>
      </c>
      <c r="C352" s="56" t="s">
        <v>17</v>
      </c>
      <c r="D352" s="56" t="s">
        <v>743</v>
      </c>
      <c r="E352" s="58" t="s">
        <v>19</v>
      </c>
      <c r="F352" s="57">
        <v>445.46</v>
      </c>
      <c r="G352" s="59">
        <v>15.58</v>
      </c>
      <c r="H352" s="59">
        <v>8.01</v>
      </c>
      <c r="I352" s="59">
        <v>11.46</v>
      </c>
      <c r="J352" s="59">
        <v>19.47</v>
      </c>
      <c r="K352" s="59">
        <v>3568.13</v>
      </c>
      <c r="L352" s="59">
        <v>5104.97</v>
      </c>
      <c r="M352" s="81">
        <v>8673.1</v>
      </c>
      <c r="N352" s="157">
        <f t="shared" si="49"/>
        <v>0</v>
      </c>
    </row>
    <row r="353" spans="1:14" ht="24" customHeight="1" x14ac:dyDescent="0.2">
      <c r="A353" s="84" t="s">
        <v>744</v>
      </c>
      <c r="B353" s="60"/>
      <c r="C353" s="60"/>
      <c r="D353" s="60" t="s">
        <v>629</v>
      </c>
      <c r="E353" s="60"/>
      <c r="F353" s="61"/>
      <c r="G353" s="62"/>
      <c r="H353" s="63"/>
      <c r="I353" s="63"/>
      <c r="J353" s="63"/>
      <c r="K353" s="64">
        <f t="shared" ref="K353:L353" si="53">SUM(K354:K355)</f>
        <v>10394.34</v>
      </c>
      <c r="L353" s="64">
        <f t="shared" si="53"/>
        <v>14871.29</v>
      </c>
      <c r="M353" s="91">
        <f>SUM(M354:M355)</f>
        <v>25265.63</v>
      </c>
      <c r="N353" s="157">
        <f t="shared" si="49"/>
        <v>0</v>
      </c>
    </row>
    <row r="354" spans="1:14" ht="39" customHeight="1" x14ac:dyDescent="0.2">
      <c r="A354" s="80" t="s">
        <v>745</v>
      </c>
      <c r="B354" s="57" t="s">
        <v>736</v>
      </c>
      <c r="C354" s="56" t="s">
        <v>17</v>
      </c>
      <c r="D354" s="56" t="s">
        <v>741</v>
      </c>
      <c r="E354" s="58" t="s">
        <v>19</v>
      </c>
      <c r="F354" s="57">
        <v>1200.6400000000001</v>
      </c>
      <c r="G354" s="59">
        <v>15.58</v>
      </c>
      <c r="H354" s="59">
        <v>8.01</v>
      </c>
      <c r="I354" s="59">
        <v>11.46</v>
      </c>
      <c r="J354" s="59">
        <v>19.47</v>
      </c>
      <c r="K354" s="59">
        <v>9617.1299999999992</v>
      </c>
      <c r="L354" s="59">
        <v>13759.33</v>
      </c>
      <c r="M354" s="81">
        <v>23376.46</v>
      </c>
      <c r="N354" s="157">
        <f t="shared" si="49"/>
        <v>0</v>
      </c>
    </row>
    <row r="355" spans="1:14" ht="39" customHeight="1" x14ac:dyDescent="0.2">
      <c r="A355" s="80" t="s">
        <v>746</v>
      </c>
      <c r="B355" s="57" t="s">
        <v>736</v>
      </c>
      <c r="C355" s="56" t="s">
        <v>17</v>
      </c>
      <c r="D355" s="56" t="s">
        <v>743</v>
      </c>
      <c r="E355" s="58" t="s">
        <v>19</v>
      </c>
      <c r="F355" s="57">
        <v>97.03</v>
      </c>
      <c r="G355" s="59">
        <v>15.58</v>
      </c>
      <c r="H355" s="59">
        <v>8.01</v>
      </c>
      <c r="I355" s="59">
        <v>11.46</v>
      </c>
      <c r="J355" s="59">
        <v>19.47</v>
      </c>
      <c r="K355" s="59">
        <v>777.21</v>
      </c>
      <c r="L355" s="59">
        <v>1111.96</v>
      </c>
      <c r="M355" s="81">
        <v>1889.17</v>
      </c>
      <c r="N355" s="157">
        <f t="shared" si="49"/>
        <v>0</v>
      </c>
    </row>
    <row r="356" spans="1:14" ht="24" customHeight="1" x14ac:dyDescent="0.2">
      <c r="A356" s="84" t="s">
        <v>747</v>
      </c>
      <c r="B356" s="60"/>
      <c r="C356" s="60"/>
      <c r="D356" s="60" t="s">
        <v>748</v>
      </c>
      <c r="E356" s="60"/>
      <c r="F356" s="61"/>
      <c r="G356" s="62"/>
      <c r="H356" s="63"/>
      <c r="I356" s="63"/>
      <c r="J356" s="63"/>
      <c r="K356" s="64">
        <f t="shared" ref="K356:L356" si="54">K357+K359</f>
        <v>35583.089999999997</v>
      </c>
      <c r="L356" s="64">
        <f t="shared" si="54"/>
        <v>101665.4</v>
      </c>
      <c r="M356" s="91">
        <f>M357+M359</f>
        <v>137248.49</v>
      </c>
      <c r="N356" s="157">
        <f t="shared" si="49"/>
        <v>0.01</v>
      </c>
    </row>
    <row r="357" spans="1:14" ht="24" customHeight="1" x14ac:dyDescent="0.2">
      <c r="A357" s="86" t="s">
        <v>749</v>
      </c>
      <c r="B357" s="65"/>
      <c r="C357" s="65"/>
      <c r="D357" s="65" t="s">
        <v>78</v>
      </c>
      <c r="E357" s="65"/>
      <c r="F357" s="66"/>
      <c r="G357" s="67"/>
      <c r="H357" s="68"/>
      <c r="I357" s="68"/>
      <c r="J357" s="68"/>
      <c r="K357" s="69">
        <f t="shared" ref="K357:L357" si="55">SUM(K358)</f>
        <v>31843.25</v>
      </c>
      <c r="L357" s="69">
        <f t="shared" si="55"/>
        <v>72495.48</v>
      </c>
      <c r="M357" s="92">
        <f>SUM(M358)</f>
        <v>104338.73</v>
      </c>
      <c r="N357" s="157">
        <f t="shared" si="49"/>
        <v>0.01</v>
      </c>
    </row>
    <row r="358" spans="1:14" ht="51.95" customHeight="1" x14ac:dyDescent="0.2">
      <c r="A358" s="80" t="s">
        <v>750</v>
      </c>
      <c r="B358" s="57" t="s">
        <v>751</v>
      </c>
      <c r="C358" s="56" t="s">
        <v>17</v>
      </c>
      <c r="D358" s="56" t="s">
        <v>752</v>
      </c>
      <c r="E358" s="58" t="s">
        <v>19</v>
      </c>
      <c r="F358" s="57">
        <v>5952.01</v>
      </c>
      <c r="G358" s="59">
        <v>14.03</v>
      </c>
      <c r="H358" s="59">
        <v>5.35</v>
      </c>
      <c r="I358" s="59">
        <v>12.18</v>
      </c>
      <c r="J358" s="59">
        <v>17.53</v>
      </c>
      <c r="K358" s="59">
        <v>31843.25</v>
      </c>
      <c r="L358" s="59">
        <v>72495.48</v>
      </c>
      <c r="M358" s="81">
        <v>104338.73</v>
      </c>
      <c r="N358" s="157">
        <f t="shared" si="49"/>
        <v>0.01</v>
      </c>
    </row>
    <row r="359" spans="1:14" ht="24" customHeight="1" x14ac:dyDescent="0.2">
      <c r="A359" s="86" t="s">
        <v>753</v>
      </c>
      <c r="B359" s="65"/>
      <c r="C359" s="65"/>
      <c r="D359" s="65" t="s">
        <v>571</v>
      </c>
      <c r="E359" s="65"/>
      <c r="F359" s="66"/>
      <c r="G359" s="67"/>
      <c r="H359" s="68"/>
      <c r="I359" s="68"/>
      <c r="J359" s="68"/>
      <c r="K359" s="69">
        <f t="shared" ref="K359:L359" si="56">SUM(K360)</f>
        <v>3739.84</v>
      </c>
      <c r="L359" s="69">
        <f t="shared" si="56"/>
        <v>29169.919999999998</v>
      </c>
      <c r="M359" s="92">
        <f>SUM(M360)</f>
        <v>32909.760000000002</v>
      </c>
      <c r="N359" s="157">
        <f t="shared" si="49"/>
        <v>0</v>
      </c>
    </row>
    <row r="360" spans="1:14" ht="26.1" customHeight="1" x14ac:dyDescent="0.2">
      <c r="A360" s="80" t="s">
        <v>754</v>
      </c>
      <c r="B360" s="57" t="s">
        <v>755</v>
      </c>
      <c r="C360" s="56" t="s">
        <v>17</v>
      </c>
      <c r="D360" s="56" t="s">
        <v>756</v>
      </c>
      <c r="E360" s="58" t="s">
        <v>19</v>
      </c>
      <c r="F360" s="57">
        <v>416</v>
      </c>
      <c r="G360" s="59">
        <v>63.29</v>
      </c>
      <c r="H360" s="59">
        <v>8.99</v>
      </c>
      <c r="I360" s="59">
        <v>70.12</v>
      </c>
      <c r="J360" s="59">
        <v>79.11</v>
      </c>
      <c r="K360" s="59">
        <v>3739.84</v>
      </c>
      <c r="L360" s="59">
        <v>29169.919999999998</v>
      </c>
      <c r="M360" s="81">
        <v>32909.760000000002</v>
      </c>
      <c r="N360" s="157">
        <f t="shared" si="49"/>
        <v>0</v>
      </c>
    </row>
    <row r="361" spans="1:14" ht="24" customHeight="1" x14ac:dyDescent="0.2">
      <c r="A361" s="82" t="s">
        <v>757</v>
      </c>
      <c r="B361" s="51"/>
      <c r="C361" s="51"/>
      <c r="D361" s="51" t="s">
        <v>758</v>
      </c>
      <c r="E361" s="51"/>
      <c r="F361" s="52"/>
      <c r="G361" s="53"/>
      <c r="H361" s="54"/>
      <c r="I361" s="54"/>
      <c r="J361" s="54"/>
      <c r="K361" s="55">
        <f t="shared" ref="K361:L361" si="57">K362+K410+K419+K423+K428</f>
        <v>19927.14</v>
      </c>
      <c r="L361" s="55">
        <f t="shared" si="57"/>
        <v>88905.43</v>
      </c>
      <c r="M361" s="90">
        <f>M362+M410+M419+M423+M428</f>
        <v>108832.57</v>
      </c>
      <c r="N361" s="157">
        <f t="shared" si="49"/>
        <v>0.01</v>
      </c>
    </row>
    <row r="362" spans="1:14" ht="24" customHeight="1" x14ac:dyDescent="0.2">
      <c r="A362" s="84" t="s">
        <v>759</v>
      </c>
      <c r="B362" s="60"/>
      <c r="C362" s="60"/>
      <c r="D362" s="60" t="s">
        <v>760</v>
      </c>
      <c r="E362" s="60"/>
      <c r="F362" s="61"/>
      <c r="G362" s="62"/>
      <c r="H362" s="63"/>
      <c r="I362" s="63"/>
      <c r="J362" s="63"/>
      <c r="K362" s="64">
        <f t="shared" ref="K362:L362" si="58">SUM(K363:K409)</f>
        <v>13336.39</v>
      </c>
      <c r="L362" s="64">
        <f t="shared" si="58"/>
        <v>30005.84</v>
      </c>
      <c r="M362" s="91">
        <f>SUM(M363:M409)</f>
        <v>43342.23</v>
      </c>
      <c r="N362" s="157">
        <f t="shared" si="49"/>
        <v>0</v>
      </c>
    </row>
    <row r="363" spans="1:14" ht="39" customHeight="1" x14ac:dyDescent="0.2">
      <c r="A363" s="80" t="s">
        <v>761</v>
      </c>
      <c r="B363" s="57" t="s">
        <v>762</v>
      </c>
      <c r="C363" s="56" t="s">
        <v>17</v>
      </c>
      <c r="D363" s="56" t="s">
        <v>763</v>
      </c>
      <c r="E363" s="58" t="s">
        <v>34</v>
      </c>
      <c r="F363" s="57">
        <v>246.5</v>
      </c>
      <c r="G363" s="59">
        <v>23.01</v>
      </c>
      <c r="H363" s="59">
        <v>16.86</v>
      </c>
      <c r="I363" s="59">
        <v>11.9</v>
      </c>
      <c r="J363" s="59">
        <v>28.76</v>
      </c>
      <c r="K363" s="59">
        <v>4155.99</v>
      </c>
      <c r="L363" s="59">
        <v>2933.35</v>
      </c>
      <c r="M363" s="81">
        <v>7089.34</v>
      </c>
      <c r="N363" s="157">
        <f t="shared" si="49"/>
        <v>0</v>
      </c>
    </row>
    <row r="364" spans="1:14" ht="39" customHeight="1" x14ac:dyDescent="0.2">
      <c r="A364" s="80" t="s">
        <v>764</v>
      </c>
      <c r="B364" s="57" t="s">
        <v>765</v>
      </c>
      <c r="C364" s="56" t="s">
        <v>17</v>
      </c>
      <c r="D364" s="56" t="s">
        <v>766</v>
      </c>
      <c r="E364" s="58" t="s">
        <v>34</v>
      </c>
      <c r="F364" s="57">
        <v>107.7</v>
      </c>
      <c r="G364" s="59">
        <v>31.82</v>
      </c>
      <c r="H364" s="59">
        <v>20.100000000000001</v>
      </c>
      <c r="I364" s="59">
        <v>19.670000000000002</v>
      </c>
      <c r="J364" s="59">
        <v>39.770000000000003</v>
      </c>
      <c r="K364" s="59">
        <v>2164.77</v>
      </c>
      <c r="L364" s="59">
        <v>2118.4499999999998</v>
      </c>
      <c r="M364" s="81">
        <v>4283.22</v>
      </c>
      <c r="N364" s="157">
        <f t="shared" si="49"/>
        <v>0</v>
      </c>
    </row>
    <row r="365" spans="1:14" ht="39" customHeight="1" x14ac:dyDescent="0.2">
      <c r="A365" s="80" t="s">
        <v>767</v>
      </c>
      <c r="B365" s="57" t="s">
        <v>768</v>
      </c>
      <c r="C365" s="56" t="s">
        <v>17</v>
      </c>
      <c r="D365" s="56" t="s">
        <v>769</v>
      </c>
      <c r="E365" s="58" t="s">
        <v>34</v>
      </c>
      <c r="F365" s="57">
        <v>166.6</v>
      </c>
      <c r="G365" s="59">
        <v>29.79</v>
      </c>
      <c r="H365" s="59">
        <v>11.86</v>
      </c>
      <c r="I365" s="59">
        <v>25.37</v>
      </c>
      <c r="J365" s="59">
        <v>37.229999999999997</v>
      </c>
      <c r="K365" s="59">
        <v>1975.88</v>
      </c>
      <c r="L365" s="59">
        <v>4226.63</v>
      </c>
      <c r="M365" s="81">
        <v>6202.51</v>
      </c>
      <c r="N365" s="157">
        <f t="shared" si="49"/>
        <v>0</v>
      </c>
    </row>
    <row r="366" spans="1:14" ht="26.1" customHeight="1" x14ac:dyDescent="0.2">
      <c r="A366" s="80" t="s">
        <v>770</v>
      </c>
      <c r="B366" s="57" t="s">
        <v>771</v>
      </c>
      <c r="C366" s="56" t="s">
        <v>17</v>
      </c>
      <c r="D366" s="56" t="s">
        <v>772</v>
      </c>
      <c r="E366" s="58" t="s">
        <v>34</v>
      </c>
      <c r="F366" s="57">
        <v>145.6</v>
      </c>
      <c r="G366" s="59">
        <v>29.7</v>
      </c>
      <c r="H366" s="59">
        <v>1.76</v>
      </c>
      <c r="I366" s="59">
        <v>35.36</v>
      </c>
      <c r="J366" s="59">
        <v>37.119999999999997</v>
      </c>
      <c r="K366" s="59">
        <v>256.26</v>
      </c>
      <c r="L366" s="59">
        <v>5148.41</v>
      </c>
      <c r="M366" s="81">
        <v>5404.67</v>
      </c>
      <c r="N366" s="157">
        <f t="shared" si="49"/>
        <v>0</v>
      </c>
    </row>
    <row r="367" spans="1:14" ht="26.1" customHeight="1" x14ac:dyDescent="0.2">
      <c r="A367" s="80" t="s">
        <v>773</v>
      </c>
      <c r="B367" s="57" t="s">
        <v>774</v>
      </c>
      <c r="C367" s="56" t="s">
        <v>17</v>
      </c>
      <c r="D367" s="56" t="s">
        <v>775</v>
      </c>
      <c r="E367" s="58" t="s">
        <v>34</v>
      </c>
      <c r="F367" s="57">
        <v>71.7</v>
      </c>
      <c r="G367" s="59">
        <v>48.43</v>
      </c>
      <c r="H367" s="59">
        <v>2.17</v>
      </c>
      <c r="I367" s="59">
        <v>58.36</v>
      </c>
      <c r="J367" s="59">
        <v>60.53</v>
      </c>
      <c r="K367" s="59">
        <v>155.59</v>
      </c>
      <c r="L367" s="59">
        <v>4184.41</v>
      </c>
      <c r="M367" s="81">
        <v>4340</v>
      </c>
      <c r="N367" s="157">
        <f t="shared" si="49"/>
        <v>0</v>
      </c>
    </row>
    <row r="368" spans="1:14" ht="51.95" customHeight="1" x14ac:dyDescent="0.2">
      <c r="A368" s="80" t="s">
        <v>776</v>
      </c>
      <c r="B368" s="57" t="s">
        <v>777</v>
      </c>
      <c r="C368" s="56" t="s">
        <v>17</v>
      </c>
      <c r="D368" s="56" t="s">
        <v>778</v>
      </c>
      <c r="E368" s="58" t="s">
        <v>26</v>
      </c>
      <c r="F368" s="57">
        <v>1</v>
      </c>
      <c r="G368" s="59">
        <v>19.84</v>
      </c>
      <c r="H368" s="59">
        <v>5.91</v>
      </c>
      <c r="I368" s="59">
        <v>18.89</v>
      </c>
      <c r="J368" s="59">
        <v>24.8</v>
      </c>
      <c r="K368" s="59">
        <v>5.91</v>
      </c>
      <c r="L368" s="59">
        <v>18.89</v>
      </c>
      <c r="M368" s="81">
        <v>24.8</v>
      </c>
      <c r="N368" s="157">
        <f t="shared" si="49"/>
        <v>0</v>
      </c>
    </row>
    <row r="369" spans="1:14" ht="51.95" customHeight="1" x14ac:dyDescent="0.2">
      <c r="A369" s="80" t="s">
        <v>779</v>
      </c>
      <c r="B369" s="57" t="s">
        <v>780</v>
      </c>
      <c r="C369" s="56" t="s">
        <v>17</v>
      </c>
      <c r="D369" s="56" t="s">
        <v>781</v>
      </c>
      <c r="E369" s="58" t="s">
        <v>26</v>
      </c>
      <c r="F369" s="57">
        <v>1</v>
      </c>
      <c r="G369" s="59">
        <v>26.73</v>
      </c>
      <c r="H369" s="59">
        <v>6.09</v>
      </c>
      <c r="I369" s="59">
        <v>27.32</v>
      </c>
      <c r="J369" s="59">
        <v>33.409999999999997</v>
      </c>
      <c r="K369" s="59">
        <v>6.09</v>
      </c>
      <c r="L369" s="59">
        <v>27.32</v>
      </c>
      <c r="M369" s="81">
        <v>33.409999999999997</v>
      </c>
      <c r="N369" s="157">
        <f t="shared" si="49"/>
        <v>0</v>
      </c>
    </row>
    <row r="370" spans="1:14" ht="39" customHeight="1" x14ac:dyDescent="0.2">
      <c r="A370" s="80" t="s">
        <v>782</v>
      </c>
      <c r="B370" s="57" t="s">
        <v>783</v>
      </c>
      <c r="C370" s="56" t="s">
        <v>17</v>
      </c>
      <c r="D370" s="56" t="s">
        <v>784</v>
      </c>
      <c r="E370" s="58" t="s">
        <v>26</v>
      </c>
      <c r="F370" s="57">
        <v>1</v>
      </c>
      <c r="G370" s="59">
        <v>238.92</v>
      </c>
      <c r="H370" s="59">
        <v>12.09</v>
      </c>
      <c r="I370" s="59">
        <v>286.56</v>
      </c>
      <c r="J370" s="59">
        <v>298.64999999999998</v>
      </c>
      <c r="K370" s="59">
        <v>12.09</v>
      </c>
      <c r="L370" s="59">
        <v>286.56</v>
      </c>
      <c r="M370" s="81">
        <v>298.64999999999998</v>
      </c>
      <c r="N370" s="157">
        <f t="shared" si="49"/>
        <v>0</v>
      </c>
    </row>
    <row r="371" spans="1:14" ht="51.95" customHeight="1" x14ac:dyDescent="0.2">
      <c r="A371" s="80" t="s">
        <v>785</v>
      </c>
      <c r="B371" s="57" t="s">
        <v>786</v>
      </c>
      <c r="C371" s="56" t="s">
        <v>17</v>
      </c>
      <c r="D371" s="56" t="s">
        <v>787</v>
      </c>
      <c r="E371" s="58" t="s">
        <v>26</v>
      </c>
      <c r="F371" s="57">
        <v>56</v>
      </c>
      <c r="G371" s="59">
        <v>6.11</v>
      </c>
      <c r="H371" s="59">
        <v>3.73</v>
      </c>
      <c r="I371" s="59">
        <v>3.9</v>
      </c>
      <c r="J371" s="59">
        <v>7.63</v>
      </c>
      <c r="K371" s="59">
        <v>208.88</v>
      </c>
      <c r="L371" s="59">
        <v>218.4</v>
      </c>
      <c r="M371" s="81">
        <v>427.28</v>
      </c>
      <c r="N371" s="157">
        <f t="shared" si="49"/>
        <v>0</v>
      </c>
    </row>
    <row r="372" spans="1:14" ht="39" customHeight="1" x14ac:dyDescent="0.2">
      <c r="A372" s="80" t="s">
        <v>788</v>
      </c>
      <c r="B372" s="57" t="s">
        <v>789</v>
      </c>
      <c r="C372" s="56" t="s">
        <v>17</v>
      </c>
      <c r="D372" s="56" t="s">
        <v>790</v>
      </c>
      <c r="E372" s="58" t="s">
        <v>26</v>
      </c>
      <c r="F372" s="57">
        <v>14</v>
      </c>
      <c r="G372" s="59">
        <v>5.85</v>
      </c>
      <c r="H372" s="59">
        <v>2.31</v>
      </c>
      <c r="I372" s="59">
        <v>5</v>
      </c>
      <c r="J372" s="59">
        <v>7.31</v>
      </c>
      <c r="K372" s="59">
        <v>32.340000000000003</v>
      </c>
      <c r="L372" s="59">
        <v>70</v>
      </c>
      <c r="M372" s="81">
        <v>102.34</v>
      </c>
      <c r="N372" s="157">
        <f t="shared" si="49"/>
        <v>0</v>
      </c>
    </row>
    <row r="373" spans="1:14" ht="51.95" customHeight="1" x14ac:dyDescent="0.2">
      <c r="A373" s="80" t="s">
        <v>791</v>
      </c>
      <c r="B373" s="57" t="s">
        <v>792</v>
      </c>
      <c r="C373" s="56" t="s">
        <v>17</v>
      </c>
      <c r="D373" s="56" t="s">
        <v>793</v>
      </c>
      <c r="E373" s="58" t="s">
        <v>26</v>
      </c>
      <c r="F373" s="57">
        <v>46</v>
      </c>
      <c r="G373" s="59">
        <v>13.86</v>
      </c>
      <c r="H373" s="59">
        <v>5.94</v>
      </c>
      <c r="I373" s="59">
        <v>11.38</v>
      </c>
      <c r="J373" s="59">
        <v>17.32</v>
      </c>
      <c r="K373" s="59">
        <v>273.24</v>
      </c>
      <c r="L373" s="59">
        <v>523.48</v>
      </c>
      <c r="M373" s="81">
        <v>796.72</v>
      </c>
      <c r="N373" s="157">
        <f t="shared" si="49"/>
        <v>0</v>
      </c>
    </row>
    <row r="374" spans="1:14" ht="39" customHeight="1" x14ac:dyDescent="0.2">
      <c r="A374" s="80" t="s">
        <v>794</v>
      </c>
      <c r="B374" s="57" t="s">
        <v>795</v>
      </c>
      <c r="C374" s="56" t="s">
        <v>17</v>
      </c>
      <c r="D374" s="56" t="s">
        <v>796</v>
      </c>
      <c r="E374" s="58" t="s">
        <v>26</v>
      </c>
      <c r="F374" s="57">
        <v>10</v>
      </c>
      <c r="G374" s="59">
        <v>19.829999999999998</v>
      </c>
      <c r="H374" s="59">
        <v>4.08</v>
      </c>
      <c r="I374" s="59">
        <v>20.7</v>
      </c>
      <c r="J374" s="59">
        <v>24.78</v>
      </c>
      <c r="K374" s="59">
        <v>40.799999999999997</v>
      </c>
      <c r="L374" s="59">
        <v>207</v>
      </c>
      <c r="M374" s="81">
        <v>247.8</v>
      </c>
      <c r="N374" s="157">
        <f t="shared" si="49"/>
        <v>0</v>
      </c>
    </row>
    <row r="375" spans="1:14" ht="39" customHeight="1" x14ac:dyDescent="0.2">
      <c r="A375" s="80" t="s">
        <v>797</v>
      </c>
      <c r="B375" s="57" t="s">
        <v>798</v>
      </c>
      <c r="C375" s="56" t="s">
        <v>17</v>
      </c>
      <c r="D375" s="56" t="s">
        <v>799</v>
      </c>
      <c r="E375" s="58" t="s">
        <v>26</v>
      </c>
      <c r="F375" s="57">
        <v>3</v>
      </c>
      <c r="G375" s="59">
        <v>7.28</v>
      </c>
      <c r="H375" s="59">
        <v>4.3899999999999997</v>
      </c>
      <c r="I375" s="59">
        <v>4.71</v>
      </c>
      <c r="J375" s="59">
        <v>9.1</v>
      </c>
      <c r="K375" s="59">
        <v>13.17</v>
      </c>
      <c r="L375" s="59">
        <v>14.13</v>
      </c>
      <c r="M375" s="81">
        <v>27.3</v>
      </c>
      <c r="N375" s="157">
        <f t="shared" si="49"/>
        <v>0</v>
      </c>
    </row>
    <row r="376" spans="1:14" ht="39" customHeight="1" x14ac:dyDescent="0.2">
      <c r="A376" s="80" t="s">
        <v>800</v>
      </c>
      <c r="B376" s="57" t="s">
        <v>801</v>
      </c>
      <c r="C376" s="56" t="s">
        <v>17</v>
      </c>
      <c r="D376" s="56" t="s">
        <v>802</v>
      </c>
      <c r="E376" s="58" t="s">
        <v>26</v>
      </c>
      <c r="F376" s="57">
        <v>9</v>
      </c>
      <c r="G376" s="59">
        <v>15.29</v>
      </c>
      <c r="H376" s="59">
        <v>4.08</v>
      </c>
      <c r="I376" s="59">
        <v>15.03</v>
      </c>
      <c r="J376" s="59">
        <v>19.11</v>
      </c>
      <c r="K376" s="59">
        <v>36.72</v>
      </c>
      <c r="L376" s="59">
        <v>135.27000000000001</v>
      </c>
      <c r="M376" s="81">
        <v>171.99</v>
      </c>
      <c r="N376" s="157">
        <f t="shared" si="49"/>
        <v>0</v>
      </c>
    </row>
    <row r="377" spans="1:14" ht="24" customHeight="1" x14ac:dyDescent="0.2">
      <c r="A377" s="80" t="s">
        <v>803</v>
      </c>
      <c r="B377" s="57" t="s">
        <v>804</v>
      </c>
      <c r="C377" s="56" t="s">
        <v>394</v>
      </c>
      <c r="D377" s="56" t="s">
        <v>805</v>
      </c>
      <c r="E377" s="58" t="s">
        <v>26</v>
      </c>
      <c r="F377" s="57">
        <v>4</v>
      </c>
      <c r="G377" s="59">
        <v>39.630000000000003</v>
      </c>
      <c r="H377" s="59">
        <v>13.96</v>
      </c>
      <c r="I377" s="59">
        <v>35.57</v>
      </c>
      <c r="J377" s="59">
        <v>49.53</v>
      </c>
      <c r="K377" s="59">
        <v>55.84</v>
      </c>
      <c r="L377" s="59">
        <v>142.28</v>
      </c>
      <c r="M377" s="81">
        <v>198.12</v>
      </c>
      <c r="N377" s="157">
        <f t="shared" si="49"/>
        <v>0</v>
      </c>
    </row>
    <row r="378" spans="1:14" ht="39" customHeight="1" x14ac:dyDescent="0.2">
      <c r="A378" s="80" t="s">
        <v>806</v>
      </c>
      <c r="B378" s="57" t="s">
        <v>807</v>
      </c>
      <c r="C378" s="56" t="s">
        <v>17</v>
      </c>
      <c r="D378" s="56" t="s">
        <v>808</v>
      </c>
      <c r="E378" s="58" t="s">
        <v>26</v>
      </c>
      <c r="F378" s="57">
        <v>9</v>
      </c>
      <c r="G378" s="59">
        <v>12.57</v>
      </c>
      <c r="H378" s="59">
        <v>5.39</v>
      </c>
      <c r="I378" s="59">
        <v>10.32</v>
      </c>
      <c r="J378" s="59">
        <v>15.71</v>
      </c>
      <c r="K378" s="59">
        <v>48.51</v>
      </c>
      <c r="L378" s="59">
        <v>92.88</v>
      </c>
      <c r="M378" s="81">
        <v>141.38999999999999</v>
      </c>
      <c r="N378" s="157">
        <f t="shared" si="49"/>
        <v>0</v>
      </c>
    </row>
    <row r="379" spans="1:14" ht="39" customHeight="1" x14ac:dyDescent="0.2">
      <c r="A379" s="80" t="s">
        <v>809</v>
      </c>
      <c r="B379" s="57" t="s">
        <v>810</v>
      </c>
      <c r="C379" s="56" t="s">
        <v>17</v>
      </c>
      <c r="D379" s="56" t="s">
        <v>811</v>
      </c>
      <c r="E379" s="58" t="s">
        <v>26</v>
      </c>
      <c r="F379" s="57">
        <v>2</v>
      </c>
      <c r="G379" s="59">
        <v>14.75</v>
      </c>
      <c r="H379" s="59">
        <v>5.78</v>
      </c>
      <c r="I379" s="59">
        <v>12.65</v>
      </c>
      <c r="J379" s="59">
        <v>18.43</v>
      </c>
      <c r="K379" s="59">
        <v>11.56</v>
      </c>
      <c r="L379" s="59">
        <v>25.3</v>
      </c>
      <c r="M379" s="81">
        <v>36.86</v>
      </c>
      <c r="N379" s="157">
        <f t="shared" si="49"/>
        <v>0</v>
      </c>
    </row>
    <row r="380" spans="1:14" ht="39" customHeight="1" x14ac:dyDescent="0.2">
      <c r="A380" s="80" t="s">
        <v>812</v>
      </c>
      <c r="B380" s="57" t="s">
        <v>813</v>
      </c>
      <c r="C380" s="56" t="s">
        <v>17</v>
      </c>
      <c r="D380" s="56" t="s">
        <v>814</v>
      </c>
      <c r="E380" s="58" t="s">
        <v>26</v>
      </c>
      <c r="F380" s="57">
        <v>10</v>
      </c>
      <c r="G380" s="59">
        <v>16.89</v>
      </c>
      <c r="H380" s="59">
        <v>3.25</v>
      </c>
      <c r="I380" s="59">
        <v>17.86</v>
      </c>
      <c r="J380" s="59">
        <v>21.11</v>
      </c>
      <c r="K380" s="59">
        <v>32.5</v>
      </c>
      <c r="L380" s="59">
        <v>178.6</v>
      </c>
      <c r="M380" s="81">
        <v>211.1</v>
      </c>
      <c r="N380" s="157">
        <f t="shared" si="49"/>
        <v>0</v>
      </c>
    </row>
    <row r="381" spans="1:14" ht="39" customHeight="1" x14ac:dyDescent="0.2">
      <c r="A381" s="80" t="s">
        <v>815</v>
      </c>
      <c r="B381" s="57" t="s">
        <v>816</v>
      </c>
      <c r="C381" s="56" t="s">
        <v>17</v>
      </c>
      <c r="D381" s="56" t="s">
        <v>817</v>
      </c>
      <c r="E381" s="58" t="s">
        <v>26</v>
      </c>
      <c r="F381" s="57">
        <v>3</v>
      </c>
      <c r="G381" s="59">
        <v>19.95</v>
      </c>
      <c r="H381" s="59">
        <v>3.48</v>
      </c>
      <c r="I381" s="59">
        <v>21.45</v>
      </c>
      <c r="J381" s="59">
        <v>24.93</v>
      </c>
      <c r="K381" s="59">
        <v>10.44</v>
      </c>
      <c r="L381" s="59">
        <v>64.349999999999994</v>
      </c>
      <c r="M381" s="81">
        <v>74.790000000000006</v>
      </c>
      <c r="N381" s="157">
        <f t="shared" si="49"/>
        <v>0</v>
      </c>
    </row>
    <row r="382" spans="1:14" ht="39" customHeight="1" x14ac:dyDescent="0.2">
      <c r="A382" s="80" t="s">
        <v>818</v>
      </c>
      <c r="B382" s="57" t="s">
        <v>819</v>
      </c>
      <c r="C382" s="56" t="s">
        <v>17</v>
      </c>
      <c r="D382" s="56" t="s">
        <v>820</v>
      </c>
      <c r="E382" s="58" t="s">
        <v>26</v>
      </c>
      <c r="F382" s="57">
        <v>1</v>
      </c>
      <c r="G382" s="59">
        <v>29.46</v>
      </c>
      <c r="H382" s="59">
        <v>4.58</v>
      </c>
      <c r="I382" s="59">
        <v>32.24</v>
      </c>
      <c r="J382" s="59">
        <v>36.82</v>
      </c>
      <c r="K382" s="59">
        <v>4.58</v>
      </c>
      <c r="L382" s="59">
        <v>32.24</v>
      </c>
      <c r="M382" s="81">
        <v>36.82</v>
      </c>
      <c r="N382" s="157">
        <f t="shared" si="49"/>
        <v>0</v>
      </c>
    </row>
    <row r="383" spans="1:14" ht="26.1" customHeight="1" x14ac:dyDescent="0.2">
      <c r="A383" s="80" t="s">
        <v>821</v>
      </c>
      <c r="B383" s="57" t="s">
        <v>822</v>
      </c>
      <c r="C383" s="56" t="s">
        <v>17</v>
      </c>
      <c r="D383" s="56" t="s">
        <v>823</v>
      </c>
      <c r="E383" s="58" t="s">
        <v>26</v>
      </c>
      <c r="F383" s="57">
        <v>1</v>
      </c>
      <c r="G383" s="59">
        <v>23.02</v>
      </c>
      <c r="H383" s="59">
        <v>4.42</v>
      </c>
      <c r="I383" s="59">
        <v>24.35</v>
      </c>
      <c r="J383" s="59">
        <v>28.77</v>
      </c>
      <c r="K383" s="59">
        <v>4.42</v>
      </c>
      <c r="L383" s="59">
        <v>24.35</v>
      </c>
      <c r="M383" s="81">
        <v>28.77</v>
      </c>
      <c r="N383" s="157">
        <f t="shared" si="49"/>
        <v>0</v>
      </c>
    </row>
    <row r="384" spans="1:14" ht="39" customHeight="1" x14ac:dyDescent="0.2">
      <c r="A384" s="80" t="s">
        <v>824</v>
      </c>
      <c r="B384" s="57" t="s">
        <v>825</v>
      </c>
      <c r="C384" s="56" t="s">
        <v>17</v>
      </c>
      <c r="D384" s="56" t="s">
        <v>826</v>
      </c>
      <c r="E384" s="58" t="s">
        <v>26</v>
      </c>
      <c r="F384" s="57">
        <v>4</v>
      </c>
      <c r="G384" s="59">
        <v>10.119999999999999</v>
      </c>
      <c r="H384" s="59">
        <v>4.91</v>
      </c>
      <c r="I384" s="59">
        <v>7.74</v>
      </c>
      <c r="J384" s="59">
        <v>12.65</v>
      </c>
      <c r="K384" s="59">
        <v>19.64</v>
      </c>
      <c r="L384" s="59">
        <v>30.96</v>
      </c>
      <c r="M384" s="81">
        <v>50.6</v>
      </c>
      <c r="N384" s="157">
        <f t="shared" si="49"/>
        <v>0</v>
      </c>
    </row>
    <row r="385" spans="1:14" ht="39" customHeight="1" x14ac:dyDescent="0.2">
      <c r="A385" s="80" t="s">
        <v>827</v>
      </c>
      <c r="B385" s="57" t="s">
        <v>828</v>
      </c>
      <c r="C385" s="56" t="s">
        <v>17</v>
      </c>
      <c r="D385" s="56" t="s">
        <v>829</v>
      </c>
      <c r="E385" s="58" t="s">
        <v>26</v>
      </c>
      <c r="F385" s="57">
        <v>2</v>
      </c>
      <c r="G385" s="59">
        <v>20.93</v>
      </c>
      <c r="H385" s="59">
        <v>4.08</v>
      </c>
      <c r="I385" s="59">
        <v>22.08</v>
      </c>
      <c r="J385" s="59">
        <v>26.16</v>
      </c>
      <c r="K385" s="59">
        <v>8.16</v>
      </c>
      <c r="L385" s="59">
        <v>44.16</v>
      </c>
      <c r="M385" s="81">
        <v>52.32</v>
      </c>
      <c r="N385" s="157">
        <f t="shared" si="49"/>
        <v>0</v>
      </c>
    </row>
    <row r="386" spans="1:14" ht="26.1" customHeight="1" x14ac:dyDescent="0.2">
      <c r="A386" s="80" t="s">
        <v>830</v>
      </c>
      <c r="B386" s="57" t="s">
        <v>831</v>
      </c>
      <c r="C386" s="56" t="s">
        <v>17</v>
      </c>
      <c r="D386" s="56" t="s">
        <v>832</v>
      </c>
      <c r="E386" s="58" t="s">
        <v>26</v>
      </c>
      <c r="F386" s="57">
        <v>4</v>
      </c>
      <c r="G386" s="59">
        <v>4.3600000000000003</v>
      </c>
      <c r="H386" s="59">
        <v>2.08</v>
      </c>
      <c r="I386" s="59">
        <v>3.37</v>
      </c>
      <c r="J386" s="59">
        <v>5.45</v>
      </c>
      <c r="K386" s="59">
        <v>8.32</v>
      </c>
      <c r="L386" s="59">
        <v>13.48</v>
      </c>
      <c r="M386" s="81">
        <v>21.8</v>
      </c>
      <c r="N386" s="157">
        <f t="shared" si="49"/>
        <v>0</v>
      </c>
    </row>
    <row r="387" spans="1:14" ht="26.1" customHeight="1" x14ac:dyDescent="0.2">
      <c r="A387" s="80" t="s">
        <v>833</v>
      </c>
      <c r="B387" s="57" t="s">
        <v>834</v>
      </c>
      <c r="C387" s="56" t="s">
        <v>17</v>
      </c>
      <c r="D387" s="56" t="s">
        <v>835</v>
      </c>
      <c r="E387" s="58" t="s">
        <v>26</v>
      </c>
      <c r="F387" s="57">
        <v>2</v>
      </c>
      <c r="G387" s="59">
        <v>6.54</v>
      </c>
      <c r="H387" s="59">
        <v>2.54</v>
      </c>
      <c r="I387" s="59">
        <v>5.63</v>
      </c>
      <c r="J387" s="59">
        <v>8.17</v>
      </c>
      <c r="K387" s="59">
        <v>5.08</v>
      </c>
      <c r="L387" s="59">
        <v>11.26</v>
      </c>
      <c r="M387" s="81">
        <v>16.34</v>
      </c>
      <c r="N387" s="157">
        <f t="shared" si="49"/>
        <v>0</v>
      </c>
    </row>
    <row r="388" spans="1:14" ht="26.1" customHeight="1" x14ac:dyDescent="0.2">
      <c r="A388" s="80" t="s">
        <v>836</v>
      </c>
      <c r="B388" s="57" t="s">
        <v>822</v>
      </c>
      <c r="C388" s="56" t="s">
        <v>17</v>
      </c>
      <c r="D388" s="56" t="s">
        <v>823</v>
      </c>
      <c r="E388" s="58" t="s">
        <v>26</v>
      </c>
      <c r="F388" s="57">
        <v>3</v>
      </c>
      <c r="G388" s="59">
        <v>23.02</v>
      </c>
      <c r="H388" s="59">
        <v>4.42</v>
      </c>
      <c r="I388" s="59">
        <v>24.35</v>
      </c>
      <c r="J388" s="59">
        <v>28.77</v>
      </c>
      <c r="K388" s="59">
        <v>13.26</v>
      </c>
      <c r="L388" s="59">
        <v>73.05</v>
      </c>
      <c r="M388" s="81">
        <v>86.31</v>
      </c>
      <c r="N388" s="157">
        <f t="shared" si="49"/>
        <v>0</v>
      </c>
    </row>
    <row r="389" spans="1:14" ht="39" customHeight="1" x14ac:dyDescent="0.2">
      <c r="A389" s="80" t="s">
        <v>837</v>
      </c>
      <c r="B389" s="57" t="s">
        <v>838</v>
      </c>
      <c r="C389" s="56" t="s">
        <v>17</v>
      </c>
      <c r="D389" s="56" t="s">
        <v>839</v>
      </c>
      <c r="E389" s="58" t="s">
        <v>26</v>
      </c>
      <c r="F389" s="57">
        <v>161</v>
      </c>
      <c r="G389" s="59">
        <v>9.3699999999999992</v>
      </c>
      <c r="H389" s="59">
        <v>6.73</v>
      </c>
      <c r="I389" s="59">
        <v>4.9800000000000004</v>
      </c>
      <c r="J389" s="59">
        <v>11.71</v>
      </c>
      <c r="K389" s="59">
        <v>1083.53</v>
      </c>
      <c r="L389" s="59">
        <v>801.78</v>
      </c>
      <c r="M389" s="81">
        <v>1885.31</v>
      </c>
      <c r="N389" s="157">
        <f t="shared" si="49"/>
        <v>0</v>
      </c>
    </row>
    <row r="390" spans="1:14" ht="39" customHeight="1" x14ac:dyDescent="0.2">
      <c r="A390" s="80" t="s">
        <v>840</v>
      </c>
      <c r="B390" s="57" t="s">
        <v>841</v>
      </c>
      <c r="C390" s="56" t="s">
        <v>17</v>
      </c>
      <c r="D390" s="56" t="s">
        <v>842</v>
      </c>
      <c r="E390" s="58" t="s">
        <v>26</v>
      </c>
      <c r="F390" s="57">
        <v>53</v>
      </c>
      <c r="G390" s="59">
        <v>13</v>
      </c>
      <c r="H390" s="59">
        <v>8.0299999999999994</v>
      </c>
      <c r="I390" s="59">
        <v>8.2200000000000006</v>
      </c>
      <c r="J390" s="59">
        <v>16.25</v>
      </c>
      <c r="K390" s="59">
        <v>425.59</v>
      </c>
      <c r="L390" s="59">
        <v>435.66</v>
      </c>
      <c r="M390" s="81">
        <v>861.25</v>
      </c>
      <c r="N390" s="157">
        <f t="shared" si="49"/>
        <v>0</v>
      </c>
    </row>
    <row r="391" spans="1:14" ht="39" customHeight="1" x14ac:dyDescent="0.2">
      <c r="A391" s="80" t="s">
        <v>843</v>
      </c>
      <c r="B391" s="57" t="s">
        <v>844</v>
      </c>
      <c r="C391" s="56" t="s">
        <v>17</v>
      </c>
      <c r="D391" s="56" t="s">
        <v>845</v>
      </c>
      <c r="E391" s="58" t="s">
        <v>26</v>
      </c>
      <c r="F391" s="57">
        <v>78</v>
      </c>
      <c r="G391" s="59">
        <v>14.52</v>
      </c>
      <c r="H391" s="59">
        <v>5.63</v>
      </c>
      <c r="I391" s="59">
        <v>12.52</v>
      </c>
      <c r="J391" s="59">
        <v>18.149999999999999</v>
      </c>
      <c r="K391" s="59">
        <v>439.14</v>
      </c>
      <c r="L391" s="59">
        <v>976.56</v>
      </c>
      <c r="M391" s="81">
        <v>1415.7</v>
      </c>
      <c r="N391" s="157">
        <f t="shared" ref="N391:N454" si="59">M391/$M$788</f>
        <v>0</v>
      </c>
    </row>
    <row r="392" spans="1:14" ht="39" customHeight="1" x14ac:dyDescent="0.2">
      <c r="A392" s="80" t="s">
        <v>846</v>
      </c>
      <c r="B392" s="57" t="s">
        <v>847</v>
      </c>
      <c r="C392" s="56" t="s">
        <v>17</v>
      </c>
      <c r="D392" s="56" t="s">
        <v>848</v>
      </c>
      <c r="E392" s="58" t="s">
        <v>26</v>
      </c>
      <c r="F392" s="57">
        <v>35</v>
      </c>
      <c r="G392" s="59">
        <v>41.69</v>
      </c>
      <c r="H392" s="59">
        <v>6.67</v>
      </c>
      <c r="I392" s="59">
        <v>45.44</v>
      </c>
      <c r="J392" s="59">
        <v>52.11</v>
      </c>
      <c r="K392" s="59">
        <v>233.45</v>
      </c>
      <c r="L392" s="59">
        <v>1590.4</v>
      </c>
      <c r="M392" s="81">
        <v>1823.85</v>
      </c>
      <c r="N392" s="157">
        <f t="shared" si="59"/>
        <v>0</v>
      </c>
    </row>
    <row r="393" spans="1:14" ht="39" customHeight="1" x14ac:dyDescent="0.2">
      <c r="A393" s="80" t="s">
        <v>849</v>
      </c>
      <c r="B393" s="57" t="s">
        <v>850</v>
      </c>
      <c r="C393" s="56" t="s">
        <v>17</v>
      </c>
      <c r="D393" s="56" t="s">
        <v>851</v>
      </c>
      <c r="E393" s="58" t="s">
        <v>26</v>
      </c>
      <c r="F393" s="57">
        <v>9</v>
      </c>
      <c r="G393" s="59">
        <v>104.28</v>
      </c>
      <c r="H393" s="59">
        <v>8.18</v>
      </c>
      <c r="I393" s="59">
        <v>122.17</v>
      </c>
      <c r="J393" s="59">
        <v>130.35</v>
      </c>
      <c r="K393" s="59">
        <v>73.62</v>
      </c>
      <c r="L393" s="59">
        <v>1099.53</v>
      </c>
      <c r="M393" s="81">
        <v>1173.1500000000001</v>
      </c>
      <c r="N393" s="157">
        <f t="shared" si="59"/>
        <v>0</v>
      </c>
    </row>
    <row r="394" spans="1:14" ht="39" customHeight="1" x14ac:dyDescent="0.2">
      <c r="A394" s="80" t="s">
        <v>852</v>
      </c>
      <c r="B394" s="57" t="s">
        <v>853</v>
      </c>
      <c r="C394" s="56" t="s">
        <v>17</v>
      </c>
      <c r="D394" s="56" t="s">
        <v>854</v>
      </c>
      <c r="E394" s="58" t="s">
        <v>26</v>
      </c>
      <c r="F394" s="57">
        <v>11</v>
      </c>
      <c r="G394" s="59">
        <v>16.34</v>
      </c>
      <c r="H394" s="59">
        <v>6.26</v>
      </c>
      <c r="I394" s="59">
        <v>14.16</v>
      </c>
      <c r="J394" s="59">
        <v>20.420000000000002</v>
      </c>
      <c r="K394" s="59">
        <v>68.86</v>
      </c>
      <c r="L394" s="59">
        <v>155.76</v>
      </c>
      <c r="M394" s="81">
        <v>224.62</v>
      </c>
      <c r="N394" s="157">
        <f t="shared" si="59"/>
        <v>0</v>
      </c>
    </row>
    <row r="395" spans="1:14" ht="39" customHeight="1" x14ac:dyDescent="0.2">
      <c r="A395" s="80" t="s">
        <v>855</v>
      </c>
      <c r="B395" s="57" t="s">
        <v>856</v>
      </c>
      <c r="C395" s="56" t="s">
        <v>17</v>
      </c>
      <c r="D395" s="56" t="s">
        <v>857</v>
      </c>
      <c r="E395" s="58" t="s">
        <v>26</v>
      </c>
      <c r="F395" s="57">
        <v>84</v>
      </c>
      <c r="G395" s="59">
        <v>13.02</v>
      </c>
      <c r="H395" s="59">
        <v>5.8</v>
      </c>
      <c r="I395" s="59">
        <v>10.47</v>
      </c>
      <c r="J395" s="59">
        <v>16.27</v>
      </c>
      <c r="K395" s="59">
        <v>487.2</v>
      </c>
      <c r="L395" s="59">
        <v>879.48</v>
      </c>
      <c r="M395" s="81">
        <v>1366.68</v>
      </c>
      <c r="N395" s="157">
        <f t="shared" si="59"/>
        <v>0</v>
      </c>
    </row>
    <row r="396" spans="1:14" ht="39" customHeight="1" x14ac:dyDescent="0.2">
      <c r="A396" s="80" t="s">
        <v>858</v>
      </c>
      <c r="B396" s="57" t="s">
        <v>859</v>
      </c>
      <c r="C396" s="56" t="s">
        <v>17</v>
      </c>
      <c r="D396" s="56" t="s">
        <v>860</v>
      </c>
      <c r="E396" s="58" t="s">
        <v>26</v>
      </c>
      <c r="F396" s="57">
        <v>30</v>
      </c>
      <c r="G396" s="59">
        <v>11.91</v>
      </c>
      <c r="H396" s="59">
        <v>8.0299999999999994</v>
      </c>
      <c r="I396" s="59">
        <v>6.85</v>
      </c>
      <c r="J396" s="59">
        <v>14.88</v>
      </c>
      <c r="K396" s="59">
        <v>240.9</v>
      </c>
      <c r="L396" s="59">
        <v>205.5</v>
      </c>
      <c r="M396" s="81">
        <v>446.4</v>
      </c>
      <c r="N396" s="157">
        <f t="shared" si="59"/>
        <v>0</v>
      </c>
    </row>
    <row r="397" spans="1:14" ht="39" customHeight="1" x14ac:dyDescent="0.2">
      <c r="A397" s="80" t="s">
        <v>861</v>
      </c>
      <c r="B397" s="57" t="s">
        <v>862</v>
      </c>
      <c r="C397" s="56" t="s">
        <v>17</v>
      </c>
      <c r="D397" s="56" t="s">
        <v>863</v>
      </c>
      <c r="E397" s="58" t="s">
        <v>26</v>
      </c>
      <c r="F397" s="57">
        <v>3</v>
      </c>
      <c r="G397" s="59">
        <v>16.95</v>
      </c>
      <c r="H397" s="59">
        <v>9.57</v>
      </c>
      <c r="I397" s="59">
        <v>11.61</v>
      </c>
      <c r="J397" s="59">
        <v>21.18</v>
      </c>
      <c r="K397" s="59">
        <v>28.71</v>
      </c>
      <c r="L397" s="59">
        <v>34.83</v>
      </c>
      <c r="M397" s="81">
        <v>63.54</v>
      </c>
      <c r="N397" s="157">
        <f t="shared" si="59"/>
        <v>0</v>
      </c>
    </row>
    <row r="398" spans="1:14" ht="26.1" customHeight="1" x14ac:dyDescent="0.2">
      <c r="A398" s="80" t="s">
        <v>864</v>
      </c>
      <c r="B398" s="57" t="s">
        <v>865</v>
      </c>
      <c r="C398" s="56" t="s">
        <v>17</v>
      </c>
      <c r="D398" s="56" t="s">
        <v>866</v>
      </c>
      <c r="E398" s="58" t="s">
        <v>26</v>
      </c>
      <c r="F398" s="57">
        <v>22</v>
      </c>
      <c r="G398" s="59">
        <v>23.02</v>
      </c>
      <c r="H398" s="59">
        <v>7.51</v>
      </c>
      <c r="I398" s="59">
        <v>21.26</v>
      </c>
      <c r="J398" s="59">
        <v>28.77</v>
      </c>
      <c r="K398" s="59">
        <v>165.22</v>
      </c>
      <c r="L398" s="59">
        <v>467.72</v>
      </c>
      <c r="M398" s="81">
        <v>632.94000000000005</v>
      </c>
      <c r="N398" s="157">
        <f t="shared" si="59"/>
        <v>0</v>
      </c>
    </row>
    <row r="399" spans="1:14" ht="26.1" customHeight="1" x14ac:dyDescent="0.2">
      <c r="A399" s="80" t="s">
        <v>867</v>
      </c>
      <c r="B399" s="57" t="s">
        <v>868</v>
      </c>
      <c r="C399" s="56" t="s">
        <v>17</v>
      </c>
      <c r="D399" s="56" t="s">
        <v>869</v>
      </c>
      <c r="E399" s="58" t="s">
        <v>26</v>
      </c>
      <c r="F399" s="57">
        <v>20</v>
      </c>
      <c r="G399" s="59">
        <v>48.31</v>
      </c>
      <c r="H399" s="59">
        <v>8.86</v>
      </c>
      <c r="I399" s="59">
        <v>51.52</v>
      </c>
      <c r="J399" s="59">
        <v>60.38</v>
      </c>
      <c r="K399" s="59">
        <v>177.2</v>
      </c>
      <c r="L399" s="59">
        <v>1030.4000000000001</v>
      </c>
      <c r="M399" s="81">
        <v>1207.5999999999999</v>
      </c>
      <c r="N399" s="157">
        <f t="shared" si="59"/>
        <v>0</v>
      </c>
    </row>
    <row r="400" spans="1:14" ht="26.1" customHeight="1" x14ac:dyDescent="0.2">
      <c r="A400" s="80" t="s">
        <v>870</v>
      </c>
      <c r="B400" s="57" t="s">
        <v>871</v>
      </c>
      <c r="C400" s="56" t="s">
        <v>17</v>
      </c>
      <c r="D400" s="56" t="s">
        <v>872</v>
      </c>
      <c r="E400" s="58" t="s">
        <v>26</v>
      </c>
      <c r="F400" s="57">
        <v>4</v>
      </c>
      <c r="G400" s="59">
        <v>81.28</v>
      </c>
      <c r="H400" s="59">
        <v>10.9</v>
      </c>
      <c r="I400" s="59">
        <v>90.7</v>
      </c>
      <c r="J400" s="59">
        <v>101.6</v>
      </c>
      <c r="K400" s="59">
        <v>43.6</v>
      </c>
      <c r="L400" s="59">
        <v>362.8</v>
      </c>
      <c r="M400" s="81">
        <v>406.4</v>
      </c>
      <c r="N400" s="157">
        <f t="shared" si="59"/>
        <v>0</v>
      </c>
    </row>
    <row r="401" spans="1:14" ht="39" customHeight="1" x14ac:dyDescent="0.2">
      <c r="A401" s="80" t="s">
        <v>873</v>
      </c>
      <c r="B401" s="57" t="s">
        <v>874</v>
      </c>
      <c r="C401" s="56" t="s">
        <v>17</v>
      </c>
      <c r="D401" s="56" t="s">
        <v>875</v>
      </c>
      <c r="E401" s="58" t="s">
        <v>26</v>
      </c>
      <c r="F401" s="57">
        <v>3</v>
      </c>
      <c r="G401" s="59">
        <v>14.22</v>
      </c>
      <c r="H401" s="59">
        <v>4.63</v>
      </c>
      <c r="I401" s="59">
        <v>13.14</v>
      </c>
      <c r="J401" s="59">
        <v>17.77</v>
      </c>
      <c r="K401" s="59">
        <v>13.89</v>
      </c>
      <c r="L401" s="59">
        <v>39.42</v>
      </c>
      <c r="M401" s="81">
        <v>53.31</v>
      </c>
      <c r="N401" s="157">
        <f t="shared" si="59"/>
        <v>0</v>
      </c>
    </row>
    <row r="402" spans="1:14" ht="39" customHeight="1" x14ac:dyDescent="0.2">
      <c r="A402" s="80" t="s">
        <v>876</v>
      </c>
      <c r="B402" s="57" t="s">
        <v>877</v>
      </c>
      <c r="C402" s="56" t="s">
        <v>17</v>
      </c>
      <c r="D402" s="56" t="s">
        <v>878</v>
      </c>
      <c r="E402" s="58" t="s">
        <v>26</v>
      </c>
      <c r="F402" s="57">
        <v>14</v>
      </c>
      <c r="G402" s="59">
        <v>20.3</v>
      </c>
      <c r="H402" s="59">
        <v>5.83</v>
      </c>
      <c r="I402" s="59">
        <v>19.54</v>
      </c>
      <c r="J402" s="59">
        <v>25.37</v>
      </c>
      <c r="K402" s="59">
        <v>81.62</v>
      </c>
      <c r="L402" s="59">
        <v>273.56</v>
      </c>
      <c r="M402" s="81">
        <v>355.18</v>
      </c>
      <c r="N402" s="157">
        <f t="shared" si="59"/>
        <v>0</v>
      </c>
    </row>
    <row r="403" spans="1:14" ht="39" customHeight="1" x14ac:dyDescent="0.2">
      <c r="A403" s="80" t="s">
        <v>879</v>
      </c>
      <c r="B403" s="57" t="s">
        <v>880</v>
      </c>
      <c r="C403" s="56" t="s">
        <v>17</v>
      </c>
      <c r="D403" s="56" t="s">
        <v>881</v>
      </c>
      <c r="E403" s="58" t="s">
        <v>26</v>
      </c>
      <c r="F403" s="57">
        <v>1</v>
      </c>
      <c r="G403" s="59">
        <v>61.61</v>
      </c>
      <c r="H403" s="59">
        <v>9.1999999999999993</v>
      </c>
      <c r="I403" s="59">
        <v>67.81</v>
      </c>
      <c r="J403" s="59">
        <v>77.010000000000005</v>
      </c>
      <c r="K403" s="59">
        <v>9.1999999999999993</v>
      </c>
      <c r="L403" s="59">
        <v>67.81</v>
      </c>
      <c r="M403" s="81">
        <v>77.010000000000005</v>
      </c>
      <c r="N403" s="157">
        <f t="shared" si="59"/>
        <v>0</v>
      </c>
    </row>
    <row r="404" spans="1:14" ht="24" customHeight="1" x14ac:dyDescent="0.2">
      <c r="A404" s="80" t="s">
        <v>882</v>
      </c>
      <c r="B404" s="57" t="s">
        <v>883</v>
      </c>
      <c r="C404" s="56" t="s">
        <v>394</v>
      </c>
      <c r="D404" s="56" t="s">
        <v>884</v>
      </c>
      <c r="E404" s="58" t="s">
        <v>26</v>
      </c>
      <c r="F404" s="57">
        <v>2</v>
      </c>
      <c r="G404" s="59">
        <v>83.41</v>
      </c>
      <c r="H404" s="59">
        <v>22.8</v>
      </c>
      <c r="I404" s="59">
        <v>81.459999999999994</v>
      </c>
      <c r="J404" s="59">
        <v>104.26</v>
      </c>
      <c r="K404" s="59">
        <v>45.6</v>
      </c>
      <c r="L404" s="59">
        <v>162.91999999999999</v>
      </c>
      <c r="M404" s="81">
        <v>208.52</v>
      </c>
      <c r="N404" s="157">
        <f t="shared" si="59"/>
        <v>0</v>
      </c>
    </row>
    <row r="405" spans="1:14" ht="39" customHeight="1" x14ac:dyDescent="0.2">
      <c r="A405" s="80" t="s">
        <v>885</v>
      </c>
      <c r="B405" s="57" t="s">
        <v>886</v>
      </c>
      <c r="C405" s="56" t="s">
        <v>17</v>
      </c>
      <c r="D405" s="56" t="s">
        <v>887</v>
      </c>
      <c r="E405" s="58" t="s">
        <v>26</v>
      </c>
      <c r="F405" s="57">
        <v>1</v>
      </c>
      <c r="G405" s="59">
        <v>123.28</v>
      </c>
      <c r="H405" s="59">
        <v>10.57</v>
      </c>
      <c r="I405" s="59">
        <v>143.53</v>
      </c>
      <c r="J405" s="59">
        <v>154.1</v>
      </c>
      <c r="K405" s="59">
        <v>10.57</v>
      </c>
      <c r="L405" s="59">
        <v>143.53</v>
      </c>
      <c r="M405" s="81">
        <v>154.1</v>
      </c>
      <c r="N405" s="157">
        <f t="shared" si="59"/>
        <v>0</v>
      </c>
    </row>
    <row r="406" spans="1:14" ht="39" customHeight="1" x14ac:dyDescent="0.2">
      <c r="A406" s="80" t="s">
        <v>888</v>
      </c>
      <c r="B406" s="57" t="s">
        <v>889</v>
      </c>
      <c r="C406" s="56" t="s">
        <v>17</v>
      </c>
      <c r="D406" s="56" t="s">
        <v>890</v>
      </c>
      <c r="E406" s="58" t="s">
        <v>26</v>
      </c>
      <c r="F406" s="57">
        <v>12</v>
      </c>
      <c r="G406" s="59">
        <v>20.52</v>
      </c>
      <c r="H406" s="59">
        <v>7.74</v>
      </c>
      <c r="I406" s="59">
        <v>17.91</v>
      </c>
      <c r="J406" s="59">
        <v>25.65</v>
      </c>
      <c r="K406" s="59">
        <v>92.88</v>
      </c>
      <c r="L406" s="59">
        <v>214.92</v>
      </c>
      <c r="M406" s="81">
        <v>307.8</v>
      </c>
      <c r="N406" s="157">
        <f t="shared" si="59"/>
        <v>0</v>
      </c>
    </row>
    <row r="407" spans="1:14" ht="39" customHeight="1" x14ac:dyDescent="0.2">
      <c r="A407" s="80" t="s">
        <v>891</v>
      </c>
      <c r="B407" s="57" t="s">
        <v>892</v>
      </c>
      <c r="C407" s="56" t="s">
        <v>17</v>
      </c>
      <c r="D407" s="56" t="s">
        <v>893</v>
      </c>
      <c r="E407" s="58" t="s">
        <v>26</v>
      </c>
      <c r="F407" s="57">
        <v>5</v>
      </c>
      <c r="G407" s="59">
        <v>22.24</v>
      </c>
      <c r="H407" s="59">
        <v>8.3699999999999992</v>
      </c>
      <c r="I407" s="59">
        <v>19.43</v>
      </c>
      <c r="J407" s="59">
        <v>27.8</v>
      </c>
      <c r="K407" s="59">
        <v>41.85</v>
      </c>
      <c r="L407" s="59">
        <v>97.15</v>
      </c>
      <c r="M407" s="81">
        <v>139</v>
      </c>
      <c r="N407" s="157">
        <f t="shared" si="59"/>
        <v>0</v>
      </c>
    </row>
    <row r="408" spans="1:14" ht="26.1" customHeight="1" x14ac:dyDescent="0.2">
      <c r="A408" s="80" t="s">
        <v>894</v>
      </c>
      <c r="B408" s="57" t="s">
        <v>895</v>
      </c>
      <c r="C408" s="56" t="s">
        <v>17</v>
      </c>
      <c r="D408" s="56" t="s">
        <v>896</v>
      </c>
      <c r="E408" s="58" t="s">
        <v>26</v>
      </c>
      <c r="F408" s="57">
        <v>3</v>
      </c>
      <c r="G408" s="59">
        <v>11.84</v>
      </c>
      <c r="H408" s="59">
        <v>2.08</v>
      </c>
      <c r="I408" s="59">
        <v>12.72</v>
      </c>
      <c r="J408" s="59">
        <v>14.8</v>
      </c>
      <c r="K408" s="59">
        <v>6.24</v>
      </c>
      <c r="L408" s="59">
        <v>38.159999999999997</v>
      </c>
      <c r="M408" s="81">
        <v>44.4</v>
      </c>
      <c r="N408" s="157">
        <f t="shared" si="59"/>
        <v>0</v>
      </c>
    </row>
    <row r="409" spans="1:14" ht="26.1" customHeight="1" x14ac:dyDescent="0.2">
      <c r="A409" s="80" t="s">
        <v>897</v>
      </c>
      <c r="B409" s="57" t="s">
        <v>898</v>
      </c>
      <c r="C409" s="56" t="s">
        <v>17</v>
      </c>
      <c r="D409" s="56" t="s">
        <v>899</v>
      </c>
      <c r="E409" s="58" t="s">
        <v>26</v>
      </c>
      <c r="F409" s="57">
        <v>2</v>
      </c>
      <c r="G409" s="59">
        <v>36.090000000000003</v>
      </c>
      <c r="H409" s="59">
        <v>3.74</v>
      </c>
      <c r="I409" s="59">
        <v>41.37</v>
      </c>
      <c r="J409" s="59">
        <v>45.11</v>
      </c>
      <c r="K409" s="59">
        <v>7.48</v>
      </c>
      <c r="L409" s="59">
        <v>82.74</v>
      </c>
      <c r="M409" s="81">
        <v>90.22</v>
      </c>
      <c r="N409" s="157">
        <f t="shared" si="59"/>
        <v>0</v>
      </c>
    </row>
    <row r="410" spans="1:14" ht="24" customHeight="1" x14ac:dyDescent="0.2">
      <c r="A410" s="84" t="s">
        <v>900</v>
      </c>
      <c r="B410" s="60"/>
      <c r="C410" s="60"/>
      <c r="D410" s="60" t="s">
        <v>901</v>
      </c>
      <c r="E410" s="60"/>
      <c r="F410" s="61"/>
      <c r="G410" s="62"/>
      <c r="H410" s="63"/>
      <c r="I410" s="63"/>
      <c r="J410" s="63"/>
      <c r="K410" s="64">
        <f t="shared" ref="K410:L410" si="60">SUM(K411:K418)</f>
        <v>836.17</v>
      </c>
      <c r="L410" s="64">
        <f t="shared" si="60"/>
        <v>8112.51</v>
      </c>
      <c r="M410" s="91">
        <f>SUM(M411:M418)</f>
        <v>8948.68</v>
      </c>
      <c r="N410" s="157">
        <f t="shared" si="59"/>
        <v>0</v>
      </c>
    </row>
    <row r="411" spans="1:14" ht="26.1" customHeight="1" x14ac:dyDescent="0.2">
      <c r="A411" s="80" t="s">
        <v>902</v>
      </c>
      <c r="B411" s="57" t="s">
        <v>903</v>
      </c>
      <c r="C411" s="56" t="s">
        <v>17</v>
      </c>
      <c r="D411" s="56" t="s">
        <v>904</v>
      </c>
      <c r="E411" s="58" t="s">
        <v>26</v>
      </c>
      <c r="F411" s="57">
        <v>6</v>
      </c>
      <c r="G411" s="59">
        <v>52.61</v>
      </c>
      <c r="H411" s="59">
        <v>6.58</v>
      </c>
      <c r="I411" s="59">
        <v>59.18</v>
      </c>
      <c r="J411" s="59">
        <v>65.760000000000005</v>
      </c>
      <c r="K411" s="59">
        <v>39.479999999999997</v>
      </c>
      <c r="L411" s="59">
        <v>355.08</v>
      </c>
      <c r="M411" s="81">
        <v>394.56</v>
      </c>
      <c r="N411" s="157">
        <f t="shared" si="59"/>
        <v>0</v>
      </c>
    </row>
    <row r="412" spans="1:14" ht="26.1" customHeight="1" x14ac:dyDescent="0.2">
      <c r="A412" s="80" t="s">
        <v>905</v>
      </c>
      <c r="B412" s="57" t="s">
        <v>906</v>
      </c>
      <c r="C412" s="56" t="s">
        <v>17</v>
      </c>
      <c r="D412" s="56" t="s">
        <v>907</v>
      </c>
      <c r="E412" s="58" t="s">
        <v>26</v>
      </c>
      <c r="F412" s="57">
        <v>8</v>
      </c>
      <c r="G412" s="59">
        <v>90.86</v>
      </c>
      <c r="H412" s="59">
        <v>11.67</v>
      </c>
      <c r="I412" s="59">
        <v>101.9</v>
      </c>
      <c r="J412" s="59">
        <v>113.57</v>
      </c>
      <c r="K412" s="59">
        <v>93.36</v>
      </c>
      <c r="L412" s="59">
        <v>815.2</v>
      </c>
      <c r="M412" s="81">
        <v>908.56</v>
      </c>
      <c r="N412" s="157">
        <f t="shared" si="59"/>
        <v>0</v>
      </c>
    </row>
    <row r="413" spans="1:14" ht="26.1" customHeight="1" x14ac:dyDescent="0.2">
      <c r="A413" s="80" t="s">
        <v>908</v>
      </c>
      <c r="B413" s="57" t="s">
        <v>909</v>
      </c>
      <c r="C413" s="56" t="s">
        <v>17</v>
      </c>
      <c r="D413" s="56" t="s">
        <v>910</v>
      </c>
      <c r="E413" s="58" t="s">
        <v>26</v>
      </c>
      <c r="F413" s="57">
        <v>5</v>
      </c>
      <c r="G413" s="59">
        <v>125.21</v>
      </c>
      <c r="H413" s="59">
        <v>15.07</v>
      </c>
      <c r="I413" s="59">
        <v>141.44</v>
      </c>
      <c r="J413" s="59">
        <v>156.51</v>
      </c>
      <c r="K413" s="59">
        <v>75.349999999999994</v>
      </c>
      <c r="L413" s="59">
        <v>707.2</v>
      </c>
      <c r="M413" s="81">
        <v>782.55</v>
      </c>
      <c r="N413" s="157">
        <f t="shared" si="59"/>
        <v>0</v>
      </c>
    </row>
    <row r="414" spans="1:14" ht="39" customHeight="1" x14ac:dyDescent="0.2">
      <c r="A414" s="80" t="s">
        <v>911</v>
      </c>
      <c r="B414" s="57" t="s">
        <v>912</v>
      </c>
      <c r="C414" s="56" t="s">
        <v>17</v>
      </c>
      <c r="D414" s="56" t="s">
        <v>913</v>
      </c>
      <c r="E414" s="58" t="s">
        <v>26</v>
      </c>
      <c r="F414" s="57">
        <v>1</v>
      </c>
      <c r="G414" s="59">
        <v>98.33</v>
      </c>
      <c r="H414" s="59">
        <v>11.51</v>
      </c>
      <c r="I414" s="59">
        <v>111.4</v>
      </c>
      <c r="J414" s="59">
        <v>122.91</v>
      </c>
      <c r="K414" s="59">
        <v>11.51</v>
      </c>
      <c r="L414" s="59">
        <v>111.4</v>
      </c>
      <c r="M414" s="81">
        <v>122.91</v>
      </c>
      <c r="N414" s="157">
        <f t="shared" si="59"/>
        <v>0</v>
      </c>
    </row>
    <row r="415" spans="1:14" ht="39" customHeight="1" x14ac:dyDescent="0.2">
      <c r="A415" s="80" t="s">
        <v>914</v>
      </c>
      <c r="B415" s="57" t="s">
        <v>915</v>
      </c>
      <c r="C415" s="56" t="s">
        <v>17</v>
      </c>
      <c r="D415" s="56" t="s">
        <v>916</v>
      </c>
      <c r="E415" s="58" t="s">
        <v>26</v>
      </c>
      <c r="F415" s="57">
        <v>14</v>
      </c>
      <c r="G415" s="59">
        <v>142.85</v>
      </c>
      <c r="H415" s="59">
        <v>16.600000000000001</v>
      </c>
      <c r="I415" s="59">
        <v>161.96</v>
      </c>
      <c r="J415" s="59">
        <v>178.56</v>
      </c>
      <c r="K415" s="59">
        <v>232.4</v>
      </c>
      <c r="L415" s="59">
        <v>2267.44</v>
      </c>
      <c r="M415" s="81">
        <v>2499.84</v>
      </c>
      <c r="N415" s="157">
        <f t="shared" si="59"/>
        <v>0</v>
      </c>
    </row>
    <row r="416" spans="1:14" ht="39" customHeight="1" x14ac:dyDescent="0.2">
      <c r="A416" s="80" t="s">
        <v>917</v>
      </c>
      <c r="B416" s="57" t="s">
        <v>918</v>
      </c>
      <c r="C416" s="56" t="s">
        <v>17</v>
      </c>
      <c r="D416" s="56" t="s">
        <v>919</v>
      </c>
      <c r="E416" s="58" t="s">
        <v>26</v>
      </c>
      <c r="F416" s="57">
        <v>28</v>
      </c>
      <c r="G416" s="59">
        <v>80.75</v>
      </c>
      <c r="H416" s="59">
        <v>9.8000000000000007</v>
      </c>
      <c r="I416" s="59">
        <v>91.13</v>
      </c>
      <c r="J416" s="59">
        <v>100.93</v>
      </c>
      <c r="K416" s="59">
        <v>274.39999999999998</v>
      </c>
      <c r="L416" s="59">
        <v>2551.64</v>
      </c>
      <c r="M416" s="81">
        <v>2826.04</v>
      </c>
      <c r="N416" s="157">
        <f t="shared" si="59"/>
        <v>0</v>
      </c>
    </row>
    <row r="417" spans="1:14" ht="39" customHeight="1" x14ac:dyDescent="0.2">
      <c r="A417" s="80" t="s">
        <v>920</v>
      </c>
      <c r="B417" s="57" t="s">
        <v>921</v>
      </c>
      <c r="C417" s="56" t="s">
        <v>17</v>
      </c>
      <c r="D417" s="56" t="s">
        <v>922</v>
      </c>
      <c r="E417" s="58" t="s">
        <v>26</v>
      </c>
      <c r="F417" s="57">
        <v>10</v>
      </c>
      <c r="G417" s="59">
        <v>76.77</v>
      </c>
      <c r="H417" s="59">
        <v>9.8000000000000007</v>
      </c>
      <c r="I417" s="59">
        <v>86.16</v>
      </c>
      <c r="J417" s="59">
        <v>95.96</v>
      </c>
      <c r="K417" s="59">
        <v>98</v>
      </c>
      <c r="L417" s="59">
        <v>861.6</v>
      </c>
      <c r="M417" s="81">
        <v>959.6</v>
      </c>
      <c r="N417" s="157">
        <f t="shared" si="59"/>
        <v>0</v>
      </c>
    </row>
    <row r="418" spans="1:14" ht="39" customHeight="1" x14ac:dyDescent="0.2">
      <c r="A418" s="80" t="s">
        <v>923</v>
      </c>
      <c r="B418" s="57" t="s">
        <v>924</v>
      </c>
      <c r="C418" s="56" t="s">
        <v>17</v>
      </c>
      <c r="D418" s="56" t="s">
        <v>925</v>
      </c>
      <c r="E418" s="58" t="s">
        <v>26</v>
      </c>
      <c r="F418" s="57">
        <v>1</v>
      </c>
      <c r="G418" s="59">
        <v>363.7</v>
      </c>
      <c r="H418" s="59">
        <v>11.67</v>
      </c>
      <c r="I418" s="59">
        <v>442.95</v>
      </c>
      <c r="J418" s="59">
        <v>454.62</v>
      </c>
      <c r="K418" s="59">
        <v>11.67</v>
      </c>
      <c r="L418" s="59">
        <v>442.95</v>
      </c>
      <c r="M418" s="81">
        <v>454.62</v>
      </c>
      <c r="N418" s="157">
        <f t="shared" si="59"/>
        <v>0</v>
      </c>
    </row>
    <row r="419" spans="1:14" ht="24" customHeight="1" x14ac:dyDescent="0.2">
      <c r="A419" s="84" t="s">
        <v>926</v>
      </c>
      <c r="B419" s="60"/>
      <c r="C419" s="60"/>
      <c r="D419" s="60" t="s">
        <v>748</v>
      </c>
      <c r="E419" s="60"/>
      <c r="F419" s="61"/>
      <c r="G419" s="62"/>
      <c r="H419" s="63"/>
      <c r="I419" s="63"/>
      <c r="J419" s="63"/>
      <c r="K419" s="64">
        <f t="shared" ref="K419:L419" si="61">SUM(K420:K422)</f>
        <v>539.79999999999995</v>
      </c>
      <c r="L419" s="64">
        <f t="shared" si="61"/>
        <v>17668.48</v>
      </c>
      <c r="M419" s="91">
        <f>SUM(M420:M422)</f>
        <v>18208.28</v>
      </c>
      <c r="N419" s="157">
        <f t="shared" si="59"/>
        <v>0</v>
      </c>
    </row>
    <row r="420" spans="1:14" ht="26.1" customHeight="1" x14ac:dyDescent="0.2">
      <c r="A420" s="80" t="s">
        <v>927</v>
      </c>
      <c r="B420" s="57" t="s">
        <v>928</v>
      </c>
      <c r="C420" s="56" t="s">
        <v>437</v>
      </c>
      <c r="D420" s="56" t="s">
        <v>929</v>
      </c>
      <c r="E420" s="58" t="s">
        <v>26</v>
      </c>
      <c r="F420" s="57">
        <v>1</v>
      </c>
      <c r="G420" s="59">
        <v>9972.6</v>
      </c>
      <c r="H420" s="59">
        <v>179.99</v>
      </c>
      <c r="I420" s="59">
        <v>12285.76</v>
      </c>
      <c r="J420" s="59">
        <v>12465.75</v>
      </c>
      <c r="K420" s="59">
        <v>179.99</v>
      </c>
      <c r="L420" s="59">
        <v>12285.76</v>
      </c>
      <c r="M420" s="81">
        <v>12465.75</v>
      </c>
      <c r="N420" s="157">
        <f t="shared" si="59"/>
        <v>0</v>
      </c>
    </row>
    <row r="421" spans="1:14" ht="39" customHeight="1" x14ac:dyDescent="0.2">
      <c r="A421" s="80" t="s">
        <v>930</v>
      </c>
      <c r="B421" s="57" t="s">
        <v>931</v>
      </c>
      <c r="C421" s="56" t="s">
        <v>17</v>
      </c>
      <c r="D421" s="56" t="s">
        <v>932</v>
      </c>
      <c r="E421" s="58" t="s">
        <v>26</v>
      </c>
      <c r="F421" s="57">
        <v>2</v>
      </c>
      <c r="G421" s="59">
        <v>1652.59</v>
      </c>
      <c r="H421" s="59">
        <v>174.42</v>
      </c>
      <c r="I421" s="59">
        <v>1891.31</v>
      </c>
      <c r="J421" s="59">
        <v>2065.73</v>
      </c>
      <c r="K421" s="59">
        <v>348.84</v>
      </c>
      <c r="L421" s="59">
        <v>3782.62</v>
      </c>
      <c r="M421" s="81">
        <v>4131.46</v>
      </c>
      <c r="N421" s="157">
        <f t="shared" si="59"/>
        <v>0</v>
      </c>
    </row>
    <row r="422" spans="1:14" ht="39" customHeight="1" x14ac:dyDescent="0.2">
      <c r="A422" s="80" t="s">
        <v>933</v>
      </c>
      <c r="B422" s="57" t="s">
        <v>934</v>
      </c>
      <c r="C422" s="56" t="s">
        <v>17</v>
      </c>
      <c r="D422" s="56" t="s">
        <v>935</v>
      </c>
      <c r="E422" s="58" t="s">
        <v>26</v>
      </c>
      <c r="F422" s="57">
        <v>1</v>
      </c>
      <c r="G422" s="59">
        <v>1288.8599999999999</v>
      </c>
      <c r="H422" s="59">
        <v>10.97</v>
      </c>
      <c r="I422" s="59">
        <v>1600.1</v>
      </c>
      <c r="J422" s="59">
        <v>1611.07</v>
      </c>
      <c r="K422" s="59">
        <v>10.97</v>
      </c>
      <c r="L422" s="59">
        <v>1600.1</v>
      </c>
      <c r="M422" s="81">
        <v>1611.07</v>
      </c>
      <c r="N422" s="157">
        <f t="shared" si="59"/>
        <v>0</v>
      </c>
    </row>
    <row r="423" spans="1:14" ht="24" customHeight="1" x14ac:dyDescent="0.2">
      <c r="A423" s="84" t="s">
        <v>936</v>
      </c>
      <c r="B423" s="60"/>
      <c r="C423" s="60"/>
      <c r="D423" s="60" t="s">
        <v>937</v>
      </c>
      <c r="E423" s="60"/>
      <c r="F423" s="61"/>
      <c r="G423" s="62"/>
      <c r="H423" s="63"/>
      <c r="I423" s="63"/>
      <c r="J423" s="63"/>
      <c r="K423" s="64">
        <f t="shared" ref="K423:L423" si="62">SUM(K424:K427)</f>
        <v>422.8</v>
      </c>
      <c r="L423" s="64">
        <f t="shared" si="62"/>
        <v>12833.43</v>
      </c>
      <c r="M423" s="91">
        <f>SUM(M424:M427)</f>
        <v>13256.23</v>
      </c>
      <c r="N423" s="157">
        <f t="shared" si="59"/>
        <v>0</v>
      </c>
    </row>
    <row r="424" spans="1:14" ht="26.1" customHeight="1" x14ac:dyDescent="0.2">
      <c r="A424" s="80" t="s">
        <v>938</v>
      </c>
      <c r="B424" s="57" t="s">
        <v>939</v>
      </c>
      <c r="C424" s="56" t="s">
        <v>437</v>
      </c>
      <c r="D424" s="56" t="s">
        <v>940</v>
      </c>
      <c r="E424" s="58" t="s">
        <v>26</v>
      </c>
      <c r="F424" s="57">
        <v>6</v>
      </c>
      <c r="G424" s="59">
        <v>1512.59</v>
      </c>
      <c r="H424" s="59">
        <v>11.93</v>
      </c>
      <c r="I424" s="59">
        <v>1878.8</v>
      </c>
      <c r="J424" s="59">
        <v>1890.73</v>
      </c>
      <c r="K424" s="59">
        <v>71.58</v>
      </c>
      <c r="L424" s="59">
        <v>11272.8</v>
      </c>
      <c r="M424" s="81">
        <v>11344.38</v>
      </c>
      <c r="N424" s="157">
        <f t="shared" si="59"/>
        <v>0</v>
      </c>
    </row>
    <row r="425" spans="1:14" ht="24" customHeight="1" x14ac:dyDescent="0.2">
      <c r="A425" s="80" t="s">
        <v>941</v>
      </c>
      <c r="B425" s="57" t="s">
        <v>942</v>
      </c>
      <c r="C425" s="56" t="s">
        <v>437</v>
      </c>
      <c r="D425" s="56" t="s">
        <v>943</v>
      </c>
      <c r="E425" s="58" t="s">
        <v>26</v>
      </c>
      <c r="F425" s="57">
        <v>2</v>
      </c>
      <c r="G425" s="59">
        <v>664.76</v>
      </c>
      <c r="H425" s="59">
        <v>127.41</v>
      </c>
      <c r="I425" s="59">
        <v>703.54</v>
      </c>
      <c r="J425" s="59">
        <v>830.95</v>
      </c>
      <c r="K425" s="59">
        <v>254.82</v>
      </c>
      <c r="L425" s="59">
        <v>1407.08</v>
      </c>
      <c r="M425" s="81">
        <v>1661.9</v>
      </c>
      <c r="N425" s="157">
        <f t="shared" si="59"/>
        <v>0</v>
      </c>
    </row>
    <row r="426" spans="1:14" ht="39" customHeight="1" x14ac:dyDescent="0.2">
      <c r="A426" s="80" t="s">
        <v>944</v>
      </c>
      <c r="B426" s="57" t="s">
        <v>945</v>
      </c>
      <c r="C426" s="56" t="s">
        <v>17</v>
      </c>
      <c r="D426" s="56" t="s">
        <v>946</v>
      </c>
      <c r="E426" s="58" t="s">
        <v>26</v>
      </c>
      <c r="F426" s="57">
        <v>10</v>
      </c>
      <c r="G426" s="59">
        <v>14.37</v>
      </c>
      <c r="H426" s="59">
        <v>7.23</v>
      </c>
      <c r="I426" s="59">
        <v>10.73</v>
      </c>
      <c r="J426" s="59">
        <v>17.96</v>
      </c>
      <c r="K426" s="59">
        <v>72.3</v>
      </c>
      <c r="L426" s="59">
        <v>107.3</v>
      </c>
      <c r="M426" s="81">
        <v>179.6</v>
      </c>
      <c r="N426" s="157">
        <f t="shared" si="59"/>
        <v>0</v>
      </c>
    </row>
    <row r="427" spans="1:14" ht="26.1" customHeight="1" x14ac:dyDescent="0.2">
      <c r="A427" s="80" t="s">
        <v>947</v>
      </c>
      <c r="B427" s="57" t="s">
        <v>948</v>
      </c>
      <c r="C427" s="56" t="s">
        <v>17</v>
      </c>
      <c r="D427" s="56" t="s">
        <v>949</v>
      </c>
      <c r="E427" s="58" t="s">
        <v>26</v>
      </c>
      <c r="F427" s="57">
        <v>5</v>
      </c>
      <c r="G427" s="59">
        <v>11.26</v>
      </c>
      <c r="H427" s="59">
        <v>4.82</v>
      </c>
      <c r="I427" s="59">
        <v>9.25</v>
      </c>
      <c r="J427" s="59">
        <v>14.07</v>
      </c>
      <c r="K427" s="59">
        <v>24.1</v>
      </c>
      <c r="L427" s="59">
        <v>46.25</v>
      </c>
      <c r="M427" s="81">
        <v>70.349999999999994</v>
      </c>
      <c r="N427" s="157">
        <f t="shared" si="59"/>
        <v>0</v>
      </c>
    </row>
    <row r="428" spans="1:14" ht="24" customHeight="1" x14ac:dyDescent="0.2">
      <c r="A428" s="84" t="s">
        <v>950</v>
      </c>
      <c r="B428" s="60"/>
      <c r="C428" s="60"/>
      <c r="D428" s="60" t="s">
        <v>951</v>
      </c>
      <c r="E428" s="60"/>
      <c r="F428" s="61"/>
      <c r="G428" s="62"/>
      <c r="H428" s="63"/>
      <c r="I428" s="63"/>
      <c r="J428" s="63"/>
      <c r="K428" s="64">
        <f t="shared" ref="K428:L428" si="63">SUM(K429)</f>
        <v>4791.9799999999996</v>
      </c>
      <c r="L428" s="64">
        <f t="shared" si="63"/>
        <v>20285.169999999998</v>
      </c>
      <c r="M428" s="91">
        <f>SUM(M429)</f>
        <v>25077.15</v>
      </c>
      <c r="N428" s="157">
        <f t="shared" si="59"/>
        <v>0</v>
      </c>
    </row>
    <row r="429" spans="1:14" ht="26.1" customHeight="1" x14ac:dyDescent="0.2">
      <c r="A429" s="80" t="s">
        <v>952</v>
      </c>
      <c r="B429" s="57" t="s">
        <v>953</v>
      </c>
      <c r="C429" s="56" t="s">
        <v>437</v>
      </c>
      <c r="D429" s="56" t="s">
        <v>954</v>
      </c>
      <c r="E429" s="58" t="s">
        <v>26</v>
      </c>
      <c r="F429" s="57">
        <v>1</v>
      </c>
      <c r="G429" s="59">
        <v>20061.72</v>
      </c>
      <c r="H429" s="59">
        <v>4791.9799999999996</v>
      </c>
      <c r="I429" s="59">
        <v>20285.169999999998</v>
      </c>
      <c r="J429" s="59">
        <v>25077.15</v>
      </c>
      <c r="K429" s="59">
        <v>4791.9799999999996</v>
      </c>
      <c r="L429" s="59">
        <v>20285.169999999998</v>
      </c>
      <c r="M429" s="81">
        <v>25077.15</v>
      </c>
      <c r="N429" s="157">
        <f t="shared" si="59"/>
        <v>0</v>
      </c>
    </row>
    <row r="430" spans="1:14" ht="24" customHeight="1" x14ac:dyDescent="0.2">
      <c r="A430" s="82" t="s">
        <v>955</v>
      </c>
      <c r="B430" s="51"/>
      <c r="C430" s="51"/>
      <c r="D430" s="51" t="s">
        <v>956</v>
      </c>
      <c r="E430" s="51"/>
      <c r="F430" s="52"/>
      <c r="G430" s="53"/>
      <c r="H430" s="54"/>
      <c r="I430" s="54"/>
      <c r="J430" s="54"/>
      <c r="K430" s="55">
        <f t="shared" ref="K430:L430" si="64">K431+K447</f>
        <v>12952.74</v>
      </c>
      <c r="L430" s="55">
        <f t="shared" si="64"/>
        <v>137874.26</v>
      </c>
      <c r="M430" s="90">
        <f>M431+M447</f>
        <v>150826.98000000001</v>
      </c>
      <c r="N430" s="157">
        <f t="shared" si="59"/>
        <v>0.01</v>
      </c>
    </row>
    <row r="431" spans="1:14" ht="24" customHeight="1" x14ac:dyDescent="0.2">
      <c r="A431" s="84" t="s">
        <v>957</v>
      </c>
      <c r="B431" s="60"/>
      <c r="C431" s="60"/>
      <c r="D431" s="60" t="s">
        <v>958</v>
      </c>
      <c r="E431" s="60"/>
      <c r="F431" s="61"/>
      <c r="G431" s="62"/>
      <c r="H431" s="63"/>
      <c r="I431" s="63"/>
      <c r="J431" s="63"/>
      <c r="K431" s="64">
        <f t="shared" ref="K431:L431" si="65">SUM(K432:K446)</f>
        <v>7914.01</v>
      </c>
      <c r="L431" s="64">
        <f t="shared" si="65"/>
        <v>108911.46</v>
      </c>
      <c r="M431" s="91">
        <f>SUM(M432:M446)</f>
        <v>116825.45</v>
      </c>
      <c r="N431" s="157">
        <f t="shared" si="59"/>
        <v>0.01</v>
      </c>
    </row>
    <row r="432" spans="1:14" ht="39" customHeight="1" x14ac:dyDescent="0.2">
      <c r="A432" s="80" t="s">
        <v>959</v>
      </c>
      <c r="B432" s="57" t="s">
        <v>960</v>
      </c>
      <c r="C432" s="56" t="s">
        <v>17</v>
      </c>
      <c r="D432" s="56" t="s">
        <v>961</v>
      </c>
      <c r="E432" s="58" t="s">
        <v>34</v>
      </c>
      <c r="F432" s="57">
        <v>450</v>
      </c>
      <c r="G432" s="59">
        <v>36.39</v>
      </c>
      <c r="H432" s="59">
        <v>3.34</v>
      </c>
      <c r="I432" s="59">
        <v>42.14</v>
      </c>
      <c r="J432" s="59">
        <v>45.48</v>
      </c>
      <c r="K432" s="59">
        <v>1503</v>
      </c>
      <c r="L432" s="59">
        <v>18963</v>
      </c>
      <c r="M432" s="81">
        <v>20466</v>
      </c>
      <c r="N432" s="157">
        <f t="shared" si="59"/>
        <v>0</v>
      </c>
    </row>
    <row r="433" spans="1:14" ht="39" customHeight="1" x14ac:dyDescent="0.2">
      <c r="A433" s="80" t="s">
        <v>962</v>
      </c>
      <c r="B433" s="57" t="s">
        <v>963</v>
      </c>
      <c r="C433" s="56" t="s">
        <v>17</v>
      </c>
      <c r="D433" s="56" t="s">
        <v>964</v>
      </c>
      <c r="E433" s="58" t="s">
        <v>34</v>
      </c>
      <c r="F433" s="57">
        <v>175</v>
      </c>
      <c r="G433" s="59">
        <v>75.47</v>
      </c>
      <c r="H433" s="59">
        <v>5.8</v>
      </c>
      <c r="I433" s="59">
        <v>88.53</v>
      </c>
      <c r="J433" s="59">
        <v>94.33</v>
      </c>
      <c r="K433" s="59">
        <v>1015</v>
      </c>
      <c r="L433" s="59">
        <v>15492.75</v>
      </c>
      <c r="M433" s="81">
        <v>16507.75</v>
      </c>
      <c r="N433" s="157">
        <f t="shared" si="59"/>
        <v>0</v>
      </c>
    </row>
    <row r="434" spans="1:14" ht="39" customHeight="1" x14ac:dyDescent="0.2">
      <c r="A434" s="80" t="s">
        <v>965</v>
      </c>
      <c r="B434" s="57" t="s">
        <v>966</v>
      </c>
      <c r="C434" s="56" t="s">
        <v>17</v>
      </c>
      <c r="D434" s="56" t="s">
        <v>967</v>
      </c>
      <c r="E434" s="58" t="s">
        <v>34</v>
      </c>
      <c r="F434" s="57">
        <v>92.5</v>
      </c>
      <c r="G434" s="59">
        <v>125.86</v>
      </c>
      <c r="H434" s="59">
        <v>3.99</v>
      </c>
      <c r="I434" s="59">
        <v>153.33000000000001</v>
      </c>
      <c r="J434" s="59">
        <v>157.32</v>
      </c>
      <c r="K434" s="59">
        <v>369.08</v>
      </c>
      <c r="L434" s="59">
        <v>14183.03</v>
      </c>
      <c r="M434" s="81">
        <v>14552.1</v>
      </c>
      <c r="N434" s="157">
        <f t="shared" si="59"/>
        <v>0</v>
      </c>
    </row>
    <row r="435" spans="1:14" ht="39" customHeight="1" x14ac:dyDescent="0.2">
      <c r="A435" s="80" t="s">
        <v>968</v>
      </c>
      <c r="B435" s="57" t="s">
        <v>969</v>
      </c>
      <c r="C435" s="56" t="s">
        <v>17</v>
      </c>
      <c r="D435" s="56" t="s">
        <v>970</v>
      </c>
      <c r="E435" s="58" t="s">
        <v>34</v>
      </c>
      <c r="F435" s="57">
        <v>118.5</v>
      </c>
      <c r="G435" s="59">
        <v>197.43</v>
      </c>
      <c r="H435" s="59">
        <v>4.49</v>
      </c>
      <c r="I435" s="59">
        <v>242.29</v>
      </c>
      <c r="J435" s="59">
        <v>246.78</v>
      </c>
      <c r="K435" s="59">
        <v>532.07000000000005</v>
      </c>
      <c r="L435" s="59">
        <v>28711.37</v>
      </c>
      <c r="M435" s="81">
        <v>29243.43</v>
      </c>
      <c r="N435" s="157">
        <f t="shared" si="59"/>
        <v>0</v>
      </c>
    </row>
    <row r="436" spans="1:14" ht="39" customHeight="1" x14ac:dyDescent="0.2">
      <c r="A436" s="80" t="s">
        <v>971</v>
      </c>
      <c r="B436" s="57" t="s">
        <v>972</v>
      </c>
      <c r="C436" s="56" t="s">
        <v>17</v>
      </c>
      <c r="D436" s="56" t="s">
        <v>973</v>
      </c>
      <c r="E436" s="58" t="s">
        <v>26</v>
      </c>
      <c r="F436" s="57">
        <v>28</v>
      </c>
      <c r="G436" s="59">
        <v>46.73</v>
      </c>
      <c r="H436" s="59">
        <v>12.1</v>
      </c>
      <c r="I436" s="59">
        <v>46.31</v>
      </c>
      <c r="J436" s="59">
        <v>58.41</v>
      </c>
      <c r="K436" s="59">
        <v>338.8</v>
      </c>
      <c r="L436" s="59">
        <v>1296.68</v>
      </c>
      <c r="M436" s="81">
        <v>1635.48</v>
      </c>
      <c r="N436" s="157">
        <f t="shared" si="59"/>
        <v>0</v>
      </c>
    </row>
    <row r="437" spans="1:14" ht="39" customHeight="1" x14ac:dyDescent="0.2">
      <c r="A437" s="80" t="s">
        <v>974</v>
      </c>
      <c r="B437" s="57" t="s">
        <v>975</v>
      </c>
      <c r="C437" s="56" t="s">
        <v>17</v>
      </c>
      <c r="D437" s="56" t="s">
        <v>976</v>
      </c>
      <c r="E437" s="58" t="s">
        <v>26</v>
      </c>
      <c r="F437" s="57">
        <v>9</v>
      </c>
      <c r="G437" s="59">
        <v>135.59</v>
      </c>
      <c r="H437" s="59">
        <v>20.91</v>
      </c>
      <c r="I437" s="59">
        <v>148.57</v>
      </c>
      <c r="J437" s="59">
        <v>169.48</v>
      </c>
      <c r="K437" s="59">
        <v>188.19</v>
      </c>
      <c r="L437" s="59">
        <v>1337.13</v>
      </c>
      <c r="M437" s="81">
        <v>1525.32</v>
      </c>
      <c r="N437" s="157">
        <f t="shared" si="59"/>
        <v>0</v>
      </c>
    </row>
    <row r="438" spans="1:14" ht="39" customHeight="1" x14ac:dyDescent="0.2">
      <c r="A438" s="80" t="s">
        <v>977</v>
      </c>
      <c r="B438" s="57" t="s">
        <v>978</v>
      </c>
      <c r="C438" s="56" t="s">
        <v>17</v>
      </c>
      <c r="D438" s="56" t="s">
        <v>979</v>
      </c>
      <c r="E438" s="58" t="s">
        <v>26</v>
      </c>
      <c r="F438" s="57">
        <v>132</v>
      </c>
      <c r="G438" s="59">
        <v>45.58</v>
      </c>
      <c r="H438" s="59">
        <v>12.1</v>
      </c>
      <c r="I438" s="59">
        <v>44.87</v>
      </c>
      <c r="J438" s="59">
        <v>56.97</v>
      </c>
      <c r="K438" s="59">
        <v>1597.2</v>
      </c>
      <c r="L438" s="59">
        <v>5922.84</v>
      </c>
      <c r="M438" s="81">
        <v>7520.04</v>
      </c>
      <c r="N438" s="157">
        <f t="shared" si="59"/>
        <v>0</v>
      </c>
    </row>
    <row r="439" spans="1:14" ht="39" customHeight="1" x14ac:dyDescent="0.2">
      <c r="A439" s="80" t="s">
        <v>980</v>
      </c>
      <c r="B439" s="57" t="s">
        <v>981</v>
      </c>
      <c r="C439" s="56" t="s">
        <v>17</v>
      </c>
      <c r="D439" s="56" t="s">
        <v>982</v>
      </c>
      <c r="E439" s="58" t="s">
        <v>26</v>
      </c>
      <c r="F439" s="57">
        <v>39</v>
      </c>
      <c r="G439" s="59">
        <v>139.12</v>
      </c>
      <c r="H439" s="59">
        <v>20.91</v>
      </c>
      <c r="I439" s="59">
        <v>152.99</v>
      </c>
      <c r="J439" s="59">
        <v>173.9</v>
      </c>
      <c r="K439" s="59">
        <v>815.49</v>
      </c>
      <c r="L439" s="59">
        <v>5966.61</v>
      </c>
      <c r="M439" s="81">
        <v>6782.1</v>
      </c>
      <c r="N439" s="157">
        <f t="shared" si="59"/>
        <v>0</v>
      </c>
    </row>
    <row r="440" spans="1:14" ht="39" customHeight="1" x14ac:dyDescent="0.2">
      <c r="A440" s="80" t="s">
        <v>983</v>
      </c>
      <c r="B440" s="57" t="s">
        <v>984</v>
      </c>
      <c r="C440" s="56" t="s">
        <v>17</v>
      </c>
      <c r="D440" s="56" t="s">
        <v>985</v>
      </c>
      <c r="E440" s="58" t="s">
        <v>26</v>
      </c>
      <c r="F440" s="57">
        <v>10</v>
      </c>
      <c r="G440" s="59">
        <v>85.15</v>
      </c>
      <c r="H440" s="59">
        <v>7.6</v>
      </c>
      <c r="I440" s="59">
        <v>98.83</v>
      </c>
      <c r="J440" s="59">
        <v>106.43</v>
      </c>
      <c r="K440" s="59">
        <v>76</v>
      </c>
      <c r="L440" s="59">
        <v>988.3</v>
      </c>
      <c r="M440" s="81">
        <v>1064.3</v>
      </c>
      <c r="N440" s="157">
        <f t="shared" si="59"/>
        <v>0</v>
      </c>
    </row>
    <row r="441" spans="1:14" ht="51.95" customHeight="1" x14ac:dyDescent="0.2">
      <c r="A441" s="80" t="s">
        <v>986</v>
      </c>
      <c r="B441" s="57" t="s">
        <v>987</v>
      </c>
      <c r="C441" s="56" t="s">
        <v>17</v>
      </c>
      <c r="D441" s="56" t="s">
        <v>988</v>
      </c>
      <c r="E441" s="58" t="s">
        <v>26</v>
      </c>
      <c r="F441" s="57">
        <v>2</v>
      </c>
      <c r="G441" s="59">
        <v>211.41</v>
      </c>
      <c r="H441" s="59">
        <v>23.97</v>
      </c>
      <c r="I441" s="59">
        <v>240.29</v>
      </c>
      <c r="J441" s="59">
        <v>264.26</v>
      </c>
      <c r="K441" s="59">
        <v>47.94</v>
      </c>
      <c r="L441" s="59">
        <v>480.58</v>
      </c>
      <c r="M441" s="81">
        <v>528.52</v>
      </c>
      <c r="N441" s="157">
        <f t="shared" si="59"/>
        <v>0</v>
      </c>
    </row>
    <row r="442" spans="1:14" ht="51.95" customHeight="1" x14ac:dyDescent="0.2">
      <c r="A442" s="80" t="s">
        <v>989</v>
      </c>
      <c r="B442" s="57" t="s">
        <v>990</v>
      </c>
      <c r="C442" s="56" t="s">
        <v>17</v>
      </c>
      <c r="D442" s="56" t="s">
        <v>991</v>
      </c>
      <c r="E442" s="58" t="s">
        <v>26</v>
      </c>
      <c r="F442" s="57">
        <v>2</v>
      </c>
      <c r="G442" s="59">
        <v>280.39999999999998</v>
      </c>
      <c r="H442" s="59">
        <v>27.89</v>
      </c>
      <c r="I442" s="59">
        <v>322.61</v>
      </c>
      <c r="J442" s="59">
        <v>350.5</v>
      </c>
      <c r="K442" s="59">
        <v>55.78</v>
      </c>
      <c r="L442" s="59">
        <v>645.22</v>
      </c>
      <c r="M442" s="81">
        <v>701</v>
      </c>
      <c r="N442" s="157">
        <f t="shared" si="59"/>
        <v>0</v>
      </c>
    </row>
    <row r="443" spans="1:14" ht="39" customHeight="1" x14ac:dyDescent="0.2">
      <c r="A443" s="80" t="s">
        <v>992</v>
      </c>
      <c r="B443" s="57" t="s">
        <v>993</v>
      </c>
      <c r="C443" s="56" t="s">
        <v>17</v>
      </c>
      <c r="D443" s="56" t="s">
        <v>994</v>
      </c>
      <c r="E443" s="58" t="s">
        <v>26</v>
      </c>
      <c r="F443" s="57">
        <v>40</v>
      </c>
      <c r="G443" s="59">
        <v>34.82</v>
      </c>
      <c r="H443" s="59">
        <v>8.06</v>
      </c>
      <c r="I443" s="59">
        <v>35.46</v>
      </c>
      <c r="J443" s="59">
        <v>43.52</v>
      </c>
      <c r="K443" s="59">
        <v>322.39999999999998</v>
      </c>
      <c r="L443" s="59">
        <v>1418.4</v>
      </c>
      <c r="M443" s="81">
        <v>1740.8</v>
      </c>
      <c r="N443" s="157">
        <f t="shared" si="59"/>
        <v>0</v>
      </c>
    </row>
    <row r="444" spans="1:14" ht="39" customHeight="1" x14ac:dyDescent="0.2">
      <c r="A444" s="80" t="s">
        <v>995</v>
      </c>
      <c r="B444" s="57" t="s">
        <v>996</v>
      </c>
      <c r="C444" s="56" t="s">
        <v>17</v>
      </c>
      <c r="D444" s="56" t="s">
        <v>997</v>
      </c>
      <c r="E444" s="58" t="s">
        <v>26</v>
      </c>
      <c r="F444" s="57">
        <v>2</v>
      </c>
      <c r="G444" s="59">
        <v>80.95</v>
      </c>
      <c r="H444" s="59">
        <v>13.93</v>
      </c>
      <c r="I444" s="59">
        <v>87.25</v>
      </c>
      <c r="J444" s="59">
        <v>101.18</v>
      </c>
      <c r="K444" s="59">
        <v>27.86</v>
      </c>
      <c r="L444" s="59">
        <v>174.5</v>
      </c>
      <c r="M444" s="81">
        <v>202.36</v>
      </c>
      <c r="N444" s="157">
        <f t="shared" si="59"/>
        <v>0</v>
      </c>
    </row>
    <row r="445" spans="1:14" ht="51.95" customHeight="1" x14ac:dyDescent="0.2">
      <c r="A445" s="80" t="s">
        <v>998</v>
      </c>
      <c r="B445" s="57" t="s">
        <v>999</v>
      </c>
      <c r="C445" s="56" t="s">
        <v>17</v>
      </c>
      <c r="D445" s="56" t="s">
        <v>1000</v>
      </c>
      <c r="E445" s="58" t="s">
        <v>26</v>
      </c>
      <c r="F445" s="57">
        <v>12</v>
      </c>
      <c r="G445" s="59">
        <v>94.28</v>
      </c>
      <c r="H445" s="59">
        <v>11</v>
      </c>
      <c r="I445" s="59">
        <v>106.85</v>
      </c>
      <c r="J445" s="59">
        <v>117.85</v>
      </c>
      <c r="K445" s="59">
        <v>132</v>
      </c>
      <c r="L445" s="59">
        <v>1282.2</v>
      </c>
      <c r="M445" s="81">
        <v>1414.2</v>
      </c>
      <c r="N445" s="157">
        <f t="shared" si="59"/>
        <v>0</v>
      </c>
    </row>
    <row r="446" spans="1:14" ht="39" customHeight="1" x14ac:dyDescent="0.2">
      <c r="A446" s="80" t="s">
        <v>1001</v>
      </c>
      <c r="B446" s="57" t="s">
        <v>1002</v>
      </c>
      <c r="C446" s="56" t="s">
        <v>437</v>
      </c>
      <c r="D446" s="56" t="s">
        <v>1003</v>
      </c>
      <c r="E446" s="58" t="s">
        <v>26</v>
      </c>
      <c r="F446" s="57">
        <v>55</v>
      </c>
      <c r="G446" s="59">
        <v>188.25</v>
      </c>
      <c r="H446" s="59">
        <v>16.239999999999998</v>
      </c>
      <c r="I446" s="59">
        <v>219.07</v>
      </c>
      <c r="J446" s="59">
        <v>235.31</v>
      </c>
      <c r="K446" s="59">
        <v>893.2</v>
      </c>
      <c r="L446" s="59">
        <v>12048.85</v>
      </c>
      <c r="M446" s="81">
        <v>12942.05</v>
      </c>
      <c r="N446" s="157">
        <f t="shared" si="59"/>
        <v>0</v>
      </c>
    </row>
    <row r="447" spans="1:14" ht="24" customHeight="1" x14ac:dyDescent="0.2">
      <c r="A447" s="84" t="s">
        <v>1004</v>
      </c>
      <c r="B447" s="60"/>
      <c r="C447" s="60"/>
      <c r="D447" s="60" t="s">
        <v>1005</v>
      </c>
      <c r="E447" s="60"/>
      <c r="F447" s="61"/>
      <c r="G447" s="62"/>
      <c r="H447" s="63"/>
      <c r="I447" s="63"/>
      <c r="J447" s="63"/>
      <c r="K447" s="64">
        <f t="shared" ref="K447:L447" si="66">SUM(K448:K450)</f>
        <v>5038.7299999999996</v>
      </c>
      <c r="L447" s="64">
        <f t="shared" si="66"/>
        <v>28962.799999999999</v>
      </c>
      <c r="M447" s="91">
        <f>SUM(M448:M450)</f>
        <v>34001.53</v>
      </c>
      <c r="N447" s="157">
        <f t="shared" si="59"/>
        <v>0</v>
      </c>
    </row>
    <row r="448" spans="1:14" ht="39" customHeight="1" x14ac:dyDescent="0.2">
      <c r="A448" s="80" t="s">
        <v>1006</v>
      </c>
      <c r="B448" s="57" t="s">
        <v>1007</v>
      </c>
      <c r="C448" s="56" t="s">
        <v>17</v>
      </c>
      <c r="D448" s="56" t="s">
        <v>1008</v>
      </c>
      <c r="E448" s="58" t="s">
        <v>26</v>
      </c>
      <c r="F448" s="57">
        <v>13</v>
      </c>
      <c r="G448" s="59">
        <v>543.65</v>
      </c>
      <c r="H448" s="59">
        <v>286.58999999999997</v>
      </c>
      <c r="I448" s="59">
        <v>392.97</v>
      </c>
      <c r="J448" s="59">
        <v>679.56</v>
      </c>
      <c r="K448" s="59">
        <v>3725.67</v>
      </c>
      <c r="L448" s="59">
        <v>5108.6099999999997</v>
      </c>
      <c r="M448" s="81">
        <v>8834.2800000000007</v>
      </c>
      <c r="N448" s="157">
        <f t="shared" si="59"/>
        <v>0</v>
      </c>
    </row>
    <row r="449" spans="1:14" ht="39" customHeight="1" x14ac:dyDescent="0.2">
      <c r="A449" s="80" t="s">
        <v>1009</v>
      </c>
      <c r="B449" s="57" t="s">
        <v>1010</v>
      </c>
      <c r="C449" s="56" t="s">
        <v>17</v>
      </c>
      <c r="D449" s="56" t="s">
        <v>1011</v>
      </c>
      <c r="E449" s="58" t="s">
        <v>26</v>
      </c>
      <c r="F449" s="57">
        <v>9</v>
      </c>
      <c r="G449" s="59">
        <v>500.61</v>
      </c>
      <c r="H449" s="59">
        <v>102.09</v>
      </c>
      <c r="I449" s="59">
        <v>523.66999999999996</v>
      </c>
      <c r="J449" s="59">
        <v>625.76</v>
      </c>
      <c r="K449" s="59">
        <v>918.81</v>
      </c>
      <c r="L449" s="59">
        <v>4713.03</v>
      </c>
      <c r="M449" s="81">
        <v>5631.84</v>
      </c>
      <c r="N449" s="157">
        <f t="shared" si="59"/>
        <v>0</v>
      </c>
    </row>
    <row r="450" spans="1:14" ht="24" customHeight="1" x14ac:dyDescent="0.2">
      <c r="A450" s="80" t="s">
        <v>1012</v>
      </c>
      <c r="B450" s="57" t="s">
        <v>1013</v>
      </c>
      <c r="C450" s="56" t="s">
        <v>437</v>
      </c>
      <c r="D450" s="56" t="s">
        <v>1014</v>
      </c>
      <c r="E450" s="58" t="s">
        <v>439</v>
      </c>
      <c r="F450" s="57">
        <v>12.6</v>
      </c>
      <c r="G450" s="59">
        <v>1240.3499999999999</v>
      </c>
      <c r="H450" s="59">
        <v>31.29</v>
      </c>
      <c r="I450" s="59">
        <v>1519.14</v>
      </c>
      <c r="J450" s="59">
        <v>1550.43</v>
      </c>
      <c r="K450" s="59">
        <v>394.25</v>
      </c>
      <c r="L450" s="59">
        <v>19141.16</v>
      </c>
      <c r="M450" s="81">
        <v>19535.41</v>
      </c>
      <c r="N450" s="157">
        <f t="shared" si="59"/>
        <v>0</v>
      </c>
    </row>
    <row r="451" spans="1:14" ht="24" customHeight="1" x14ac:dyDescent="0.2">
      <c r="A451" s="82" t="s">
        <v>1015</v>
      </c>
      <c r="B451" s="51"/>
      <c r="C451" s="51"/>
      <c r="D451" s="51" t="s">
        <v>1016</v>
      </c>
      <c r="E451" s="51"/>
      <c r="F451" s="52"/>
      <c r="G451" s="53"/>
      <c r="H451" s="54"/>
      <c r="I451" s="54"/>
      <c r="J451" s="54"/>
      <c r="K451" s="55">
        <f t="shared" ref="K451:L451" si="67">K452+K486+K490</f>
        <v>34033.68</v>
      </c>
      <c r="L451" s="55">
        <f t="shared" si="67"/>
        <v>81062.649999999994</v>
      </c>
      <c r="M451" s="90">
        <f>M452+M486+M490</f>
        <v>115096.33</v>
      </c>
      <c r="N451" s="157">
        <f t="shared" si="59"/>
        <v>0.01</v>
      </c>
    </row>
    <row r="452" spans="1:14" ht="24" customHeight="1" x14ac:dyDescent="0.2">
      <c r="A452" s="84" t="s">
        <v>1017</v>
      </c>
      <c r="B452" s="60"/>
      <c r="C452" s="60"/>
      <c r="D452" s="60" t="s">
        <v>1018</v>
      </c>
      <c r="E452" s="60"/>
      <c r="F452" s="61"/>
      <c r="G452" s="62"/>
      <c r="H452" s="63"/>
      <c r="I452" s="63"/>
      <c r="J452" s="63"/>
      <c r="K452" s="64">
        <f t="shared" ref="K452:L452" si="68">SUM(K453:K485)</f>
        <v>19213.849999999999</v>
      </c>
      <c r="L452" s="64">
        <f t="shared" si="68"/>
        <v>34445.129999999997</v>
      </c>
      <c r="M452" s="91">
        <f>SUM(M453:M485)</f>
        <v>53658.98</v>
      </c>
      <c r="N452" s="157">
        <f t="shared" si="59"/>
        <v>0.01</v>
      </c>
    </row>
    <row r="453" spans="1:14" ht="39" customHeight="1" x14ac:dyDescent="0.2">
      <c r="A453" s="80" t="s">
        <v>1019</v>
      </c>
      <c r="B453" s="57" t="s">
        <v>1020</v>
      </c>
      <c r="C453" s="56" t="s">
        <v>17</v>
      </c>
      <c r="D453" s="56" t="s">
        <v>1021</v>
      </c>
      <c r="E453" s="58" t="s">
        <v>34</v>
      </c>
      <c r="F453" s="57">
        <v>295</v>
      </c>
      <c r="G453" s="59">
        <v>21.8</v>
      </c>
      <c r="H453" s="59">
        <v>13</v>
      </c>
      <c r="I453" s="59">
        <v>14.25</v>
      </c>
      <c r="J453" s="59">
        <v>27.25</v>
      </c>
      <c r="K453" s="59">
        <v>3835</v>
      </c>
      <c r="L453" s="59">
        <v>4203.75</v>
      </c>
      <c r="M453" s="81">
        <v>8038.75</v>
      </c>
      <c r="N453" s="157">
        <f t="shared" si="59"/>
        <v>0</v>
      </c>
    </row>
    <row r="454" spans="1:14" ht="39" customHeight="1" x14ac:dyDescent="0.2">
      <c r="A454" s="80" t="s">
        <v>1022</v>
      </c>
      <c r="B454" s="57" t="s">
        <v>1023</v>
      </c>
      <c r="C454" s="56" t="s">
        <v>17</v>
      </c>
      <c r="D454" s="56" t="s">
        <v>1024</v>
      </c>
      <c r="E454" s="58" t="s">
        <v>34</v>
      </c>
      <c r="F454" s="57">
        <v>104.8</v>
      </c>
      <c r="G454" s="59">
        <v>28.04</v>
      </c>
      <c r="H454" s="59">
        <v>14.12</v>
      </c>
      <c r="I454" s="59">
        <v>20.93</v>
      </c>
      <c r="J454" s="59">
        <v>35.049999999999997</v>
      </c>
      <c r="K454" s="59">
        <v>1479.78</v>
      </c>
      <c r="L454" s="59">
        <v>2193.46</v>
      </c>
      <c r="M454" s="81">
        <v>3673.24</v>
      </c>
      <c r="N454" s="157">
        <f t="shared" si="59"/>
        <v>0</v>
      </c>
    </row>
    <row r="455" spans="1:14" ht="39" customHeight="1" x14ac:dyDescent="0.2">
      <c r="A455" s="80" t="s">
        <v>1025</v>
      </c>
      <c r="B455" s="57" t="s">
        <v>1026</v>
      </c>
      <c r="C455" s="56" t="s">
        <v>17</v>
      </c>
      <c r="D455" s="56" t="s">
        <v>1027</v>
      </c>
      <c r="E455" s="58" t="s">
        <v>34</v>
      </c>
      <c r="F455" s="57">
        <v>26.8</v>
      </c>
      <c r="G455" s="59">
        <v>35.06</v>
      </c>
      <c r="H455" s="59">
        <v>16.920000000000002</v>
      </c>
      <c r="I455" s="59">
        <v>26.9</v>
      </c>
      <c r="J455" s="59">
        <v>43.82</v>
      </c>
      <c r="K455" s="59">
        <v>453.46</v>
      </c>
      <c r="L455" s="59">
        <v>720.91</v>
      </c>
      <c r="M455" s="81">
        <v>1174.3699999999999</v>
      </c>
      <c r="N455" s="157">
        <f t="shared" ref="N455:N518" si="69">M455/$M$788</f>
        <v>0</v>
      </c>
    </row>
    <row r="456" spans="1:14" ht="39" customHeight="1" x14ac:dyDescent="0.2">
      <c r="A456" s="80" t="s">
        <v>1028</v>
      </c>
      <c r="B456" s="57" t="s">
        <v>1029</v>
      </c>
      <c r="C456" s="56" t="s">
        <v>17</v>
      </c>
      <c r="D456" s="56" t="s">
        <v>1030</v>
      </c>
      <c r="E456" s="58" t="s">
        <v>34</v>
      </c>
      <c r="F456" s="57">
        <v>290</v>
      </c>
      <c r="G456" s="59">
        <v>39.03</v>
      </c>
      <c r="H456" s="59">
        <v>19.71</v>
      </c>
      <c r="I456" s="59">
        <v>29.07</v>
      </c>
      <c r="J456" s="59">
        <v>48.78</v>
      </c>
      <c r="K456" s="59">
        <v>5715.9</v>
      </c>
      <c r="L456" s="59">
        <v>8430.2999999999993</v>
      </c>
      <c r="M456" s="81">
        <v>14146.2</v>
      </c>
      <c r="N456" s="157">
        <f t="shared" si="69"/>
        <v>0</v>
      </c>
    </row>
    <row r="457" spans="1:14" ht="39" customHeight="1" x14ac:dyDescent="0.2">
      <c r="A457" s="80" t="s">
        <v>1031</v>
      </c>
      <c r="B457" s="57" t="s">
        <v>1032</v>
      </c>
      <c r="C457" s="56" t="s">
        <v>17</v>
      </c>
      <c r="D457" s="56" t="s">
        <v>1033</v>
      </c>
      <c r="E457" s="58" t="s">
        <v>34</v>
      </c>
      <c r="F457" s="57">
        <v>16.739999999999998</v>
      </c>
      <c r="G457" s="59">
        <v>61.15</v>
      </c>
      <c r="H457" s="59">
        <v>13.81</v>
      </c>
      <c r="I457" s="59">
        <v>62.62</v>
      </c>
      <c r="J457" s="59">
        <v>76.430000000000007</v>
      </c>
      <c r="K457" s="59">
        <v>231.18</v>
      </c>
      <c r="L457" s="59">
        <v>1048.25</v>
      </c>
      <c r="M457" s="81">
        <v>1279.43</v>
      </c>
      <c r="N457" s="157">
        <f t="shared" si="69"/>
        <v>0</v>
      </c>
    </row>
    <row r="458" spans="1:14" ht="51.95" customHeight="1" x14ac:dyDescent="0.2">
      <c r="A458" s="80" t="s">
        <v>1034</v>
      </c>
      <c r="B458" s="57" t="s">
        <v>1035</v>
      </c>
      <c r="C458" s="56" t="s">
        <v>17</v>
      </c>
      <c r="D458" s="56" t="s">
        <v>1036</v>
      </c>
      <c r="E458" s="58" t="s">
        <v>26</v>
      </c>
      <c r="F458" s="57">
        <v>58</v>
      </c>
      <c r="G458" s="59">
        <v>10.78</v>
      </c>
      <c r="H458" s="59">
        <v>5.63</v>
      </c>
      <c r="I458" s="59">
        <v>7.84</v>
      </c>
      <c r="J458" s="59">
        <v>13.47</v>
      </c>
      <c r="K458" s="59">
        <v>326.54000000000002</v>
      </c>
      <c r="L458" s="59">
        <v>454.72</v>
      </c>
      <c r="M458" s="81">
        <v>781.26</v>
      </c>
      <c r="N458" s="157">
        <f t="shared" si="69"/>
        <v>0</v>
      </c>
    </row>
    <row r="459" spans="1:14" ht="51.95" customHeight="1" x14ac:dyDescent="0.2">
      <c r="A459" s="80" t="s">
        <v>1037</v>
      </c>
      <c r="B459" s="57" t="s">
        <v>1038</v>
      </c>
      <c r="C459" s="56" t="s">
        <v>17</v>
      </c>
      <c r="D459" s="56" t="s">
        <v>1039</v>
      </c>
      <c r="E459" s="58" t="s">
        <v>26</v>
      </c>
      <c r="F459" s="57">
        <v>54</v>
      </c>
      <c r="G459" s="59">
        <v>15.82</v>
      </c>
      <c r="H459" s="59">
        <v>6.11</v>
      </c>
      <c r="I459" s="59">
        <v>13.66</v>
      </c>
      <c r="J459" s="59">
        <v>19.77</v>
      </c>
      <c r="K459" s="59">
        <v>329.94</v>
      </c>
      <c r="L459" s="59">
        <v>737.64</v>
      </c>
      <c r="M459" s="81">
        <v>1067.58</v>
      </c>
      <c r="N459" s="157">
        <f t="shared" si="69"/>
        <v>0</v>
      </c>
    </row>
    <row r="460" spans="1:14" ht="51.95" customHeight="1" x14ac:dyDescent="0.2">
      <c r="A460" s="80" t="s">
        <v>1040</v>
      </c>
      <c r="B460" s="57" t="s">
        <v>1041</v>
      </c>
      <c r="C460" s="56" t="s">
        <v>17</v>
      </c>
      <c r="D460" s="56" t="s">
        <v>1042</v>
      </c>
      <c r="E460" s="58" t="s">
        <v>26</v>
      </c>
      <c r="F460" s="57">
        <v>3</v>
      </c>
      <c r="G460" s="59">
        <v>24.18</v>
      </c>
      <c r="H460" s="59">
        <v>7.31</v>
      </c>
      <c r="I460" s="59">
        <v>22.91</v>
      </c>
      <c r="J460" s="59">
        <v>30.22</v>
      </c>
      <c r="K460" s="59">
        <v>21.93</v>
      </c>
      <c r="L460" s="59">
        <v>68.73</v>
      </c>
      <c r="M460" s="81">
        <v>90.66</v>
      </c>
      <c r="N460" s="157">
        <f t="shared" si="69"/>
        <v>0</v>
      </c>
    </row>
    <row r="461" spans="1:14" ht="51.95" customHeight="1" x14ac:dyDescent="0.2">
      <c r="A461" s="80" t="s">
        <v>1043</v>
      </c>
      <c r="B461" s="57" t="s">
        <v>1044</v>
      </c>
      <c r="C461" s="56" t="s">
        <v>17</v>
      </c>
      <c r="D461" s="56" t="s">
        <v>1045</v>
      </c>
      <c r="E461" s="58" t="s">
        <v>26</v>
      </c>
      <c r="F461" s="57">
        <v>29</v>
      </c>
      <c r="G461" s="59">
        <v>29.15</v>
      </c>
      <c r="H461" s="59">
        <v>8.5399999999999991</v>
      </c>
      <c r="I461" s="59">
        <v>27.89</v>
      </c>
      <c r="J461" s="59">
        <v>36.43</v>
      </c>
      <c r="K461" s="59">
        <v>247.66</v>
      </c>
      <c r="L461" s="59">
        <v>808.81</v>
      </c>
      <c r="M461" s="81">
        <v>1056.47</v>
      </c>
      <c r="N461" s="157">
        <f t="shared" si="69"/>
        <v>0</v>
      </c>
    </row>
    <row r="462" spans="1:14" ht="51.95" customHeight="1" x14ac:dyDescent="0.2">
      <c r="A462" s="80" t="s">
        <v>1046</v>
      </c>
      <c r="B462" s="57" t="s">
        <v>1047</v>
      </c>
      <c r="C462" s="56" t="s">
        <v>17</v>
      </c>
      <c r="D462" s="56" t="s">
        <v>1048</v>
      </c>
      <c r="E462" s="58" t="s">
        <v>26</v>
      </c>
      <c r="F462" s="57">
        <v>73</v>
      </c>
      <c r="G462" s="59">
        <v>10.52</v>
      </c>
      <c r="H462" s="59">
        <v>5.63</v>
      </c>
      <c r="I462" s="59">
        <v>7.52</v>
      </c>
      <c r="J462" s="59">
        <v>13.15</v>
      </c>
      <c r="K462" s="59">
        <v>410.99</v>
      </c>
      <c r="L462" s="59">
        <v>548.96</v>
      </c>
      <c r="M462" s="81">
        <v>959.95</v>
      </c>
      <c r="N462" s="157">
        <f t="shared" si="69"/>
        <v>0</v>
      </c>
    </row>
    <row r="463" spans="1:14" ht="51.95" customHeight="1" x14ac:dyDescent="0.2">
      <c r="A463" s="80" t="s">
        <v>1049</v>
      </c>
      <c r="B463" s="57" t="s">
        <v>1050</v>
      </c>
      <c r="C463" s="56" t="s">
        <v>17</v>
      </c>
      <c r="D463" s="56" t="s">
        <v>1051</v>
      </c>
      <c r="E463" s="58" t="s">
        <v>26</v>
      </c>
      <c r="F463" s="57">
        <v>26</v>
      </c>
      <c r="G463" s="59">
        <v>15</v>
      </c>
      <c r="H463" s="59">
        <v>6.11</v>
      </c>
      <c r="I463" s="59">
        <v>12.64</v>
      </c>
      <c r="J463" s="59">
        <v>18.75</v>
      </c>
      <c r="K463" s="59">
        <v>158.86000000000001</v>
      </c>
      <c r="L463" s="59">
        <v>328.64</v>
      </c>
      <c r="M463" s="81">
        <v>487.5</v>
      </c>
      <c r="N463" s="157">
        <f t="shared" si="69"/>
        <v>0</v>
      </c>
    </row>
    <row r="464" spans="1:14" ht="51.95" customHeight="1" x14ac:dyDescent="0.2">
      <c r="A464" s="80" t="s">
        <v>1052</v>
      </c>
      <c r="B464" s="57" t="s">
        <v>1053</v>
      </c>
      <c r="C464" s="56" t="s">
        <v>17</v>
      </c>
      <c r="D464" s="56" t="s">
        <v>1054</v>
      </c>
      <c r="E464" s="58" t="s">
        <v>26</v>
      </c>
      <c r="F464" s="57">
        <v>45</v>
      </c>
      <c r="G464" s="59">
        <v>28.21</v>
      </c>
      <c r="H464" s="59">
        <v>8.5399999999999991</v>
      </c>
      <c r="I464" s="59">
        <v>26.72</v>
      </c>
      <c r="J464" s="59">
        <v>35.26</v>
      </c>
      <c r="K464" s="59">
        <v>384.3</v>
      </c>
      <c r="L464" s="59">
        <v>1202.4000000000001</v>
      </c>
      <c r="M464" s="81">
        <v>1586.7</v>
      </c>
      <c r="N464" s="157">
        <f t="shared" si="69"/>
        <v>0</v>
      </c>
    </row>
    <row r="465" spans="1:14" ht="51.95" customHeight="1" x14ac:dyDescent="0.2">
      <c r="A465" s="80" t="s">
        <v>1055</v>
      </c>
      <c r="B465" s="57" t="s">
        <v>1056</v>
      </c>
      <c r="C465" s="56" t="s">
        <v>17</v>
      </c>
      <c r="D465" s="56" t="s">
        <v>1057</v>
      </c>
      <c r="E465" s="58" t="s">
        <v>26</v>
      </c>
      <c r="F465" s="57">
        <v>12</v>
      </c>
      <c r="G465" s="59">
        <v>15.35</v>
      </c>
      <c r="H465" s="59">
        <v>7.49</v>
      </c>
      <c r="I465" s="59">
        <v>11.69</v>
      </c>
      <c r="J465" s="59">
        <v>19.18</v>
      </c>
      <c r="K465" s="59">
        <v>89.88</v>
      </c>
      <c r="L465" s="59">
        <v>140.28</v>
      </c>
      <c r="M465" s="81">
        <v>230.16</v>
      </c>
      <c r="N465" s="157">
        <f t="shared" si="69"/>
        <v>0</v>
      </c>
    </row>
    <row r="466" spans="1:14" ht="24" customHeight="1" x14ac:dyDescent="0.2">
      <c r="A466" s="80" t="s">
        <v>1058</v>
      </c>
      <c r="B466" s="57" t="s">
        <v>1059</v>
      </c>
      <c r="C466" s="56" t="s">
        <v>394</v>
      </c>
      <c r="D466" s="56" t="s">
        <v>1060</v>
      </c>
      <c r="E466" s="58" t="s">
        <v>26</v>
      </c>
      <c r="F466" s="57">
        <v>25</v>
      </c>
      <c r="G466" s="59">
        <v>57.93</v>
      </c>
      <c r="H466" s="59">
        <v>23.39</v>
      </c>
      <c r="I466" s="59">
        <v>49.02</v>
      </c>
      <c r="J466" s="59">
        <v>72.41</v>
      </c>
      <c r="K466" s="59">
        <v>584.75</v>
      </c>
      <c r="L466" s="59">
        <v>1225.5</v>
      </c>
      <c r="M466" s="81">
        <v>1810.25</v>
      </c>
      <c r="N466" s="157">
        <f t="shared" si="69"/>
        <v>0</v>
      </c>
    </row>
    <row r="467" spans="1:14" ht="39" customHeight="1" x14ac:dyDescent="0.2">
      <c r="A467" s="80" t="s">
        <v>1061</v>
      </c>
      <c r="B467" s="57" t="s">
        <v>1062</v>
      </c>
      <c r="C467" s="56" t="s">
        <v>17</v>
      </c>
      <c r="D467" s="56" t="s">
        <v>1063</v>
      </c>
      <c r="E467" s="58" t="s">
        <v>26</v>
      </c>
      <c r="F467" s="57">
        <v>1</v>
      </c>
      <c r="G467" s="59">
        <v>99.96</v>
      </c>
      <c r="H467" s="59">
        <v>6.91</v>
      </c>
      <c r="I467" s="59">
        <v>118.04</v>
      </c>
      <c r="J467" s="59">
        <v>124.95</v>
      </c>
      <c r="K467" s="59">
        <v>6.91</v>
      </c>
      <c r="L467" s="59">
        <v>118.04</v>
      </c>
      <c r="M467" s="81">
        <v>124.95</v>
      </c>
      <c r="N467" s="157">
        <f t="shared" si="69"/>
        <v>0</v>
      </c>
    </row>
    <row r="468" spans="1:14" ht="51.95" customHeight="1" x14ac:dyDescent="0.2">
      <c r="A468" s="80" t="s">
        <v>1064</v>
      </c>
      <c r="B468" s="57" t="s">
        <v>1065</v>
      </c>
      <c r="C468" s="56" t="s">
        <v>17</v>
      </c>
      <c r="D468" s="56" t="s">
        <v>1066</v>
      </c>
      <c r="E468" s="58" t="s">
        <v>26</v>
      </c>
      <c r="F468" s="57">
        <v>18</v>
      </c>
      <c r="G468" s="59">
        <v>55.35</v>
      </c>
      <c r="H468" s="59">
        <v>12.84</v>
      </c>
      <c r="I468" s="59">
        <v>56.34</v>
      </c>
      <c r="J468" s="59">
        <v>69.180000000000007</v>
      </c>
      <c r="K468" s="59">
        <v>231.12</v>
      </c>
      <c r="L468" s="59">
        <v>1014.12</v>
      </c>
      <c r="M468" s="81">
        <v>1245.24</v>
      </c>
      <c r="N468" s="157">
        <f t="shared" si="69"/>
        <v>0</v>
      </c>
    </row>
    <row r="469" spans="1:14" ht="51.95" customHeight="1" x14ac:dyDescent="0.2">
      <c r="A469" s="80" t="s">
        <v>1067</v>
      </c>
      <c r="B469" s="57" t="s">
        <v>1068</v>
      </c>
      <c r="C469" s="56" t="s">
        <v>17</v>
      </c>
      <c r="D469" s="56" t="s">
        <v>1069</v>
      </c>
      <c r="E469" s="58" t="s">
        <v>26</v>
      </c>
      <c r="F469" s="57">
        <v>7</v>
      </c>
      <c r="G469" s="59">
        <v>20.71</v>
      </c>
      <c r="H469" s="59">
        <v>2</v>
      </c>
      <c r="I469" s="59">
        <v>23.88</v>
      </c>
      <c r="J469" s="59">
        <v>25.88</v>
      </c>
      <c r="K469" s="59">
        <v>14</v>
      </c>
      <c r="L469" s="59">
        <v>167.16</v>
      </c>
      <c r="M469" s="81">
        <v>181.16</v>
      </c>
      <c r="N469" s="157">
        <f t="shared" si="69"/>
        <v>0</v>
      </c>
    </row>
    <row r="470" spans="1:14" ht="51.95" customHeight="1" x14ac:dyDescent="0.2">
      <c r="A470" s="80" t="s">
        <v>1070</v>
      </c>
      <c r="B470" s="57" t="s">
        <v>1071</v>
      </c>
      <c r="C470" s="56" t="s">
        <v>17</v>
      </c>
      <c r="D470" s="56" t="s">
        <v>1072</v>
      </c>
      <c r="E470" s="58" t="s">
        <v>26</v>
      </c>
      <c r="F470" s="57">
        <v>7</v>
      </c>
      <c r="G470" s="59">
        <v>35.130000000000003</v>
      </c>
      <c r="H470" s="59">
        <v>9.2200000000000006</v>
      </c>
      <c r="I470" s="59">
        <v>34.69</v>
      </c>
      <c r="J470" s="59">
        <v>43.91</v>
      </c>
      <c r="K470" s="59">
        <v>64.540000000000006</v>
      </c>
      <c r="L470" s="59">
        <v>242.83</v>
      </c>
      <c r="M470" s="81">
        <v>307.37</v>
      </c>
      <c r="N470" s="157">
        <f t="shared" si="69"/>
        <v>0</v>
      </c>
    </row>
    <row r="471" spans="1:14" ht="51.95" customHeight="1" x14ac:dyDescent="0.2">
      <c r="A471" s="80" t="s">
        <v>1073</v>
      </c>
      <c r="B471" s="57" t="s">
        <v>1074</v>
      </c>
      <c r="C471" s="56" t="s">
        <v>17</v>
      </c>
      <c r="D471" s="56" t="s">
        <v>1075</v>
      </c>
      <c r="E471" s="58" t="s">
        <v>26</v>
      </c>
      <c r="F471" s="57">
        <v>1</v>
      </c>
      <c r="G471" s="59">
        <v>42.58</v>
      </c>
      <c r="H471" s="59">
        <v>9.77</v>
      </c>
      <c r="I471" s="59">
        <v>43.45</v>
      </c>
      <c r="J471" s="59">
        <v>53.22</v>
      </c>
      <c r="K471" s="59">
        <v>9.77</v>
      </c>
      <c r="L471" s="59">
        <v>43.45</v>
      </c>
      <c r="M471" s="81">
        <v>53.22</v>
      </c>
      <c r="N471" s="157">
        <f t="shared" si="69"/>
        <v>0</v>
      </c>
    </row>
    <row r="472" spans="1:14" ht="51.95" customHeight="1" x14ac:dyDescent="0.2">
      <c r="A472" s="80" t="s">
        <v>1076</v>
      </c>
      <c r="B472" s="57" t="s">
        <v>1077</v>
      </c>
      <c r="C472" s="56" t="s">
        <v>17</v>
      </c>
      <c r="D472" s="56" t="s">
        <v>1078</v>
      </c>
      <c r="E472" s="58" t="s">
        <v>26</v>
      </c>
      <c r="F472" s="57">
        <v>5</v>
      </c>
      <c r="G472" s="59">
        <v>11.21</v>
      </c>
      <c r="H472" s="59">
        <v>3.91</v>
      </c>
      <c r="I472" s="59">
        <v>10.1</v>
      </c>
      <c r="J472" s="59">
        <v>14.01</v>
      </c>
      <c r="K472" s="59">
        <v>19.55</v>
      </c>
      <c r="L472" s="59">
        <v>50.5</v>
      </c>
      <c r="M472" s="81">
        <v>70.05</v>
      </c>
      <c r="N472" s="157">
        <f t="shared" si="69"/>
        <v>0</v>
      </c>
    </row>
    <row r="473" spans="1:14" ht="39" customHeight="1" x14ac:dyDescent="0.2">
      <c r="A473" s="80" t="s">
        <v>1079</v>
      </c>
      <c r="B473" s="57" t="s">
        <v>1080</v>
      </c>
      <c r="C473" s="56" t="s">
        <v>17</v>
      </c>
      <c r="D473" s="56" t="s">
        <v>1081</v>
      </c>
      <c r="E473" s="58" t="s">
        <v>26</v>
      </c>
      <c r="F473" s="57">
        <v>2</v>
      </c>
      <c r="G473" s="59">
        <v>22.89</v>
      </c>
      <c r="H473" s="59">
        <v>2.87</v>
      </c>
      <c r="I473" s="59">
        <v>25.74</v>
      </c>
      <c r="J473" s="59">
        <v>28.61</v>
      </c>
      <c r="K473" s="59">
        <v>5.74</v>
      </c>
      <c r="L473" s="59">
        <v>51.48</v>
      </c>
      <c r="M473" s="81">
        <v>57.22</v>
      </c>
      <c r="N473" s="157">
        <f t="shared" si="69"/>
        <v>0</v>
      </c>
    </row>
    <row r="474" spans="1:14" ht="51.95" customHeight="1" x14ac:dyDescent="0.2">
      <c r="A474" s="80" t="s">
        <v>1082</v>
      </c>
      <c r="B474" s="57" t="s">
        <v>1083</v>
      </c>
      <c r="C474" s="56" t="s">
        <v>17</v>
      </c>
      <c r="D474" s="56" t="s">
        <v>1084</v>
      </c>
      <c r="E474" s="58" t="s">
        <v>26</v>
      </c>
      <c r="F474" s="57">
        <v>52</v>
      </c>
      <c r="G474" s="59">
        <v>13.8</v>
      </c>
      <c r="H474" s="59">
        <v>5.63</v>
      </c>
      <c r="I474" s="59">
        <v>11.62</v>
      </c>
      <c r="J474" s="59">
        <v>17.25</v>
      </c>
      <c r="K474" s="59">
        <v>292.76</v>
      </c>
      <c r="L474" s="59">
        <v>604.24</v>
      </c>
      <c r="M474" s="81">
        <v>897</v>
      </c>
      <c r="N474" s="157">
        <f t="shared" si="69"/>
        <v>0</v>
      </c>
    </row>
    <row r="475" spans="1:14" ht="51.95" customHeight="1" x14ac:dyDescent="0.2">
      <c r="A475" s="80" t="s">
        <v>1085</v>
      </c>
      <c r="B475" s="57" t="s">
        <v>1047</v>
      </c>
      <c r="C475" s="56" t="s">
        <v>17</v>
      </c>
      <c r="D475" s="56" t="s">
        <v>1048</v>
      </c>
      <c r="E475" s="58" t="s">
        <v>26</v>
      </c>
      <c r="F475" s="57">
        <v>2</v>
      </c>
      <c r="G475" s="59">
        <v>10.52</v>
      </c>
      <c r="H475" s="59">
        <v>5.63</v>
      </c>
      <c r="I475" s="59">
        <v>7.52</v>
      </c>
      <c r="J475" s="59">
        <v>13.15</v>
      </c>
      <c r="K475" s="59">
        <v>11.26</v>
      </c>
      <c r="L475" s="59">
        <v>15.04</v>
      </c>
      <c r="M475" s="81">
        <v>26.3</v>
      </c>
      <c r="N475" s="157">
        <f t="shared" si="69"/>
        <v>0</v>
      </c>
    </row>
    <row r="476" spans="1:14" ht="24" customHeight="1" x14ac:dyDescent="0.2">
      <c r="A476" s="80" t="s">
        <v>1086</v>
      </c>
      <c r="B476" s="57" t="s">
        <v>1087</v>
      </c>
      <c r="C476" s="56" t="s">
        <v>394</v>
      </c>
      <c r="D476" s="56" t="s">
        <v>1088</v>
      </c>
      <c r="E476" s="58" t="s">
        <v>26</v>
      </c>
      <c r="F476" s="57">
        <v>4</v>
      </c>
      <c r="G476" s="59">
        <v>30.58</v>
      </c>
      <c r="H476" s="59">
        <v>15.39</v>
      </c>
      <c r="I476" s="59">
        <v>22.83</v>
      </c>
      <c r="J476" s="59">
        <v>38.22</v>
      </c>
      <c r="K476" s="59">
        <v>61.56</v>
      </c>
      <c r="L476" s="59">
        <v>91.32</v>
      </c>
      <c r="M476" s="81">
        <v>152.88</v>
      </c>
      <c r="N476" s="157">
        <f t="shared" si="69"/>
        <v>0</v>
      </c>
    </row>
    <row r="477" spans="1:14" ht="39" customHeight="1" x14ac:dyDescent="0.2">
      <c r="A477" s="80" t="s">
        <v>1089</v>
      </c>
      <c r="B477" s="57" t="s">
        <v>1090</v>
      </c>
      <c r="C477" s="56" t="s">
        <v>17</v>
      </c>
      <c r="D477" s="56" t="s">
        <v>1091</v>
      </c>
      <c r="E477" s="58" t="s">
        <v>26</v>
      </c>
      <c r="F477" s="57">
        <v>2</v>
      </c>
      <c r="G477" s="59">
        <v>19.850000000000001</v>
      </c>
      <c r="H477" s="59">
        <v>2.27</v>
      </c>
      <c r="I477" s="59">
        <v>22.54</v>
      </c>
      <c r="J477" s="59">
        <v>24.81</v>
      </c>
      <c r="K477" s="59">
        <v>4.54</v>
      </c>
      <c r="L477" s="59">
        <v>45.08</v>
      </c>
      <c r="M477" s="81">
        <v>49.62</v>
      </c>
      <c r="N477" s="157">
        <f t="shared" si="69"/>
        <v>0</v>
      </c>
    </row>
    <row r="478" spans="1:14" ht="39" customHeight="1" x14ac:dyDescent="0.2">
      <c r="A478" s="80" t="s">
        <v>1092</v>
      </c>
      <c r="B478" s="57" t="s">
        <v>1093</v>
      </c>
      <c r="C478" s="56" t="s">
        <v>17</v>
      </c>
      <c r="D478" s="56" t="s">
        <v>1094</v>
      </c>
      <c r="E478" s="58" t="s">
        <v>26</v>
      </c>
      <c r="F478" s="57">
        <v>2</v>
      </c>
      <c r="G478" s="59">
        <v>18.07</v>
      </c>
      <c r="H478" s="59">
        <v>2</v>
      </c>
      <c r="I478" s="59">
        <v>20.58</v>
      </c>
      <c r="J478" s="59">
        <v>22.58</v>
      </c>
      <c r="K478" s="59">
        <v>4</v>
      </c>
      <c r="L478" s="59">
        <v>41.16</v>
      </c>
      <c r="M478" s="81">
        <v>45.16</v>
      </c>
      <c r="N478" s="157">
        <f t="shared" si="69"/>
        <v>0</v>
      </c>
    </row>
    <row r="479" spans="1:14" ht="39" customHeight="1" x14ac:dyDescent="0.2">
      <c r="A479" s="80" t="s">
        <v>1095</v>
      </c>
      <c r="B479" s="57" t="s">
        <v>1096</v>
      </c>
      <c r="C479" s="56" t="s">
        <v>17</v>
      </c>
      <c r="D479" s="56" t="s">
        <v>1097</v>
      </c>
      <c r="E479" s="58" t="s">
        <v>26</v>
      </c>
      <c r="F479" s="57">
        <v>7</v>
      </c>
      <c r="G479" s="59">
        <v>51.67</v>
      </c>
      <c r="H479" s="59">
        <v>17.690000000000001</v>
      </c>
      <c r="I479" s="59">
        <v>46.89</v>
      </c>
      <c r="J479" s="59">
        <v>64.58</v>
      </c>
      <c r="K479" s="59">
        <v>123.83</v>
      </c>
      <c r="L479" s="59">
        <v>328.23</v>
      </c>
      <c r="M479" s="81">
        <v>452.06</v>
      </c>
      <c r="N479" s="157">
        <f t="shared" si="69"/>
        <v>0</v>
      </c>
    </row>
    <row r="480" spans="1:14" ht="39" customHeight="1" x14ac:dyDescent="0.2">
      <c r="A480" s="80" t="s">
        <v>1098</v>
      </c>
      <c r="B480" s="57" t="s">
        <v>1099</v>
      </c>
      <c r="C480" s="56" t="s">
        <v>17</v>
      </c>
      <c r="D480" s="56" t="s">
        <v>1100</v>
      </c>
      <c r="E480" s="58" t="s">
        <v>26</v>
      </c>
      <c r="F480" s="57">
        <v>1</v>
      </c>
      <c r="G480" s="59">
        <v>112.94</v>
      </c>
      <c r="H480" s="59">
        <v>21.19</v>
      </c>
      <c r="I480" s="59">
        <v>119.98</v>
      </c>
      <c r="J480" s="59">
        <v>141.16999999999999</v>
      </c>
      <c r="K480" s="59">
        <v>21.19</v>
      </c>
      <c r="L480" s="59">
        <v>119.98</v>
      </c>
      <c r="M480" s="81">
        <v>141.16999999999999</v>
      </c>
      <c r="N480" s="157">
        <f t="shared" si="69"/>
        <v>0</v>
      </c>
    </row>
    <row r="481" spans="1:14" ht="51.95" customHeight="1" x14ac:dyDescent="0.2">
      <c r="A481" s="80" t="s">
        <v>1101</v>
      </c>
      <c r="B481" s="57" t="s">
        <v>1102</v>
      </c>
      <c r="C481" s="56" t="s">
        <v>17</v>
      </c>
      <c r="D481" s="56" t="s">
        <v>1103</v>
      </c>
      <c r="E481" s="58" t="s">
        <v>26</v>
      </c>
      <c r="F481" s="57">
        <v>8</v>
      </c>
      <c r="G481" s="59">
        <v>75.89</v>
      </c>
      <c r="H481" s="59">
        <v>18.78</v>
      </c>
      <c r="I481" s="59">
        <v>76.08</v>
      </c>
      <c r="J481" s="59">
        <v>94.86</v>
      </c>
      <c r="K481" s="59">
        <v>150.24</v>
      </c>
      <c r="L481" s="59">
        <v>608.64</v>
      </c>
      <c r="M481" s="81">
        <v>758.88</v>
      </c>
      <c r="N481" s="157">
        <f t="shared" si="69"/>
        <v>0</v>
      </c>
    </row>
    <row r="482" spans="1:14" ht="51.95" customHeight="1" x14ac:dyDescent="0.2">
      <c r="A482" s="80" t="s">
        <v>1104</v>
      </c>
      <c r="B482" s="57" t="s">
        <v>1102</v>
      </c>
      <c r="C482" s="56" t="s">
        <v>17</v>
      </c>
      <c r="D482" s="56" t="s">
        <v>1103</v>
      </c>
      <c r="E482" s="58" t="s">
        <v>26</v>
      </c>
      <c r="F482" s="57">
        <v>28</v>
      </c>
      <c r="G482" s="59">
        <v>75.89</v>
      </c>
      <c r="H482" s="59">
        <v>18.78</v>
      </c>
      <c r="I482" s="59">
        <v>76.08</v>
      </c>
      <c r="J482" s="59">
        <v>94.86</v>
      </c>
      <c r="K482" s="59">
        <v>525.84</v>
      </c>
      <c r="L482" s="59">
        <v>2130.2399999999998</v>
      </c>
      <c r="M482" s="81">
        <v>2656.08</v>
      </c>
      <c r="N482" s="157">
        <f t="shared" si="69"/>
        <v>0</v>
      </c>
    </row>
    <row r="483" spans="1:14" ht="24" customHeight="1" x14ac:dyDescent="0.2">
      <c r="A483" s="80" t="s">
        <v>1105</v>
      </c>
      <c r="B483" s="57" t="s">
        <v>1106</v>
      </c>
      <c r="C483" s="56" t="s">
        <v>437</v>
      </c>
      <c r="D483" s="56" t="s">
        <v>1107</v>
      </c>
      <c r="E483" s="58" t="s">
        <v>26</v>
      </c>
      <c r="F483" s="57">
        <v>2</v>
      </c>
      <c r="G483" s="59">
        <v>42.96</v>
      </c>
      <c r="H483" s="59">
        <v>9.64</v>
      </c>
      <c r="I483" s="59">
        <v>44.06</v>
      </c>
      <c r="J483" s="59">
        <v>53.7</v>
      </c>
      <c r="K483" s="59">
        <v>19.28</v>
      </c>
      <c r="L483" s="59">
        <v>88.12</v>
      </c>
      <c r="M483" s="81">
        <v>107.4</v>
      </c>
      <c r="N483" s="157">
        <f t="shared" si="69"/>
        <v>0</v>
      </c>
    </row>
    <row r="484" spans="1:14" ht="39" customHeight="1" x14ac:dyDescent="0.2">
      <c r="A484" s="80" t="s">
        <v>1108</v>
      </c>
      <c r="B484" s="57" t="s">
        <v>1007</v>
      </c>
      <c r="C484" s="56" t="s">
        <v>17</v>
      </c>
      <c r="D484" s="56" t="s">
        <v>1008</v>
      </c>
      <c r="E484" s="58" t="s">
        <v>26</v>
      </c>
      <c r="F484" s="57">
        <v>10</v>
      </c>
      <c r="G484" s="59">
        <v>543.65</v>
      </c>
      <c r="H484" s="59">
        <v>286.58999999999997</v>
      </c>
      <c r="I484" s="59">
        <v>392.97</v>
      </c>
      <c r="J484" s="59">
        <v>679.56</v>
      </c>
      <c r="K484" s="59">
        <v>2865.9</v>
      </c>
      <c r="L484" s="59">
        <v>3929.7</v>
      </c>
      <c r="M484" s="81">
        <v>6795.6</v>
      </c>
      <c r="N484" s="157">
        <f t="shared" si="69"/>
        <v>0</v>
      </c>
    </row>
    <row r="485" spans="1:14" ht="39" customHeight="1" x14ac:dyDescent="0.2">
      <c r="A485" s="80" t="s">
        <v>1109</v>
      </c>
      <c r="B485" s="57" t="s">
        <v>1110</v>
      </c>
      <c r="C485" s="56" t="s">
        <v>17</v>
      </c>
      <c r="D485" s="56" t="s">
        <v>1111</v>
      </c>
      <c r="E485" s="58" t="s">
        <v>26</v>
      </c>
      <c r="F485" s="57">
        <v>5</v>
      </c>
      <c r="G485" s="59">
        <v>504.82</v>
      </c>
      <c r="H485" s="59">
        <v>102.33</v>
      </c>
      <c r="I485" s="59">
        <v>528.69000000000005</v>
      </c>
      <c r="J485" s="59">
        <v>631.02</v>
      </c>
      <c r="K485" s="59">
        <v>511.65</v>
      </c>
      <c r="L485" s="59">
        <v>2643.45</v>
      </c>
      <c r="M485" s="81">
        <v>3155.1</v>
      </c>
      <c r="N485" s="157">
        <f t="shared" si="69"/>
        <v>0</v>
      </c>
    </row>
    <row r="486" spans="1:14" ht="24" customHeight="1" x14ac:dyDescent="0.2">
      <c r="A486" s="84" t="s">
        <v>1112</v>
      </c>
      <c r="B486" s="60"/>
      <c r="C486" s="60"/>
      <c r="D486" s="60" t="s">
        <v>1113</v>
      </c>
      <c r="E486" s="60"/>
      <c r="F486" s="61"/>
      <c r="G486" s="62"/>
      <c r="H486" s="63"/>
      <c r="I486" s="63"/>
      <c r="J486" s="63"/>
      <c r="K486" s="64">
        <f t="shared" ref="K486:L486" si="70">SUM(K487:K489)</f>
        <v>9277.7800000000007</v>
      </c>
      <c r="L486" s="64">
        <f t="shared" si="70"/>
        <v>34357.32</v>
      </c>
      <c r="M486" s="91">
        <f>SUM(M487:M489)</f>
        <v>43635.1</v>
      </c>
      <c r="N486" s="157">
        <f t="shared" si="69"/>
        <v>0</v>
      </c>
    </row>
    <row r="487" spans="1:14" ht="51.95" customHeight="1" x14ac:dyDescent="0.2">
      <c r="A487" s="80" t="s">
        <v>1114</v>
      </c>
      <c r="B487" s="57" t="s">
        <v>1115</v>
      </c>
      <c r="C487" s="56" t="s">
        <v>17</v>
      </c>
      <c r="D487" s="56" t="s">
        <v>1116</v>
      </c>
      <c r="E487" s="58" t="s">
        <v>26</v>
      </c>
      <c r="F487" s="57">
        <v>1</v>
      </c>
      <c r="G487" s="59">
        <v>11296.03</v>
      </c>
      <c r="H487" s="59">
        <v>4745.1400000000003</v>
      </c>
      <c r="I487" s="59">
        <v>9374.89</v>
      </c>
      <c r="J487" s="59">
        <v>14120.03</v>
      </c>
      <c r="K487" s="59">
        <v>4745.1400000000003</v>
      </c>
      <c r="L487" s="59">
        <v>9374.89</v>
      </c>
      <c r="M487" s="81">
        <v>14120.03</v>
      </c>
      <c r="N487" s="157">
        <f t="shared" si="69"/>
        <v>0</v>
      </c>
    </row>
    <row r="488" spans="1:14" ht="51.95" customHeight="1" x14ac:dyDescent="0.2">
      <c r="A488" s="80" t="s">
        <v>1117</v>
      </c>
      <c r="B488" s="57" t="s">
        <v>1118</v>
      </c>
      <c r="C488" s="56" t="s">
        <v>17</v>
      </c>
      <c r="D488" s="56" t="s">
        <v>1119</v>
      </c>
      <c r="E488" s="58" t="s">
        <v>26</v>
      </c>
      <c r="F488" s="57">
        <v>2</v>
      </c>
      <c r="G488" s="59">
        <v>7820.02</v>
      </c>
      <c r="H488" s="59">
        <v>613.85</v>
      </c>
      <c r="I488" s="59">
        <v>9161.17</v>
      </c>
      <c r="J488" s="59">
        <v>9775.02</v>
      </c>
      <c r="K488" s="59">
        <v>1227.7</v>
      </c>
      <c r="L488" s="59">
        <v>18322.34</v>
      </c>
      <c r="M488" s="81">
        <v>19550.04</v>
      </c>
      <c r="N488" s="157">
        <f t="shared" si="69"/>
        <v>0</v>
      </c>
    </row>
    <row r="489" spans="1:14" ht="51.95" customHeight="1" x14ac:dyDescent="0.2">
      <c r="A489" s="80" t="s">
        <v>1120</v>
      </c>
      <c r="B489" s="57" t="s">
        <v>1121</v>
      </c>
      <c r="C489" s="56" t="s">
        <v>17</v>
      </c>
      <c r="D489" s="56" t="s">
        <v>1122</v>
      </c>
      <c r="E489" s="58" t="s">
        <v>26</v>
      </c>
      <c r="F489" s="57">
        <v>1</v>
      </c>
      <c r="G489" s="59">
        <v>7972.03</v>
      </c>
      <c r="H489" s="59">
        <v>3304.94</v>
      </c>
      <c r="I489" s="59">
        <v>6660.09</v>
      </c>
      <c r="J489" s="59">
        <v>9965.0300000000007</v>
      </c>
      <c r="K489" s="59">
        <v>3304.94</v>
      </c>
      <c r="L489" s="59">
        <v>6660.09</v>
      </c>
      <c r="M489" s="81">
        <v>9965.0300000000007</v>
      </c>
      <c r="N489" s="157">
        <f t="shared" si="69"/>
        <v>0</v>
      </c>
    </row>
    <row r="490" spans="1:14" ht="24" customHeight="1" x14ac:dyDescent="0.2">
      <c r="A490" s="84" t="s">
        <v>1123</v>
      </c>
      <c r="B490" s="60"/>
      <c r="C490" s="60"/>
      <c r="D490" s="60" t="s">
        <v>1124</v>
      </c>
      <c r="E490" s="60"/>
      <c r="F490" s="61"/>
      <c r="G490" s="62"/>
      <c r="H490" s="63"/>
      <c r="I490" s="63"/>
      <c r="J490" s="63"/>
      <c r="K490" s="64">
        <f t="shared" ref="K490:L490" si="71">SUM(K491:K509)</f>
        <v>5542.05</v>
      </c>
      <c r="L490" s="64">
        <f t="shared" si="71"/>
        <v>12260.2</v>
      </c>
      <c r="M490" s="91">
        <f>SUM(M491:M509)</f>
        <v>17802.25</v>
      </c>
      <c r="N490" s="157">
        <f t="shared" si="69"/>
        <v>0</v>
      </c>
    </row>
    <row r="491" spans="1:14" ht="39" customHeight="1" x14ac:dyDescent="0.2">
      <c r="A491" s="80" t="s">
        <v>1125</v>
      </c>
      <c r="B491" s="57" t="s">
        <v>1023</v>
      </c>
      <c r="C491" s="56" t="s">
        <v>17</v>
      </c>
      <c r="D491" s="56" t="s">
        <v>1024</v>
      </c>
      <c r="E491" s="58" t="s">
        <v>34</v>
      </c>
      <c r="F491" s="57">
        <v>200</v>
      </c>
      <c r="G491" s="59">
        <v>28.04</v>
      </c>
      <c r="H491" s="59">
        <v>14.12</v>
      </c>
      <c r="I491" s="59">
        <v>20.93</v>
      </c>
      <c r="J491" s="59">
        <v>35.049999999999997</v>
      </c>
      <c r="K491" s="59">
        <v>2824</v>
      </c>
      <c r="L491" s="59">
        <v>4186</v>
      </c>
      <c r="M491" s="81">
        <v>7010</v>
      </c>
      <c r="N491" s="157">
        <f t="shared" si="69"/>
        <v>0</v>
      </c>
    </row>
    <row r="492" spans="1:14" ht="39" customHeight="1" x14ac:dyDescent="0.2">
      <c r="A492" s="80" t="s">
        <v>1126</v>
      </c>
      <c r="B492" s="57" t="s">
        <v>1127</v>
      </c>
      <c r="C492" s="56" t="s">
        <v>17</v>
      </c>
      <c r="D492" s="56" t="s">
        <v>1128</v>
      </c>
      <c r="E492" s="58" t="s">
        <v>34</v>
      </c>
      <c r="F492" s="57">
        <v>44</v>
      </c>
      <c r="G492" s="59">
        <v>41.17</v>
      </c>
      <c r="H492" s="59">
        <v>13.03</v>
      </c>
      <c r="I492" s="59">
        <v>38.43</v>
      </c>
      <c r="J492" s="59">
        <v>51.46</v>
      </c>
      <c r="K492" s="59">
        <v>573.32000000000005</v>
      </c>
      <c r="L492" s="59">
        <v>1690.92</v>
      </c>
      <c r="M492" s="81">
        <v>2264.2399999999998</v>
      </c>
      <c r="N492" s="157">
        <f t="shared" si="69"/>
        <v>0</v>
      </c>
    </row>
    <row r="493" spans="1:14" ht="51.95" customHeight="1" x14ac:dyDescent="0.2">
      <c r="A493" s="80" t="s">
        <v>1129</v>
      </c>
      <c r="B493" s="57" t="s">
        <v>1038</v>
      </c>
      <c r="C493" s="56" t="s">
        <v>17</v>
      </c>
      <c r="D493" s="56" t="s">
        <v>1039</v>
      </c>
      <c r="E493" s="58" t="s">
        <v>26</v>
      </c>
      <c r="F493" s="57">
        <v>35</v>
      </c>
      <c r="G493" s="59">
        <v>15.82</v>
      </c>
      <c r="H493" s="59">
        <v>6.11</v>
      </c>
      <c r="I493" s="59">
        <v>13.66</v>
      </c>
      <c r="J493" s="59">
        <v>19.77</v>
      </c>
      <c r="K493" s="59">
        <v>213.85</v>
      </c>
      <c r="L493" s="59">
        <v>478.1</v>
      </c>
      <c r="M493" s="81">
        <v>691.95</v>
      </c>
      <c r="N493" s="157">
        <f t="shared" si="69"/>
        <v>0</v>
      </c>
    </row>
    <row r="494" spans="1:14" ht="51.95" customHeight="1" x14ac:dyDescent="0.2">
      <c r="A494" s="80" t="s">
        <v>1130</v>
      </c>
      <c r="B494" s="57" t="s">
        <v>1041</v>
      </c>
      <c r="C494" s="56" t="s">
        <v>17</v>
      </c>
      <c r="D494" s="56" t="s">
        <v>1042</v>
      </c>
      <c r="E494" s="58" t="s">
        <v>26</v>
      </c>
      <c r="F494" s="57">
        <v>6</v>
      </c>
      <c r="G494" s="59">
        <v>24.18</v>
      </c>
      <c r="H494" s="59">
        <v>7.31</v>
      </c>
      <c r="I494" s="59">
        <v>22.91</v>
      </c>
      <c r="J494" s="59">
        <v>30.22</v>
      </c>
      <c r="K494" s="59">
        <v>43.86</v>
      </c>
      <c r="L494" s="59">
        <v>137.46</v>
      </c>
      <c r="M494" s="81">
        <v>181.32</v>
      </c>
      <c r="N494" s="157">
        <f t="shared" si="69"/>
        <v>0</v>
      </c>
    </row>
    <row r="495" spans="1:14" ht="51.95" customHeight="1" x14ac:dyDescent="0.2">
      <c r="A495" s="80" t="s">
        <v>1131</v>
      </c>
      <c r="B495" s="57" t="s">
        <v>1050</v>
      </c>
      <c r="C495" s="56" t="s">
        <v>17</v>
      </c>
      <c r="D495" s="56" t="s">
        <v>1051</v>
      </c>
      <c r="E495" s="58" t="s">
        <v>26</v>
      </c>
      <c r="F495" s="57">
        <v>94</v>
      </c>
      <c r="G495" s="59">
        <v>15</v>
      </c>
      <c r="H495" s="59">
        <v>6.11</v>
      </c>
      <c r="I495" s="59">
        <v>12.64</v>
      </c>
      <c r="J495" s="59">
        <v>18.75</v>
      </c>
      <c r="K495" s="59">
        <v>574.34</v>
      </c>
      <c r="L495" s="59">
        <v>1188.1600000000001</v>
      </c>
      <c r="M495" s="81">
        <v>1762.5</v>
      </c>
      <c r="N495" s="157">
        <f t="shared" si="69"/>
        <v>0</v>
      </c>
    </row>
    <row r="496" spans="1:14" ht="51.95" customHeight="1" x14ac:dyDescent="0.2">
      <c r="A496" s="80" t="s">
        <v>1132</v>
      </c>
      <c r="B496" s="57" t="s">
        <v>1133</v>
      </c>
      <c r="C496" s="56" t="s">
        <v>17</v>
      </c>
      <c r="D496" s="56" t="s">
        <v>1134</v>
      </c>
      <c r="E496" s="58" t="s">
        <v>26</v>
      </c>
      <c r="F496" s="57">
        <v>17</v>
      </c>
      <c r="G496" s="59">
        <v>23.09</v>
      </c>
      <c r="H496" s="59">
        <v>7.31</v>
      </c>
      <c r="I496" s="59">
        <v>21.55</v>
      </c>
      <c r="J496" s="59">
        <v>28.86</v>
      </c>
      <c r="K496" s="59">
        <v>124.27</v>
      </c>
      <c r="L496" s="59">
        <v>366.35</v>
      </c>
      <c r="M496" s="81">
        <v>490.62</v>
      </c>
      <c r="N496" s="157">
        <f t="shared" si="69"/>
        <v>0</v>
      </c>
    </row>
    <row r="497" spans="1:14" ht="24" customHeight="1" x14ac:dyDescent="0.2">
      <c r="A497" s="80" t="s">
        <v>1135</v>
      </c>
      <c r="B497" s="57" t="s">
        <v>1136</v>
      </c>
      <c r="C497" s="56" t="s">
        <v>394</v>
      </c>
      <c r="D497" s="56" t="s">
        <v>1137</v>
      </c>
      <c r="E497" s="58" t="s">
        <v>26</v>
      </c>
      <c r="F497" s="57">
        <v>1</v>
      </c>
      <c r="G497" s="59">
        <v>45.17</v>
      </c>
      <c r="H497" s="59">
        <v>18.489999999999998</v>
      </c>
      <c r="I497" s="59">
        <v>37.97</v>
      </c>
      <c r="J497" s="59">
        <v>56.46</v>
      </c>
      <c r="K497" s="59">
        <v>18.489999999999998</v>
      </c>
      <c r="L497" s="59">
        <v>37.97</v>
      </c>
      <c r="M497" s="81">
        <v>56.46</v>
      </c>
      <c r="N497" s="157">
        <f t="shared" si="69"/>
        <v>0</v>
      </c>
    </row>
    <row r="498" spans="1:14" ht="24" customHeight="1" x14ac:dyDescent="0.2">
      <c r="A498" s="80" t="s">
        <v>1138</v>
      </c>
      <c r="B498" s="57" t="s">
        <v>1139</v>
      </c>
      <c r="C498" s="56" t="s">
        <v>394</v>
      </c>
      <c r="D498" s="56" t="s">
        <v>1140</v>
      </c>
      <c r="E498" s="58" t="s">
        <v>26</v>
      </c>
      <c r="F498" s="57">
        <v>3</v>
      </c>
      <c r="G498" s="59">
        <v>43.5</v>
      </c>
      <c r="H498" s="59">
        <v>21.23</v>
      </c>
      <c r="I498" s="59">
        <v>33.14</v>
      </c>
      <c r="J498" s="59">
        <v>54.37</v>
      </c>
      <c r="K498" s="59">
        <v>63.69</v>
      </c>
      <c r="L498" s="59">
        <v>99.42</v>
      </c>
      <c r="M498" s="81">
        <v>163.11000000000001</v>
      </c>
      <c r="N498" s="157">
        <f t="shared" si="69"/>
        <v>0</v>
      </c>
    </row>
    <row r="499" spans="1:14" ht="51.95" customHeight="1" x14ac:dyDescent="0.2">
      <c r="A499" s="80" t="s">
        <v>1141</v>
      </c>
      <c r="B499" s="57" t="s">
        <v>1142</v>
      </c>
      <c r="C499" s="56" t="s">
        <v>17</v>
      </c>
      <c r="D499" s="56" t="s">
        <v>1143</v>
      </c>
      <c r="E499" s="58" t="s">
        <v>26</v>
      </c>
      <c r="F499" s="57">
        <v>3</v>
      </c>
      <c r="G499" s="59">
        <v>64.290000000000006</v>
      </c>
      <c r="H499" s="59">
        <v>10.26</v>
      </c>
      <c r="I499" s="59">
        <v>70.099999999999994</v>
      </c>
      <c r="J499" s="59">
        <v>80.36</v>
      </c>
      <c r="K499" s="59">
        <v>30.78</v>
      </c>
      <c r="L499" s="59">
        <v>210.3</v>
      </c>
      <c r="M499" s="81">
        <v>241.08</v>
      </c>
      <c r="N499" s="157">
        <f t="shared" si="69"/>
        <v>0</v>
      </c>
    </row>
    <row r="500" spans="1:14" ht="51.95" customHeight="1" x14ac:dyDescent="0.2">
      <c r="A500" s="80" t="s">
        <v>1144</v>
      </c>
      <c r="B500" s="57" t="s">
        <v>1145</v>
      </c>
      <c r="C500" s="56" t="s">
        <v>17</v>
      </c>
      <c r="D500" s="56" t="s">
        <v>1146</v>
      </c>
      <c r="E500" s="58" t="s">
        <v>26</v>
      </c>
      <c r="F500" s="57">
        <v>2</v>
      </c>
      <c r="G500" s="59">
        <v>9.73</v>
      </c>
      <c r="H500" s="59">
        <v>4.05</v>
      </c>
      <c r="I500" s="59">
        <v>8.11</v>
      </c>
      <c r="J500" s="59">
        <v>12.16</v>
      </c>
      <c r="K500" s="59">
        <v>8.1</v>
      </c>
      <c r="L500" s="59">
        <v>16.22</v>
      </c>
      <c r="M500" s="81">
        <v>24.32</v>
      </c>
      <c r="N500" s="157">
        <f t="shared" si="69"/>
        <v>0</v>
      </c>
    </row>
    <row r="501" spans="1:14" ht="51.95" customHeight="1" x14ac:dyDescent="0.2">
      <c r="A501" s="80" t="s">
        <v>1147</v>
      </c>
      <c r="B501" s="57" t="s">
        <v>1148</v>
      </c>
      <c r="C501" s="56" t="s">
        <v>17</v>
      </c>
      <c r="D501" s="56" t="s">
        <v>1149</v>
      </c>
      <c r="E501" s="58" t="s">
        <v>26</v>
      </c>
      <c r="F501" s="57">
        <v>2</v>
      </c>
      <c r="G501" s="59">
        <v>16.48</v>
      </c>
      <c r="H501" s="59">
        <v>4.87</v>
      </c>
      <c r="I501" s="59">
        <v>15.73</v>
      </c>
      <c r="J501" s="59">
        <v>20.6</v>
      </c>
      <c r="K501" s="59">
        <v>9.74</v>
      </c>
      <c r="L501" s="59">
        <v>31.46</v>
      </c>
      <c r="M501" s="81">
        <v>41.2</v>
      </c>
      <c r="N501" s="157">
        <f t="shared" si="69"/>
        <v>0</v>
      </c>
    </row>
    <row r="502" spans="1:14" ht="39" customHeight="1" x14ac:dyDescent="0.2">
      <c r="A502" s="80" t="s">
        <v>1150</v>
      </c>
      <c r="B502" s="57" t="s">
        <v>1090</v>
      </c>
      <c r="C502" s="56" t="s">
        <v>17</v>
      </c>
      <c r="D502" s="56" t="s">
        <v>1091</v>
      </c>
      <c r="E502" s="58" t="s">
        <v>26</v>
      </c>
      <c r="F502" s="57">
        <v>9</v>
      </c>
      <c r="G502" s="59">
        <v>19.850000000000001</v>
      </c>
      <c r="H502" s="59">
        <v>2.27</v>
      </c>
      <c r="I502" s="59">
        <v>22.54</v>
      </c>
      <c r="J502" s="59">
        <v>24.81</v>
      </c>
      <c r="K502" s="59">
        <v>20.43</v>
      </c>
      <c r="L502" s="59">
        <v>202.86</v>
      </c>
      <c r="M502" s="81">
        <v>223.29</v>
      </c>
      <c r="N502" s="157">
        <f t="shared" si="69"/>
        <v>0</v>
      </c>
    </row>
    <row r="503" spans="1:14" ht="51.95" customHeight="1" x14ac:dyDescent="0.2">
      <c r="A503" s="80" t="s">
        <v>1151</v>
      </c>
      <c r="B503" s="57" t="s">
        <v>1152</v>
      </c>
      <c r="C503" s="56" t="s">
        <v>17</v>
      </c>
      <c r="D503" s="56" t="s">
        <v>1153</v>
      </c>
      <c r="E503" s="58" t="s">
        <v>26</v>
      </c>
      <c r="F503" s="57">
        <v>6</v>
      </c>
      <c r="G503" s="59">
        <v>12.32</v>
      </c>
      <c r="H503" s="59">
        <v>0.48</v>
      </c>
      <c r="I503" s="59">
        <v>14.92</v>
      </c>
      <c r="J503" s="59">
        <v>15.4</v>
      </c>
      <c r="K503" s="59">
        <v>2.88</v>
      </c>
      <c r="L503" s="59">
        <v>89.52</v>
      </c>
      <c r="M503" s="81">
        <v>92.4</v>
      </c>
      <c r="N503" s="157">
        <f t="shared" si="69"/>
        <v>0</v>
      </c>
    </row>
    <row r="504" spans="1:14" ht="51.95" customHeight="1" x14ac:dyDescent="0.2">
      <c r="A504" s="80" t="s">
        <v>1154</v>
      </c>
      <c r="B504" s="57" t="s">
        <v>1155</v>
      </c>
      <c r="C504" s="56" t="s">
        <v>17</v>
      </c>
      <c r="D504" s="56" t="s">
        <v>1156</v>
      </c>
      <c r="E504" s="58" t="s">
        <v>26</v>
      </c>
      <c r="F504" s="57">
        <v>5</v>
      </c>
      <c r="G504" s="59">
        <v>25.35</v>
      </c>
      <c r="H504" s="59">
        <v>1.84</v>
      </c>
      <c r="I504" s="59">
        <v>29.84</v>
      </c>
      <c r="J504" s="59">
        <v>31.68</v>
      </c>
      <c r="K504" s="59">
        <v>9.1999999999999993</v>
      </c>
      <c r="L504" s="59">
        <v>149.19999999999999</v>
      </c>
      <c r="M504" s="81">
        <v>158.4</v>
      </c>
      <c r="N504" s="157">
        <f t="shared" si="69"/>
        <v>0</v>
      </c>
    </row>
    <row r="505" spans="1:14" ht="39" customHeight="1" x14ac:dyDescent="0.2">
      <c r="A505" s="80" t="s">
        <v>1157</v>
      </c>
      <c r="B505" s="57" t="s">
        <v>1158</v>
      </c>
      <c r="C505" s="56" t="s">
        <v>437</v>
      </c>
      <c r="D505" s="56" t="s">
        <v>1159</v>
      </c>
      <c r="E505" s="58" t="s">
        <v>26</v>
      </c>
      <c r="F505" s="57">
        <v>7</v>
      </c>
      <c r="G505" s="59">
        <v>88.86</v>
      </c>
      <c r="H505" s="59">
        <v>14.18</v>
      </c>
      <c r="I505" s="59">
        <v>96.89</v>
      </c>
      <c r="J505" s="59">
        <v>111.07</v>
      </c>
      <c r="K505" s="59">
        <v>99.26</v>
      </c>
      <c r="L505" s="59">
        <v>678.23</v>
      </c>
      <c r="M505" s="81">
        <v>777.49</v>
      </c>
      <c r="N505" s="157">
        <f t="shared" si="69"/>
        <v>0</v>
      </c>
    </row>
    <row r="506" spans="1:14" ht="39" customHeight="1" x14ac:dyDescent="0.2">
      <c r="A506" s="80" t="s">
        <v>1160</v>
      </c>
      <c r="B506" s="57" t="s">
        <v>1161</v>
      </c>
      <c r="C506" s="56" t="s">
        <v>17</v>
      </c>
      <c r="D506" s="56" t="s">
        <v>1162</v>
      </c>
      <c r="E506" s="58" t="s">
        <v>26</v>
      </c>
      <c r="F506" s="57">
        <v>4</v>
      </c>
      <c r="G506" s="59">
        <v>88.86</v>
      </c>
      <c r="H506" s="59">
        <v>14.18</v>
      </c>
      <c r="I506" s="59">
        <v>96.89</v>
      </c>
      <c r="J506" s="59">
        <v>111.07</v>
      </c>
      <c r="K506" s="59">
        <v>56.72</v>
      </c>
      <c r="L506" s="59">
        <v>387.56</v>
      </c>
      <c r="M506" s="81">
        <v>444.28</v>
      </c>
      <c r="N506" s="157">
        <f t="shared" si="69"/>
        <v>0</v>
      </c>
    </row>
    <row r="507" spans="1:14" ht="51.95" customHeight="1" x14ac:dyDescent="0.2">
      <c r="A507" s="80" t="s">
        <v>1163</v>
      </c>
      <c r="B507" s="57" t="s">
        <v>1164</v>
      </c>
      <c r="C507" s="56" t="s">
        <v>17</v>
      </c>
      <c r="D507" s="56" t="s">
        <v>1165</v>
      </c>
      <c r="E507" s="58" t="s">
        <v>26</v>
      </c>
      <c r="F507" s="57">
        <v>69</v>
      </c>
      <c r="G507" s="59">
        <v>24.7</v>
      </c>
      <c r="H507" s="59">
        <v>8.15</v>
      </c>
      <c r="I507" s="59">
        <v>22.72</v>
      </c>
      <c r="J507" s="59">
        <v>30.87</v>
      </c>
      <c r="K507" s="59">
        <v>562.35</v>
      </c>
      <c r="L507" s="59">
        <v>1567.68</v>
      </c>
      <c r="M507" s="81">
        <v>2130.0300000000002</v>
      </c>
      <c r="N507" s="157">
        <f t="shared" si="69"/>
        <v>0</v>
      </c>
    </row>
    <row r="508" spans="1:14" ht="39" customHeight="1" x14ac:dyDescent="0.2">
      <c r="A508" s="80" t="s">
        <v>1166</v>
      </c>
      <c r="B508" s="57" t="s">
        <v>1167</v>
      </c>
      <c r="C508" s="56" t="s">
        <v>17</v>
      </c>
      <c r="D508" s="56" t="s">
        <v>1168</v>
      </c>
      <c r="E508" s="58" t="s">
        <v>26</v>
      </c>
      <c r="F508" s="57">
        <v>3</v>
      </c>
      <c r="G508" s="59">
        <v>55</v>
      </c>
      <c r="H508" s="59">
        <v>10.26</v>
      </c>
      <c r="I508" s="59">
        <v>58.49</v>
      </c>
      <c r="J508" s="59">
        <v>68.75</v>
      </c>
      <c r="K508" s="59">
        <v>30.78</v>
      </c>
      <c r="L508" s="59">
        <v>175.47</v>
      </c>
      <c r="M508" s="81">
        <v>206.25</v>
      </c>
      <c r="N508" s="157">
        <f t="shared" si="69"/>
        <v>0</v>
      </c>
    </row>
    <row r="509" spans="1:14" ht="24" customHeight="1" x14ac:dyDescent="0.2">
      <c r="A509" s="80" t="s">
        <v>1169</v>
      </c>
      <c r="B509" s="57" t="s">
        <v>1170</v>
      </c>
      <c r="C509" s="56" t="s">
        <v>394</v>
      </c>
      <c r="D509" s="56" t="s">
        <v>1171</v>
      </c>
      <c r="E509" s="58" t="s">
        <v>26</v>
      </c>
      <c r="F509" s="57">
        <v>13</v>
      </c>
      <c r="G509" s="59">
        <v>51.9</v>
      </c>
      <c r="H509" s="59">
        <v>21.23</v>
      </c>
      <c r="I509" s="59">
        <v>43.64</v>
      </c>
      <c r="J509" s="59">
        <v>64.87</v>
      </c>
      <c r="K509" s="59">
        <v>275.99</v>
      </c>
      <c r="L509" s="59">
        <v>567.32000000000005</v>
      </c>
      <c r="M509" s="81">
        <v>843.31</v>
      </c>
      <c r="N509" s="157">
        <f t="shared" si="69"/>
        <v>0</v>
      </c>
    </row>
    <row r="510" spans="1:14" ht="24" customHeight="1" x14ac:dyDescent="0.2">
      <c r="A510" s="82" t="s">
        <v>1172</v>
      </c>
      <c r="B510" s="51"/>
      <c r="C510" s="51"/>
      <c r="D510" s="51" t="s">
        <v>1173</v>
      </c>
      <c r="E510" s="51"/>
      <c r="F510" s="52"/>
      <c r="G510" s="53"/>
      <c r="H510" s="54"/>
      <c r="I510" s="54"/>
      <c r="J510" s="54"/>
      <c r="K510" s="55">
        <f t="shared" ref="K510:L510" si="72">SUM(K511:K543)</f>
        <v>8121.46</v>
      </c>
      <c r="L510" s="55">
        <f t="shared" si="72"/>
        <v>106543.12</v>
      </c>
      <c r="M510" s="90">
        <f>SUM(M511:M543)</f>
        <v>114664.58</v>
      </c>
      <c r="N510" s="157">
        <f t="shared" si="69"/>
        <v>0.01</v>
      </c>
    </row>
    <row r="511" spans="1:14" ht="51.95" customHeight="1" x14ac:dyDescent="0.2">
      <c r="A511" s="80" t="s">
        <v>1174</v>
      </c>
      <c r="B511" s="57" t="s">
        <v>1175</v>
      </c>
      <c r="C511" s="56" t="s">
        <v>17</v>
      </c>
      <c r="D511" s="56" t="s">
        <v>1176</v>
      </c>
      <c r="E511" s="58" t="s">
        <v>26</v>
      </c>
      <c r="F511" s="57">
        <v>19</v>
      </c>
      <c r="G511" s="59">
        <v>389.42</v>
      </c>
      <c r="H511" s="59">
        <v>29.52</v>
      </c>
      <c r="I511" s="59">
        <v>457.25</v>
      </c>
      <c r="J511" s="59">
        <v>486.77</v>
      </c>
      <c r="K511" s="59">
        <v>560.88</v>
      </c>
      <c r="L511" s="59">
        <v>8687.75</v>
      </c>
      <c r="M511" s="81">
        <v>9248.6299999999992</v>
      </c>
      <c r="N511" s="157">
        <f t="shared" si="69"/>
        <v>0</v>
      </c>
    </row>
    <row r="512" spans="1:14" ht="39" customHeight="1" x14ac:dyDescent="0.2">
      <c r="A512" s="80" t="s">
        <v>1177</v>
      </c>
      <c r="B512" s="57" t="s">
        <v>1178</v>
      </c>
      <c r="C512" s="56" t="s">
        <v>17</v>
      </c>
      <c r="D512" s="56" t="s">
        <v>1179</v>
      </c>
      <c r="E512" s="58" t="s">
        <v>26</v>
      </c>
      <c r="F512" s="57">
        <v>19</v>
      </c>
      <c r="G512" s="59">
        <v>259.05</v>
      </c>
      <c r="H512" s="59">
        <v>41.05</v>
      </c>
      <c r="I512" s="59">
        <v>282.76</v>
      </c>
      <c r="J512" s="59">
        <v>323.81</v>
      </c>
      <c r="K512" s="59">
        <v>779.95</v>
      </c>
      <c r="L512" s="59">
        <v>5372.44</v>
      </c>
      <c r="M512" s="81">
        <v>6152.39</v>
      </c>
      <c r="N512" s="157">
        <f t="shared" si="69"/>
        <v>0</v>
      </c>
    </row>
    <row r="513" spans="1:14" ht="26.1" customHeight="1" x14ac:dyDescent="0.2">
      <c r="A513" s="80" t="s">
        <v>1180</v>
      </c>
      <c r="B513" s="57" t="s">
        <v>1181</v>
      </c>
      <c r="C513" s="56" t="s">
        <v>17</v>
      </c>
      <c r="D513" s="56" t="s">
        <v>1182</v>
      </c>
      <c r="E513" s="58" t="s">
        <v>26</v>
      </c>
      <c r="F513" s="57">
        <v>19</v>
      </c>
      <c r="G513" s="59">
        <v>45.71</v>
      </c>
      <c r="H513" s="59">
        <v>3.64</v>
      </c>
      <c r="I513" s="59">
        <v>53.49</v>
      </c>
      <c r="J513" s="59">
        <v>57.13</v>
      </c>
      <c r="K513" s="59">
        <v>69.16</v>
      </c>
      <c r="L513" s="59">
        <v>1016.31</v>
      </c>
      <c r="M513" s="81">
        <v>1085.47</v>
      </c>
      <c r="N513" s="157">
        <f t="shared" si="69"/>
        <v>0</v>
      </c>
    </row>
    <row r="514" spans="1:14" ht="39" customHeight="1" x14ac:dyDescent="0.2">
      <c r="A514" s="80" t="s">
        <v>1183</v>
      </c>
      <c r="B514" s="57" t="s">
        <v>1184</v>
      </c>
      <c r="C514" s="56" t="s">
        <v>17</v>
      </c>
      <c r="D514" s="56" t="s">
        <v>1185</v>
      </c>
      <c r="E514" s="58" t="s">
        <v>26</v>
      </c>
      <c r="F514" s="57">
        <v>5</v>
      </c>
      <c r="G514" s="59">
        <v>724.72</v>
      </c>
      <c r="H514" s="59">
        <v>34.43</v>
      </c>
      <c r="I514" s="59">
        <v>871.47</v>
      </c>
      <c r="J514" s="59">
        <v>905.9</v>
      </c>
      <c r="K514" s="59">
        <v>172.15</v>
      </c>
      <c r="L514" s="59">
        <v>4357.3500000000004</v>
      </c>
      <c r="M514" s="81">
        <v>4529.5</v>
      </c>
      <c r="N514" s="157">
        <f t="shared" si="69"/>
        <v>0</v>
      </c>
    </row>
    <row r="515" spans="1:14" ht="26.1" customHeight="1" x14ac:dyDescent="0.2">
      <c r="A515" s="80" t="s">
        <v>1186</v>
      </c>
      <c r="B515" s="57" t="s">
        <v>1187</v>
      </c>
      <c r="C515" s="56" t="s">
        <v>17</v>
      </c>
      <c r="D515" s="56" t="s">
        <v>1188</v>
      </c>
      <c r="E515" s="58" t="s">
        <v>26</v>
      </c>
      <c r="F515" s="57">
        <v>5</v>
      </c>
      <c r="G515" s="59">
        <v>12.8</v>
      </c>
      <c r="H515" s="59">
        <v>2.68</v>
      </c>
      <c r="I515" s="59">
        <v>13.32</v>
      </c>
      <c r="J515" s="59">
        <v>16</v>
      </c>
      <c r="K515" s="59">
        <v>13.4</v>
      </c>
      <c r="L515" s="59">
        <v>66.599999999999994</v>
      </c>
      <c r="M515" s="81">
        <v>80</v>
      </c>
      <c r="N515" s="157">
        <f t="shared" si="69"/>
        <v>0</v>
      </c>
    </row>
    <row r="516" spans="1:14" ht="51.95" customHeight="1" x14ac:dyDescent="0.2">
      <c r="A516" s="80" t="s">
        <v>1189</v>
      </c>
      <c r="B516" s="57" t="s">
        <v>1190</v>
      </c>
      <c r="C516" s="56" t="s">
        <v>17</v>
      </c>
      <c r="D516" s="56" t="s">
        <v>1191</v>
      </c>
      <c r="E516" s="58" t="s">
        <v>26</v>
      </c>
      <c r="F516" s="57">
        <v>19</v>
      </c>
      <c r="G516" s="59">
        <v>305.05</v>
      </c>
      <c r="H516" s="59">
        <v>37.22</v>
      </c>
      <c r="I516" s="59">
        <v>344.09</v>
      </c>
      <c r="J516" s="59">
        <v>381.31</v>
      </c>
      <c r="K516" s="59">
        <v>707.18</v>
      </c>
      <c r="L516" s="59">
        <v>6537.71</v>
      </c>
      <c r="M516" s="81">
        <v>7244.89</v>
      </c>
      <c r="N516" s="157">
        <f t="shared" si="69"/>
        <v>0</v>
      </c>
    </row>
    <row r="517" spans="1:14" ht="24" customHeight="1" x14ac:dyDescent="0.2">
      <c r="A517" s="80" t="s">
        <v>1192</v>
      </c>
      <c r="B517" s="57" t="s">
        <v>1193</v>
      </c>
      <c r="C517" s="56" t="s">
        <v>404</v>
      </c>
      <c r="D517" s="56" t="s">
        <v>1194</v>
      </c>
      <c r="E517" s="58" t="s">
        <v>26</v>
      </c>
      <c r="F517" s="57">
        <v>14</v>
      </c>
      <c r="G517" s="59">
        <v>289.14999999999998</v>
      </c>
      <c r="H517" s="59">
        <v>32.54</v>
      </c>
      <c r="I517" s="59">
        <v>328.89</v>
      </c>
      <c r="J517" s="59">
        <v>361.43</v>
      </c>
      <c r="K517" s="59">
        <v>455.56</v>
      </c>
      <c r="L517" s="59">
        <v>4604.46</v>
      </c>
      <c r="M517" s="81">
        <v>5060.0200000000004</v>
      </c>
      <c r="N517" s="157">
        <f t="shared" si="69"/>
        <v>0</v>
      </c>
    </row>
    <row r="518" spans="1:14" ht="24" customHeight="1" x14ac:dyDescent="0.2">
      <c r="A518" s="80" t="s">
        <v>1195</v>
      </c>
      <c r="B518" s="57" t="s">
        <v>1196</v>
      </c>
      <c r="C518" s="56" t="s">
        <v>404</v>
      </c>
      <c r="D518" s="56" t="s">
        <v>1197</v>
      </c>
      <c r="E518" s="58" t="s">
        <v>26</v>
      </c>
      <c r="F518" s="57">
        <v>2</v>
      </c>
      <c r="G518" s="59">
        <v>384.64</v>
      </c>
      <c r="H518" s="59">
        <v>32.54</v>
      </c>
      <c r="I518" s="59">
        <v>448.26</v>
      </c>
      <c r="J518" s="59">
        <v>480.8</v>
      </c>
      <c r="K518" s="59">
        <v>65.08</v>
      </c>
      <c r="L518" s="59">
        <v>896.52</v>
      </c>
      <c r="M518" s="81">
        <v>961.6</v>
      </c>
      <c r="N518" s="157">
        <f t="shared" si="69"/>
        <v>0</v>
      </c>
    </row>
    <row r="519" spans="1:14" ht="24" customHeight="1" x14ac:dyDescent="0.2">
      <c r="A519" s="80" t="s">
        <v>1198</v>
      </c>
      <c r="B519" s="57" t="s">
        <v>1199</v>
      </c>
      <c r="C519" s="56" t="s">
        <v>404</v>
      </c>
      <c r="D519" s="56" t="s">
        <v>1200</v>
      </c>
      <c r="E519" s="58" t="s">
        <v>26</v>
      </c>
      <c r="F519" s="57">
        <v>3</v>
      </c>
      <c r="G519" s="59">
        <v>1521.99</v>
      </c>
      <c r="H519" s="59">
        <v>32.54</v>
      </c>
      <c r="I519" s="59">
        <v>1869.94</v>
      </c>
      <c r="J519" s="59">
        <v>1902.48</v>
      </c>
      <c r="K519" s="59">
        <v>97.62</v>
      </c>
      <c r="L519" s="59">
        <v>5609.82</v>
      </c>
      <c r="M519" s="81">
        <v>5707.44</v>
      </c>
      <c r="N519" s="157">
        <f t="shared" ref="N519:N582" si="73">M519/$M$788</f>
        <v>0</v>
      </c>
    </row>
    <row r="520" spans="1:14" ht="26.1" customHeight="1" x14ac:dyDescent="0.2">
      <c r="A520" s="80" t="s">
        <v>1201</v>
      </c>
      <c r="B520" s="57" t="s">
        <v>1202</v>
      </c>
      <c r="C520" s="56" t="s">
        <v>29</v>
      </c>
      <c r="D520" s="56" t="s">
        <v>1203</v>
      </c>
      <c r="E520" s="58" t="s">
        <v>26</v>
      </c>
      <c r="F520" s="57">
        <v>6</v>
      </c>
      <c r="G520" s="59">
        <v>244.51</v>
      </c>
      <c r="H520" s="59">
        <v>17.739999999999998</v>
      </c>
      <c r="I520" s="59">
        <v>287.89</v>
      </c>
      <c r="J520" s="59">
        <v>305.63</v>
      </c>
      <c r="K520" s="59">
        <v>106.44</v>
      </c>
      <c r="L520" s="59">
        <v>1727.34</v>
      </c>
      <c r="M520" s="81">
        <v>1833.78</v>
      </c>
      <c r="N520" s="157">
        <f t="shared" si="73"/>
        <v>0</v>
      </c>
    </row>
    <row r="521" spans="1:14" ht="39" customHeight="1" x14ac:dyDescent="0.2">
      <c r="A521" s="80" t="s">
        <v>1204</v>
      </c>
      <c r="B521" s="57" t="s">
        <v>1205</v>
      </c>
      <c r="C521" s="56" t="s">
        <v>17</v>
      </c>
      <c r="D521" s="56" t="s">
        <v>1206</v>
      </c>
      <c r="E521" s="58" t="s">
        <v>26</v>
      </c>
      <c r="F521" s="57">
        <v>1</v>
      </c>
      <c r="G521" s="59">
        <v>177.01</v>
      </c>
      <c r="H521" s="59">
        <v>15.49</v>
      </c>
      <c r="I521" s="59">
        <v>205.77</v>
      </c>
      <c r="J521" s="59">
        <v>221.26</v>
      </c>
      <c r="K521" s="59">
        <v>15.49</v>
      </c>
      <c r="L521" s="59">
        <v>205.77</v>
      </c>
      <c r="M521" s="81">
        <v>221.26</v>
      </c>
      <c r="N521" s="157">
        <f t="shared" si="73"/>
        <v>0</v>
      </c>
    </row>
    <row r="522" spans="1:14" ht="24" customHeight="1" x14ac:dyDescent="0.2">
      <c r="A522" s="80" t="s">
        <v>1207</v>
      </c>
      <c r="B522" s="57" t="s">
        <v>1208</v>
      </c>
      <c r="C522" s="56" t="s">
        <v>437</v>
      </c>
      <c r="D522" s="56" t="s">
        <v>1209</v>
      </c>
      <c r="E522" s="58" t="s">
        <v>26</v>
      </c>
      <c r="F522" s="57">
        <v>8</v>
      </c>
      <c r="G522" s="59">
        <v>697.22</v>
      </c>
      <c r="H522" s="59">
        <v>45.86</v>
      </c>
      <c r="I522" s="59">
        <v>825.66</v>
      </c>
      <c r="J522" s="59">
        <v>871.52</v>
      </c>
      <c r="K522" s="59">
        <v>366.88</v>
      </c>
      <c r="L522" s="59">
        <v>6605.28</v>
      </c>
      <c r="M522" s="81">
        <v>6972.16</v>
      </c>
      <c r="N522" s="157">
        <f t="shared" si="73"/>
        <v>0</v>
      </c>
    </row>
    <row r="523" spans="1:14" ht="51.95" customHeight="1" x14ac:dyDescent="0.2">
      <c r="A523" s="80" t="s">
        <v>1210</v>
      </c>
      <c r="B523" s="57" t="s">
        <v>1211</v>
      </c>
      <c r="C523" s="56" t="s">
        <v>17</v>
      </c>
      <c r="D523" s="56" t="s">
        <v>1212</v>
      </c>
      <c r="E523" s="58" t="s">
        <v>26</v>
      </c>
      <c r="F523" s="57">
        <v>2</v>
      </c>
      <c r="G523" s="59">
        <v>970.09</v>
      </c>
      <c r="H523" s="59">
        <v>75.42</v>
      </c>
      <c r="I523" s="59">
        <v>1137.19</v>
      </c>
      <c r="J523" s="59">
        <v>1212.6099999999999</v>
      </c>
      <c r="K523" s="59">
        <v>150.84</v>
      </c>
      <c r="L523" s="59">
        <v>2274.38</v>
      </c>
      <c r="M523" s="81">
        <v>2425.2199999999998</v>
      </c>
      <c r="N523" s="157">
        <f t="shared" si="73"/>
        <v>0</v>
      </c>
    </row>
    <row r="524" spans="1:14" ht="26.1" customHeight="1" x14ac:dyDescent="0.2">
      <c r="A524" s="80" t="s">
        <v>1213</v>
      </c>
      <c r="B524" s="57" t="s">
        <v>1214</v>
      </c>
      <c r="C524" s="56" t="s">
        <v>17</v>
      </c>
      <c r="D524" s="56" t="s">
        <v>1215</v>
      </c>
      <c r="E524" s="58" t="s">
        <v>26</v>
      </c>
      <c r="F524" s="57">
        <v>10</v>
      </c>
      <c r="G524" s="59">
        <v>144.11000000000001</v>
      </c>
      <c r="H524" s="59">
        <v>38.03</v>
      </c>
      <c r="I524" s="59">
        <v>142.1</v>
      </c>
      <c r="J524" s="59">
        <v>180.13</v>
      </c>
      <c r="K524" s="59">
        <v>380.3</v>
      </c>
      <c r="L524" s="59">
        <v>1421</v>
      </c>
      <c r="M524" s="81">
        <v>1801.3</v>
      </c>
      <c r="N524" s="157">
        <f t="shared" si="73"/>
        <v>0</v>
      </c>
    </row>
    <row r="525" spans="1:14" ht="26.1" customHeight="1" x14ac:dyDescent="0.2">
      <c r="A525" s="80" t="s">
        <v>1216</v>
      </c>
      <c r="B525" s="57" t="s">
        <v>1217</v>
      </c>
      <c r="C525" s="56" t="s">
        <v>17</v>
      </c>
      <c r="D525" s="56" t="s">
        <v>1218</v>
      </c>
      <c r="E525" s="58" t="s">
        <v>26</v>
      </c>
      <c r="F525" s="57">
        <v>2</v>
      </c>
      <c r="G525" s="59">
        <v>39.380000000000003</v>
      </c>
      <c r="H525" s="59">
        <v>12.09</v>
      </c>
      <c r="I525" s="59">
        <v>37.130000000000003</v>
      </c>
      <c r="J525" s="59">
        <v>49.22</v>
      </c>
      <c r="K525" s="59">
        <v>24.18</v>
      </c>
      <c r="L525" s="59">
        <v>74.260000000000005</v>
      </c>
      <c r="M525" s="81">
        <v>98.44</v>
      </c>
      <c r="N525" s="157">
        <f t="shared" si="73"/>
        <v>0</v>
      </c>
    </row>
    <row r="526" spans="1:14" ht="26.1" customHeight="1" x14ac:dyDescent="0.2">
      <c r="A526" s="80" t="s">
        <v>1219</v>
      </c>
      <c r="B526" s="57" t="s">
        <v>1220</v>
      </c>
      <c r="C526" s="56" t="s">
        <v>29</v>
      </c>
      <c r="D526" s="56" t="s">
        <v>1221</v>
      </c>
      <c r="E526" s="58" t="s">
        <v>26</v>
      </c>
      <c r="F526" s="57">
        <v>11</v>
      </c>
      <c r="G526" s="59">
        <v>64.459999999999994</v>
      </c>
      <c r="H526" s="59">
        <v>13.03</v>
      </c>
      <c r="I526" s="59">
        <v>67.540000000000006</v>
      </c>
      <c r="J526" s="59">
        <v>80.569999999999993</v>
      </c>
      <c r="K526" s="59">
        <v>143.33000000000001</v>
      </c>
      <c r="L526" s="59">
        <v>742.94</v>
      </c>
      <c r="M526" s="81">
        <v>886.27</v>
      </c>
      <c r="N526" s="157">
        <f t="shared" si="73"/>
        <v>0</v>
      </c>
    </row>
    <row r="527" spans="1:14" ht="26.1" customHeight="1" x14ac:dyDescent="0.2">
      <c r="A527" s="80" t="s">
        <v>1222</v>
      </c>
      <c r="B527" s="57" t="s">
        <v>1223</v>
      </c>
      <c r="C527" s="56" t="s">
        <v>29</v>
      </c>
      <c r="D527" s="56" t="s">
        <v>1224</v>
      </c>
      <c r="E527" s="58" t="s">
        <v>26</v>
      </c>
      <c r="F527" s="57">
        <v>8</v>
      </c>
      <c r="G527" s="59">
        <v>1224.46</v>
      </c>
      <c r="H527" s="59">
        <v>29.95</v>
      </c>
      <c r="I527" s="59">
        <v>1500.62</v>
      </c>
      <c r="J527" s="59">
        <v>1530.57</v>
      </c>
      <c r="K527" s="59">
        <v>239.6</v>
      </c>
      <c r="L527" s="59">
        <v>12004.96</v>
      </c>
      <c r="M527" s="81">
        <v>12244.56</v>
      </c>
      <c r="N527" s="157">
        <f t="shared" si="73"/>
        <v>0</v>
      </c>
    </row>
    <row r="528" spans="1:14" ht="24" customHeight="1" x14ac:dyDescent="0.2">
      <c r="A528" s="80" t="s">
        <v>1225</v>
      </c>
      <c r="B528" s="57" t="s">
        <v>1226</v>
      </c>
      <c r="C528" s="56" t="s">
        <v>404</v>
      </c>
      <c r="D528" s="56" t="s">
        <v>1227</v>
      </c>
      <c r="E528" s="58" t="s">
        <v>26</v>
      </c>
      <c r="F528" s="57">
        <v>2</v>
      </c>
      <c r="G528" s="59">
        <v>261.79000000000002</v>
      </c>
      <c r="H528" s="59">
        <v>51.85</v>
      </c>
      <c r="I528" s="59">
        <v>275.38</v>
      </c>
      <c r="J528" s="59">
        <v>327.23</v>
      </c>
      <c r="K528" s="59">
        <v>103.7</v>
      </c>
      <c r="L528" s="59">
        <v>550.76</v>
      </c>
      <c r="M528" s="81">
        <v>654.46</v>
      </c>
      <c r="N528" s="157">
        <f t="shared" si="73"/>
        <v>0</v>
      </c>
    </row>
    <row r="529" spans="1:14" ht="24" customHeight="1" x14ac:dyDescent="0.2">
      <c r="A529" s="80" t="s">
        <v>1228</v>
      </c>
      <c r="B529" s="57" t="s">
        <v>1229</v>
      </c>
      <c r="C529" s="56" t="s">
        <v>404</v>
      </c>
      <c r="D529" s="56" t="s">
        <v>1230</v>
      </c>
      <c r="E529" s="58" t="s">
        <v>26</v>
      </c>
      <c r="F529" s="57">
        <v>16</v>
      </c>
      <c r="G529" s="59">
        <v>105.94</v>
      </c>
      <c r="H529" s="59">
        <v>24.81</v>
      </c>
      <c r="I529" s="59">
        <v>107.61</v>
      </c>
      <c r="J529" s="59">
        <v>132.41999999999999</v>
      </c>
      <c r="K529" s="59">
        <v>396.96</v>
      </c>
      <c r="L529" s="59">
        <v>1721.76</v>
      </c>
      <c r="M529" s="81">
        <v>2118.7199999999998</v>
      </c>
      <c r="N529" s="157">
        <f t="shared" si="73"/>
        <v>0</v>
      </c>
    </row>
    <row r="530" spans="1:14" ht="24" customHeight="1" x14ac:dyDescent="0.2">
      <c r="A530" s="80" t="s">
        <v>1231</v>
      </c>
      <c r="B530" s="57" t="s">
        <v>1232</v>
      </c>
      <c r="C530" s="56" t="s">
        <v>394</v>
      </c>
      <c r="D530" s="56" t="s">
        <v>1233</v>
      </c>
      <c r="E530" s="58" t="s">
        <v>26</v>
      </c>
      <c r="F530" s="57">
        <v>3</v>
      </c>
      <c r="G530" s="59">
        <v>724</v>
      </c>
      <c r="H530" s="59">
        <v>45.05</v>
      </c>
      <c r="I530" s="59">
        <v>859.95</v>
      </c>
      <c r="J530" s="59">
        <v>905</v>
      </c>
      <c r="K530" s="59">
        <v>135.15</v>
      </c>
      <c r="L530" s="59">
        <v>2579.85</v>
      </c>
      <c r="M530" s="81">
        <v>2715</v>
      </c>
      <c r="N530" s="157">
        <f t="shared" si="73"/>
        <v>0</v>
      </c>
    </row>
    <row r="531" spans="1:14" ht="39" customHeight="1" x14ac:dyDescent="0.2">
      <c r="A531" s="80" t="s">
        <v>1234</v>
      </c>
      <c r="B531" s="57" t="s">
        <v>1235</v>
      </c>
      <c r="C531" s="56" t="s">
        <v>17</v>
      </c>
      <c r="D531" s="56" t="s">
        <v>1236</v>
      </c>
      <c r="E531" s="58" t="s">
        <v>26</v>
      </c>
      <c r="F531" s="57">
        <v>20</v>
      </c>
      <c r="G531" s="59">
        <v>169.54</v>
      </c>
      <c r="H531" s="59">
        <v>2.97</v>
      </c>
      <c r="I531" s="59">
        <v>208.95</v>
      </c>
      <c r="J531" s="59">
        <v>211.92</v>
      </c>
      <c r="K531" s="59">
        <v>59.4</v>
      </c>
      <c r="L531" s="59">
        <v>4179</v>
      </c>
      <c r="M531" s="81">
        <v>4238.3999999999996</v>
      </c>
      <c r="N531" s="157">
        <f t="shared" si="73"/>
        <v>0</v>
      </c>
    </row>
    <row r="532" spans="1:14" ht="26.1" customHeight="1" x14ac:dyDescent="0.2">
      <c r="A532" s="80" t="s">
        <v>1237</v>
      </c>
      <c r="B532" s="57" t="s">
        <v>1238</v>
      </c>
      <c r="C532" s="56" t="s">
        <v>17</v>
      </c>
      <c r="D532" s="56" t="s">
        <v>1239</v>
      </c>
      <c r="E532" s="58" t="s">
        <v>26</v>
      </c>
      <c r="F532" s="57">
        <v>8</v>
      </c>
      <c r="G532" s="59">
        <v>407.1</v>
      </c>
      <c r="H532" s="59">
        <v>15.68</v>
      </c>
      <c r="I532" s="59">
        <v>493.19</v>
      </c>
      <c r="J532" s="59">
        <v>508.87</v>
      </c>
      <c r="K532" s="59">
        <v>125.44</v>
      </c>
      <c r="L532" s="59">
        <v>3945.52</v>
      </c>
      <c r="M532" s="81">
        <v>4070.96</v>
      </c>
      <c r="N532" s="157">
        <f t="shared" si="73"/>
        <v>0</v>
      </c>
    </row>
    <row r="533" spans="1:14" ht="39" customHeight="1" x14ac:dyDescent="0.2">
      <c r="A533" s="80" t="s">
        <v>1240</v>
      </c>
      <c r="B533" s="57" t="s">
        <v>1241</v>
      </c>
      <c r="C533" s="56" t="s">
        <v>17</v>
      </c>
      <c r="D533" s="56" t="s">
        <v>1242</v>
      </c>
      <c r="E533" s="58" t="s">
        <v>26</v>
      </c>
      <c r="F533" s="57">
        <v>19</v>
      </c>
      <c r="G533" s="59">
        <v>63.87</v>
      </c>
      <c r="H533" s="59">
        <v>12.09</v>
      </c>
      <c r="I533" s="59">
        <v>67.739999999999995</v>
      </c>
      <c r="J533" s="59">
        <v>79.83</v>
      </c>
      <c r="K533" s="59">
        <v>229.71</v>
      </c>
      <c r="L533" s="59">
        <v>1287.06</v>
      </c>
      <c r="M533" s="81">
        <v>1516.77</v>
      </c>
      <c r="N533" s="157">
        <f t="shared" si="73"/>
        <v>0</v>
      </c>
    </row>
    <row r="534" spans="1:14" ht="26.1" customHeight="1" x14ac:dyDescent="0.2">
      <c r="A534" s="80" t="s">
        <v>1243</v>
      </c>
      <c r="B534" s="57" t="s">
        <v>1244</v>
      </c>
      <c r="C534" s="56" t="s">
        <v>29</v>
      </c>
      <c r="D534" s="56" t="s">
        <v>1245</v>
      </c>
      <c r="E534" s="58" t="s">
        <v>26</v>
      </c>
      <c r="F534" s="57">
        <v>22</v>
      </c>
      <c r="G534" s="59">
        <v>64.459999999999994</v>
      </c>
      <c r="H534" s="59">
        <v>13.03</v>
      </c>
      <c r="I534" s="59">
        <v>67.540000000000006</v>
      </c>
      <c r="J534" s="59">
        <v>80.569999999999993</v>
      </c>
      <c r="K534" s="59">
        <v>286.66000000000003</v>
      </c>
      <c r="L534" s="59">
        <v>1485.88</v>
      </c>
      <c r="M534" s="81">
        <v>1772.54</v>
      </c>
      <c r="N534" s="157">
        <f t="shared" si="73"/>
        <v>0</v>
      </c>
    </row>
    <row r="535" spans="1:14" ht="26.1" customHeight="1" x14ac:dyDescent="0.2">
      <c r="A535" s="80" t="s">
        <v>1246</v>
      </c>
      <c r="B535" s="57" t="s">
        <v>1247</v>
      </c>
      <c r="C535" s="56" t="s">
        <v>17</v>
      </c>
      <c r="D535" s="56" t="s">
        <v>1248</v>
      </c>
      <c r="E535" s="58" t="s">
        <v>26</v>
      </c>
      <c r="F535" s="57">
        <v>10</v>
      </c>
      <c r="G535" s="59">
        <v>30.46</v>
      </c>
      <c r="H535" s="59">
        <v>12.09</v>
      </c>
      <c r="I535" s="59">
        <v>25.98</v>
      </c>
      <c r="J535" s="59">
        <v>38.07</v>
      </c>
      <c r="K535" s="59">
        <v>120.9</v>
      </c>
      <c r="L535" s="59">
        <v>259.8</v>
      </c>
      <c r="M535" s="81">
        <v>380.7</v>
      </c>
      <c r="N535" s="157">
        <f t="shared" si="73"/>
        <v>0</v>
      </c>
    </row>
    <row r="536" spans="1:14" ht="39" customHeight="1" x14ac:dyDescent="0.2">
      <c r="A536" s="80" t="s">
        <v>1249</v>
      </c>
      <c r="B536" s="57" t="s">
        <v>1250</v>
      </c>
      <c r="C536" s="56" t="s">
        <v>17</v>
      </c>
      <c r="D536" s="56" t="s">
        <v>1251</v>
      </c>
      <c r="E536" s="58" t="s">
        <v>26</v>
      </c>
      <c r="F536" s="57">
        <v>28</v>
      </c>
      <c r="G536" s="59">
        <v>121.89</v>
      </c>
      <c r="H536" s="59">
        <v>5.75</v>
      </c>
      <c r="I536" s="59">
        <v>146.61000000000001</v>
      </c>
      <c r="J536" s="59">
        <v>152.36000000000001</v>
      </c>
      <c r="K536" s="59">
        <v>161</v>
      </c>
      <c r="L536" s="59">
        <v>4105.08</v>
      </c>
      <c r="M536" s="81">
        <v>4266.08</v>
      </c>
      <c r="N536" s="157">
        <f t="shared" si="73"/>
        <v>0</v>
      </c>
    </row>
    <row r="537" spans="1:14" ht="26.1" customHeight="1" x14ac:dyDescent="0.2">
      <c r="A537" s="80" t="s">
        <v>1252</v>
      </c>
      <c r="B537" s="57" t="s">
        <v>1187</v>
      </c>
      <c r="C537" s="56" t="s">
        <v>17</v>
      </c>
      <c r="D537" s="56" t="s">
        <v>1188</v>
      </c>
      <c r="E537" s="58" t="s">
        <v>26</v>
      </c>
      <c r="F537" s="57">
        <v>47</v>
      </c>
      <c r="G537" s="59">
        <v>12.8</v>
      </c>
      <c r="H537" s="59">
        <v>2.68</v>
      </c>
      <c r="I537" s="59">
        <v>13.32</v>
      </c>
      <c r="J537" s="59">
        <v>16</v>
      </c>
      <c r="K537" s="59">
        <v>125.96</v>
      </c>
      <c r="L537" s="59">
        <v>626.04</v>
      </c>
      <c r="M537" s="81">
        <v>752</v>
      </c>
      <c r="N537" s="157">
        <f t="shared" si="73"/>
        <v>0</v>
      </c>
    </row>
    <row r="538" spans="1:14" ht="26.1" customHeight="1" x14ac:dyDescent="0.2">
      <c r="A538" s="80" t="s">
        <v>1253</v>
      </c>
      <c r="B538" s="57" t="s">
        <v>1254</v>
      </c>
      <c r="C538" s="56" t="s">
        <v>17</v>
      </c>
      <c r="D538" s="56" t="s">
        <v>1255</v>
      </c>
      <c r="E538" s="58" t="s">
        <v>26</v>
      </c>
      <c r="F538" s="57">
        <v>44</v>
      </c>
      <c r="G538" s="59">
        <v>97.6</v>
      </c>
      <c r="H538" s="59">
        <v>4.82</v>
      </c>
      <c r="I538" s="59">
        <v>117.18</v>
      </c>
      <c r="J538" s="59">
        <v>122</v>
      </c>
      <c r="K538" s="59">
        <v>212.08</v>
      </c>
      <c r="L538" s="59">
        <v>5155.92</v>
      </c>
      <c r="M538" s="81">
        <v>5368</v>
      </c>
      <c r="N538" s="157">
        <f t="shared" si="73"/>
        <v>0</v>
      </c>
    </row>
    <row r="539" spans="1:14" ht="39" customHeight="1" x14ac:dyDescent="0.2">
      <c r="A539" s="80" t="s">
        <v>1256</v>
      </c>
      <c r="B539" s="57" t="s">
        <v>1257</v>
      </c>
      <c r="C539" s="56" t="s">
        <v>17</v>
      </c>
      <c r="D539" s="56" t="s">
        <v>1258</v>
      </c>
      <c r="E539" s="58" t="s">
        <v>26</v>
      </c>
      <c r="F539" s="57">
        <v>16</v>
      </c>
      <c r="G539" s="59">
        <v>353.82</v>
      </c>
      <c r="H539" s="59">
        <v>36.33</v>
      </c>
      <c r="I539" s="59">
        <v>405.94</v>
      </c>
      <c r="J539" s="59">
        <v>442.27</v>
      </c>
      <c r="K539" s="59">
        <v>581.28</v>
      </c>
      <c r="L539" s="59">
        <v>6495.04</v>
      </c>
      <c r="M539" s="81">
        <v>7076.32</v>
      </c>
      <c r="N539" s="157">
        <f t="shared" si="73"/>
        <v>0</v>
      </c>
    </row>
    <row r="540" spans="1:14" ht="39" customHeight="1" x14ac:dyDescent="0.2">
      <c r="A540" s="80" t="s">
        <v>1259</v>
      </c>
      <c r="B540" s="57" t="s">
        <v>1260</v>
      </c>
      <c r="C540" s="56" t="s">
        <v>17</v>
      </c>
      <c r="D540" s="56" t="s">
        <v>1261</v>
      </c>
      <c r="E540" s="58" t="s">
        <v>26</v>
      </c>
      <c r="F540" s="57">
        <v>14</v>
      </c>
      <c r="G540" s="59">
        <v>341.43</v>
      </c>
      <c r="H540" s="59">
        <v>36.33</v>
      </c>
      <c r="I540" s="59">
        <v>390.45</v>
      </c>
      <c r="J540" s="59">
        <v>426.78</v>
      </c>
      <c r="K540" s="59">
        <v>508.62</v>
      </c>
      <c r="L540" s="59">
        <v>5466.3</v>
      </c>
      <c r="M540" s="81">
        <v>5974.92</v>
      </c>
      <c r="N540" s="157">
        <f t="shared" si="73"/>
        <v>0</v>
      </c>
    </row>
    <row r="541" spans="1:14" ht="39" customHeight="1" x14ac:dyDescent="0.2">
      <c r="A541" s="80" t="s">
        <v>1262</v>
      </c>
      <c r="B541" s="57" t="s">
        <v>1263</v>
      </c>
      <c r="C541" s="56" t="s">
        <v>17</v>
      </c>
      <c r="D541" s="56" t="s">
        <v>1264</v>
      </c>
      <c r="E541" s="58" t="s">
        <v>26</v>
      </c>
      <c r="F541" s="57">
        <v>16</v>
      </c>
      <c r="G541" s="59">
        <v>154.47</v>
      </c>
      <c r="H541" s="59">
        <v>36.33</v>
      </c>
      <c r="I541" s="59">
        <v>156.75</v>
      </c>
      <c r="J541" s="59">
        <v>193.08</v>
      </c>
      <c r="K541" s="59">
        <v>581.28</v>
      </c>
      <c r="L541" s="59">
        <v>2508</v>
      </c>
      <c r="M541" s="81">
        <v>3089.28</v>
      </c>
      <c r="N541" s="157">
        <f t="shared" si="73"/>
        <v>0</v>
      </c>
    </row>
    <row r="542" spans="1:14" ht="39" customHeight="1" x14ac:dyDescent="0.2">
      <c r="A542" s="80" t="s">
        <v>1265</v>
      </c>
      <c r="B542" s="57" t="s">
        <v>1266</v>
      </c>
      <c r="C542" s="56" t="s">
        <v>17</v>
      </c>
      <c r="D542" s="56" t="s">
        <v>1267</v>
      </c>
      <c r="E542" s="58" t="s">
        <v>26</v>
      </c>
      <c r="F542" s="57">
        <v>2</v>
      </c>
      <c r="G542" s="59">
        <v>577.78</v>
      </c>
      <c r="H542" s="59">
        <v>24.21</v>
      </c>
      <c r="I542" s="59">
        <v>698.01</v>
      </c>
      <c r="J542" s="59">
        <v>722.22</v>
      </c>
      <c r="K542" s="59">
        <v>48.42</v>
      </c>
      <c r="L542" s="59">
        <v>1396.02</v>
      </c>
      <c r="M542" s="81">
        <v>1444.44</v>
      </c>
      <c r="N542" s="157">
        <f t="shared" si="73"/>
        <v>0</v>
      </c>
    </row>
    <row r="543" spans="1:14" ht="26.1" customHeight="1" x14ac:dyDescent="0.2">
      <c r="A543" s="80" t="s">
        <v>1268</v>
      </c>
      <c r="B543" s="57" t="s">
        <v>1269</v>
      </c>
      <c r="C543" s="56" t="s">
        <v>17</v>
      </c>
      <c r="D543" s="56" t="s">
        <v>1270</v>
      </c>
      <c r="E543" s="58" t="s">
        <v>26</v>
      </c>
      <c r="F543" s="57">
        <v>2</v>
      </c>
      <c r="G543" s="59">
        <v>1069.23</v>
      </c>
      <c r="H543" s="59">
        <v>48.43</v>
      </c>
      <c r="I543" s="59">
        <v>1288.0999999999999</v>
      </c>
      <c r="J543" s="59">
        <v>1336.53</v>
      </c>
      <c r="K543" s="59">
        <v>96.86</v>
      </c>
      <c r="L543" s="59">
        <v>2576.1999999999998</v>
      </c>
      <c r="M543" s="81">
        <v>2673.06</v>
      </c>
      <c r="N543" s="157">
        <f t="shared" si="73"/>
        <v>0</v>
      </c>
    </row>
    <row r="544" spans="1:14" ht="24" customHeight="1" x14ac:dyDescent="0.2">
      <c r="A544" s="82" t="s">
        <v>1271</v>
      </c>
      <c r="B544" s="51"/>
      <c r="C544" s="51"/>
      <c r="D544" s="51" t="s">
        <v>1272</v>
      </c>
      <c r="E544" s="51"/>
      <c r="F544" s="52"/>
      <c r="G544" s="53"/>
      <c r="H544" s="54"/>
      <c r="I544" s="54"/>
      <c r="J544" s="54"/>
      <c r="K544" s="55">
        <f t="shared" ref="K544:L544" si="74">SUM(K545:K553)</f>
        <v>729</v>
      </c>
      <c r="L544" s="55">
        <f t="shared" si="74"/>
        <v>3107.28</v>
      </c>
      <c r="M544" s="90">
        <f>SUM(M545:M553)</f>
        <v>3836.28</v>
      </c>
      <c r="N544" s="157">
        <f t="shared" si="73"/>
        <v>0</v>
      </c>
    </row>
    <row r="545" spans="1:14" ht="51.95" customHeight="1" x14ac:dyDescent="0.2">
      <c r="A545" s="80" t="s">
        <v>1273</v>
      </c>
      <c r="B545" s="57" t="s">
        <v>1274</v>
      </c>
      <c r="C545" s="56" t="s">
        <v>17</v>
      </c>
      <c r="D545" s="56" t="s">
        <v>1275</v>
      </c>
      <c r="E545" s="58" t="s">
        <v>34</v>
      </c>
      <c r="F545" s="57">
        <v>35.200000000000003</v>
      </c>
      <c r="G545" s="59">
        <v>37.85</v>
      </c>
      <c r="H545" s="59">
        <v>12.4</v>
      </c>
      <c r="I545" s="59">
        <v>34.909999999999997</v>
      </c>
      <c r="J545" s="59">
        <v>47.31</v>
      </c>
      <c r="K545" s="59">
        <v>436.48</v>
      </c>
      <c r="L545" s="59">
        <v>1228.83</v>
      </c>
      <c r="M545" s="81">
        <v>1665.31</v>
      </c>
      <c r="N545" s="157">
        <f t="shared" si="73"/>
        <v>0</v>
      </c>
    </row>
    <row r="546" spans="1:14" ht="39" customHeight="1" x14ac:dyDescent="0.2">
      <c r="A546" s="80" t="s">
        <v>1276</v>
      </c>
      <c r="B546" s="57" t="s">
        <v>1277</v>
      </c>
      <c r="C546" s="56" t="s">
        <v>17</v>
      </c>
      <c r="D546" s="56" t="s">
        <v>1278</v>
      </c>
      <c r="E546" s="58" t="s">
        <v>26</v>
      </c>
      <c r="F546" s="57">
        <v>6</v>
      </c>
      <c r="G546" s="59">
        <v>49</v>
      </c>
      <c r="H546" s="59">
        <v>19.18</v>
      </c>
      <c r="I546" s="59">
        <v>42.07</v>
      </c>
      <c r="J546" s="59">
        <v>61.25</v>
      </c>
      <c r="K546" s="59">
        <v>115.08</v>
      </c>
      <c r="L546" s="59">
        <v>252.42</v>
      </c>
      <c r="M546" s="81">
        <v>367.5</v>
      </c>
      <c r="N546" s="157">
        <f t="shared" si="73"/>
        <v>0</v>
      </c>
    </row>
    <row r="547" spans="1:14" ht="39" customHeight="1" x14ac:dyDescent="0.2">
      <c r="A547" s="80" t="s">
        <v>1279</v>
      </c>
      <c r="B547" s="57" t="s">
        <v>1280</v>
      </c>
      <c r="C547" s="56" t="s">
        <v>17</v>
      </c>
      <c r="D547" s="56" t="s">
        <v>1281</v>
      </c>
      <c r="E547" s="58" t="s">
        <v>26</v>
      </c>
      <c r="F547" s="57">
        <v>4</v>
      </c>
      <c r="G547" s="59">
        <v>42.29</v>
      </c>
      <c r="H547" s="59">
        <v>24.82</v>
      </c>
      <c r="I547" s="59">
        <v>28.04</v>
      </c>
      <c r="J547" s="59">
        <v>52.86</v>
      </c>
      <c r="K547" s="59">
        <v>99.28</v>
      </c>
      <c r="L547" s="59">
        <v>112.16</v>
      </c>
      <c r="M547" s="81">
        <v>211.44</v>
      </c>
      <c r="N547" s="157">
        <f t="shared" si="73"/>
        <v>0</v>
      </c>
    </row>
    <row r="548" spans="1:14" ht="51.95" customHeight="1" x14ac:dyDescent="0.2">
      <c r="A548" s="80" t="s">
        <v>1282</v>
      </c>
      <c r="B548" s="57" t="s">
        <v>1283</v>
      </c>
      <c r="C548" s="56" t="s">
        <v>17</v>
      </c>
      <c r="D548" s="56" t="s">
        <v>1284</v>
      </c>
      <c r="E548" s="58" t="s">
        <v>26</v>
      </c>
      <c r="F548" s="57">
        <v>2</v>
      </c>
      <c r="G548" s="59">
        <v>13.65</v>
      </c>
      <c r="H548" s="59">
        <v>6.62</v>
      </c>
      <c r="I548" s="59">
        <v>10.44</v>
      </c>
      <c r="J548" s="59">
        <v>17.059999999999999</v>
      </c>
      <c r="K548" s="59">
        <v>13.24</v>
      </c>
      <c r="L548" s="59">
        <v>20.88</v>
      </c>
      <c r="M548" s="81">
        <v>34.119999999999997</v>
      </c>
      <c r="N548" s="157">
        <f t="shared" si="73"/>
        <v>0</v>
      </c>
    </row>
    <row r="549" spans="1:14" ht="24" customHeight="1" x14ac:dyDescent="0.2">
      <c r="A549" s="80" t="s">
        <v>1285</v>
      </c>
      <c r="B549" s="57" t="s">
        <v>1286</v>
      </c>
      <c r="C549" s="56" t="s">
        <v>437</v>
      </c>
      <c r="D549" s="56" t="s">
        <v>1287</v>
      </c>
      <c r="E549" s="58" t="s">
        <v>26</v>
      </c>
      <c r="F549" s="57">
        <v>1</v>
      </c>
      <c r="G549" s="59">
        <v>657.2</v>
      </c>
      <c r="H549" s="59">
        <v>18.309999999999999</v>
      </c>
      <c r="I549" s="59">
        <v>803.19</v>
      </c>
      <c r="J549" s="59">
        <v>821.5</v>
      </c>
      <c r="K549" s="59">
        <v>18.309999999999999</v>
      </c>
      <c r="L549" s="59">
        <v>803.19</v>
      </c>
      <c r="M549" s="81">
        <v>821.5</v>
      </c>
      <c r="N549" s="157">
        <f t="shared" si="73"/>
        <v>0</v>
      </c>
    </row>
    <row r="550" spans="1:14" ht="26.1" customHeight="1" x14ac:dyDescent="0.2">
      <c r="A550" s="80" t="s">
        <v>1288</v>
      </c>
      <c r="B550" s="57" t="s">
        <v>1289</v>
      </c>
      <c r="C550" s="56" t="s">
        <v>17</v>
      </c>
      <c r="D550" s="56" t="s">
        <v>1290</v>
      </c>
      <c r="E550" s="58" t="s">
        <v>26</v>
      </c>
      <c r="F550" s="57">
        <v>2</v>
      </c>
      <c r="G550" s="59">
        <v>38.86</v>
      </c>
      <c r="H550" s="59">
        <v>4.87</v>
      </c>
      <c r="I550" s="59">
        <v>43.7</v>
      </c>
      <c r="J550" s="59">
        <v>48.57</v>
      </c>
      <c r="K550" s="59">
        <v>9.74</v>
      </c>
      <c r="L550" s="59">
        <v>87.4</v>
      </c>
      <c r="M550" s="81">
        <v>97.14</v>
      </c>
      <c r="N550" s="157">
        <f t="shared" si="73"/>
        <v>0</v>
      </c>
    </row>
    <row r="551" spans="1:14" ht="26.1" customHeight="1" x14ac:dyDescent="0.2">
      <c r="A551" s="80" t="s">
        <v>1291</v>
      </c>
      <c r="B551" s="57" t="s">
        <v>1292</v>
      </c>
      <c r="C551" s="56" t="s">
        <v>17</v>
      </c>
      <c r="D551" s="56" t="s">
        <v>1293</v>
      </c>
      <c r="E551" s="58" t="s">
        <v>26</v>
      </c>
      <c r="F551" s="57">
        <v>4</v>
      </c>
      <c r="G551" s="59">
        <v>52.5</v>
      </c>
      <c r="H551" s="59">
        <v>4.87</v>
      </c>
      <c r="I551" s="59">
        <v>60.75</v>
      </c>
      <c r="J551" s="59">
        <v>65.62</v>
      </c>
      <c r="K551" s="59">
        <v>19.48</v>
      </c>
      <c r="L551" s="59">
        <v>243</v>
      </c>
      <c r="M551" s="81">
        <v>262.48</v>
      </c>
      <c r="N551" s="157">
        <f t="shared" si="73"/>
        <v>0</v>
      </c>
    </row>
    <row r="552" spans="1:14" ht="26.1" customHeight="1" x14ac:dyDescent="0.2">
      <c r="A552" s="80" t="s">
        <v>1294</v>
      </c>
      <c r="B552" s="57" t="s">
        <v>1295</v>
      </c>
      <c r="C552" s="56" t="s">
        <v>437</v>
      </c>
      <c r="D552" s="56" t="s">
        <v>1296</v>
      </c>
      <c r="E552" s="58" t="s">
        <v>26</v>
      </c>
      <c r="F552" s="57">
        <v>2</v>
      </c>
      <c r="G552" s="59">
        <v>15.35</v>
      </c>
      <c r="H552" s="59">
        <v>6.64</v>
      </c>
      <c r="I552" s="59">
        <v>12.54</v>
      </c>
      <c r="J552" s="59">
        <v>19.18</v>
      </c>
      <c r="K552" s="59">
        <v>13.28</v>
      </c>
      <c r="L552" s="59">
        <v>25.08</v>
      </c>
      <c r="M552" s="81">
        <v>38.36</v>
      </c>
      <c r="N552" s="157">
        <f t="shared" si="73"/>
        <v>0</v>
      </c>
    </row>
    <row r="553" spans="1:14" ht="39" customHeight="1" x14ac:dyDescent="0.2">
      <c r="A553" s="80" t="s">
        <v>1297</v>
      </c>
      <c r="B553" s="57" t="s">
        <v>1298</v>
      </c>
      <c r="C553" s="56" t="s">
        <v>437</v>
      </c>
      <c r="D553" s="56" t="s">
        <v>1299</v>
      </c>
      <c r="E553" s="58" t="s">
        <v>439</v>
      </c>
      <c r="F553" s="57">
        <v>0.48</v>
      </c>
      <c r="G553" s="59">
        <v>564.07000000000005</v>
      </c>
      <c r="H553" s="59">
        <v>8.57</v>
      </c>
      <c r="I553" s="59">
        <v>696.51</v>
      </c>
      <c r="J553" s="59">
        <v>705.08</v>
      </c>
      <c r="K553" s="59">
        <v>4.1100000000000003</v>
      </c>
      <c r="L553" s="59">
        <v>334.32</v>
      </c>
      <c r="M553" s="81">
        <v>338.43</v>
      </c>
      <c r="N553" s="157">
        <f t="shared" si="73"/>
        <v>0</v>
      </c>
    </row>
    <row r="554" spans="1:14" ht="24" customHeight="1" x14ac:dyDescent="0.2">
      <c r="A554" s="82" t="s">
        <v>1300</v>
      </c>
      <c r="B554" s="51"/>
      <c r="C554" s="51"/>
      <c r="D554" s="51" t="s">
        <v>1301</v>
      </c>
      <c r="E554" s="51"/>
      <c r="F554" s="52"/>
      <c r="G554" s="53"/>
      <c r="H554" s="54"/>
      <c r="I554" s="54"/>
      <c r="J554" s="54"/>
      <c r="K554" s="55">
        <f t="shared" ref="K554:L554" si="75">K555+K558+K566+K580+K584</f>
        <v>19746.2</v>
      </c>
      <c r="L554" s="55">
        <f t="shared" si="75"/>
        <v>125167.94</v>
      </c>
      <c r="M554" s="90">
        <f>M555+M558+M566+M580+M584</f>
        <v>144914.14000000001</v>
      </c>
      <c r="N554" s="157">
        <f t="shared" si="73"/>
        <v>0.01</v>
      </c>
    </row>
    <row r="555" spans="1:14" ht="24" customHeight="1" x14ac:dyDescent="0.2">
      <c r="A555" s="84" t="s">
        <v>1302</v>
      </c>
      <c r="B555" s="60"/>
      <c r="C555" s="60"/>
      <c r="D555" s="60" t="s">
        <v>1303</v>
      </c>
      <c r="E555" s="60"/>
      <c r="F555" s="61"/>
      <c r="G555" s="62"/>
      <c r="H555" s="63"/>
      <c r="I555" s="63"/>
      <c r="J555" s="63"/>
      <c r="K555" s="64">
        <f t="shared" ref="K555:L555" si="76">SUM(K556:K557)</f>
        <v>497.12</v>
      </c>
      <c r="L555" s="64">
        <f t="shared" si="76"/>
        <v>9956.2199999999993</v>
      </c>
      <c r="M555" s="91">
        <f>SUM(M556:M557)</f>
        <v>10453.34</v>
      </c>
      <c r="N555" s="157">
        <f t="shared" si="73"/>
        <v>0</v>
      </c>
    </row>
    <row r="556" spans="1:14" ht="39" customHeight="1" x14ac:dyDescent="0.2">
      <c r="A556" s="80" t="s">
        <v>1304</v>
      </c>
      <c r="B556" s="57" t="s">
        <v>1305</v>
      </c>
      <c r="C556" s="56" t="s">
        <v>17</v>
      </c>
      <c r="D556" s="56" t="s">
        <v>1306</v>
      </c>
      <c r="E556" s="58" t="s">
        <v>26</v>
      </c>
      <c r="F556" s="57">
        <v>24</v>
      </c>
      <c r="G556" s="59">
        <v>281.70999999999998</v>
      </c>
      <c r="H556" s="59">
        <v>19.12</v>
      </c>
      <c r="I556" s="59">
        <v>333.01</v>
      </c>
      <c r="J556" s="59">
        <v>352.13</v>
      </c>
      <c r="K556" s="59">
        <v>458.88</v>
      </c>
      <c r="L556" s="59">
        <v>7992.24</v>
      </c>
      <c r="M556" s="81">
        <v>8451.1200000000008</v>
      </c>
      <c r="N556" s="157">
        <f t="shared" si="73"/>
        <v>0</v>
      </c>
    </row>
    <row r="557" spans="1:14" ht="39" customHeight="1" x14ac:dyDescent="0.2">
      <c r="A557" s="80" t="s">
        <v>1307</v>
      </c>
      <c r="B557" s="57" t="s">
        <v>1308</v>
      </c>
      <c r="C557" s="56" t="s">
        <v>17</v>
      </c>
      <c r="D557" s="56" t="s">
        <v>1309</v>
      </c>
      <c r="E557" s="58" t="s">
        <v>26</v>
      </c>
      <c r="F557" s="57">
        <v>2</v>
      </c>
      <c r="G557" s="59">
        <v>800.89</v>
      </c>
      <c r="H557" s="59">
        <v>19.12</v>
      </c>
      <c r="I557" s="59">
        <v>981.99</v>
      </c>
      <c r="J557" s="59">
        <v>1001.11</v>
      </c>
      <c r="K557" s="59">
        <v>38.24</v>
      </c>
      <c r="L557" s="59">
        <v>1963.98</v>
      </c>
      <c r="M557" s="81">
        <v>2002.22</v>
      </c>
      <c r="N557" s="157">
        <f t="shared" si="73"/>
        <v>0</v>
      </c>
    </row>
    <row r="558" spans="1:14" ht="24" customHeight="1" x14ac:dyDescent="0.2">
      <c r="A558" s="84" t="s">
        <v>1310</v>
      </c>
      <c r="B558" s="60"/>
      <c r="C558" s="60"/>
      <c r="D558" s="60" t="s">
        <v>1018</v>
      </c>
      <c r="E558" s="60"/>
      <c r="F558" s="61"/>
      <c r="G558" s="62"/>
      <c r="H558" s="63"/>
      <c r="I558" s="63"/>
      <c r="J558" s="63"/>
      <c r="K558" s="64">
        <f t="shared" ref="K558:L558" si="77">SUM(K559:K565)</f>
        <v>6419.2</v>
      </c>
      <c r="L558" s="64">
        <f t="shared" si="77"/>
        <v>52745.73</v>
      </c>
      <c r="M558" s="91">
        <f>SUM(M559:M565)</f>
        <v>59164.93</v>
      </c>
      <c r="N558" s="157">
        <f t="shared" si="73"/>
        <v>0.01</v>
      </c>
    </row>
    <row r="559" spans="1:14" ht="39" customHeight="1" x14ac:dyDescent="0.2">
      <c r="A559" s="80" t="s">
        <v>1311</v>
      </c>
      <c r="B559" s="57" t="s">
        <v>783</v>
      </c>
      <c r="C559" s="56" t="s">
        <v>17</v>
      </c>
      <c r="D559" s="56" t="s">
        <v>784</v>
      </c>
      <c r="E559" s="58" t="s">
        <v>26</v>
      </c>
      <c r="F559" s="57">
        <v>1</v>
      </c>
      <c r="G559" s="59">
        <v>238.92</v>
      </c>
      <c r="H559" s="59">
        <v>12.09</v>
      </c>
      <c r="I559" s="59">
        <v>286.56</v>
      </c>
      <c r="J559" s="59">
        <v>298.64999999999998</v>
      </c>
      <c r="K559" s="59">
        <v>12.09</v>
      </c>
      <c r="L559" s="59">
        <v>286.56</v>
      </c>
      <c r="M559" s="81">
        <v>298.64999999999998</v>
      </c>
      <c r="N559" s="157">
        <f t="shared" si="73"/>
        <v>0</v>
      </c>
    </row>
    <row r="560" spans="1:14" ht="51.95" customHeight="1" x14ac:dyDescent="0.2">
      <c r="A560" s="80" t="s">
        <v>1312</v>
      </c>
      <c r="B560" s="57" t="s">
        <v>1313</v>
      </c>
      <c r="C560" s="56" t="s">
        <v>17</v>
      </c>
      <c r="D560" s="56" t="s">
        <v>1314</v>
      </c>
      <c r="E560" s="58" t="s">
        <v>26</v>
      </c>
      <c r="F560" s="57">
        <v>46</v>
      </c>
      <c r="G560" s="59">
        <v>129.12</v>
      </c>
      <c r="H560" s="59">
        <v>24.35</v>
      </c>
      <c r="I560" s="59">
        <v>137.05000000000001</v>
      </c>
      <c r="J560" s="59">
        <v>161.4</v>
      </c>
      <c r="K560" s="59">
        <v>1120.0999999999999</v>
      </c>
      <c r="L560" s="59">
        <v>6304.3</v>
      </c>
      <c r="M560" s="81">
        <v>7424.4</v>
      </c>
      <c r="N560" s="157">
        <f t="shared" si="73"/>
        <v>0</v>
      </c>
    </row>
    <row r="561" spans="1:14" ht="39" customHeight="1" x14ac:dyDescent="0.2">
      <c r="A561" s="80" t="s">
        <v>1315</v>
      </c>
      <c r="B561" s="57" t="s">
        <v>1316</v>
      </c>
      <c r="C561" s="56" t="s">
        <v>17</v>
      </c>
      <c r="D561" s="56" t="s">
        <v>1317</v>
      </c>
      <c r="E561" s="58" t="s">
        <v>26</v>
      </c>
      <c r="F561" s="57">
        <v>1</v>
      </c>
      <c r="G561" s="59">
        <v>307.76</v>
      </c>
      <c r="H561" s="59">
        <v>35.68</v>
      </c>
      <c r="I561" s="59">
        <v>349.02</v>
      </c>
      <c r="J561" s="59">
        <v>384.7</v>
      </c>
      <c r="K561" s="59">
        <v>35.68</v>
      </c>
      <c r="L561" s="59">
        <v>349.02</v>
      </c>
      <c r="M561" s="81">
        <v>384.7</v>
      </c>
      <c r="N561" s="157">
        <f t="shared" si="73"/>
        <v>0</v>
      </c>
    </row>
    <row r="562" spans="1:14" ht="51.95" customHeight="1" x14ac:dyDescent="0.2">
      <c r="A562" s="80" t="s">
        <v>1318</v>
      </c>
      <c r="B562" s="57" t="s">
        <v>1319</v>
      </c>
      <c r="C562" s="56" t="s">
        <v>17</v>
      </c>
      <c r="D562" s="56" t="s">
        <v>1320</v>
      </c>
      <c r="E562" s="58" t="s">
        <v>26</v>
      </c>
      <c r="F562" s="57">
        <v>11</v>
      </c>
      <c r="G562" s="59">
        <v>95.57</v>
      </c>
      <c r="H562" s="59">
        <v>31.79</v>
      </c>
      <c r="I562" s="59">
        <v>87.67</v>
      </c>
      <c r="J562" s="59">
        <v>119.46</v>
      </c>
      <c r="K562" s="59">
        <v>349.69</v>
      </c>
      <c r="L562" s="59">
        <v>964.37</v>
      </c>
      <c r="M562" s="81">
        <v>1314.06</v>
      </c>
      <c r="N562" s="157">
        <f t="shared" si="73"/>
        <v>0</v>
      </c>
    </row>
    <row r="563" spans="1:14" ht="51.95" customHeight="1" x14ac:dyDescent="0.2">
      <c r="A563" s="80" t="s">
        <v>1321</v>
      </c>
      <c r="B563" s="57" t="s">
        <v>1322</v>
      </c>
      <c r="C563" s="56" t="s">
        <v>17</v>
      </c>
      <c r="D563" s="56" t="s">
        <v>1323</v>
      </c>
      <c r="E563" s="58" t="s">
        <v>34</v>
      </c>
      <c r="F563" s="57">
        <v>329.65</v>
      </c>
      <c r="G563" s="59">
        <v>107.66</v>
      </c>
      <c r="H563" s="59">
        <v>11.59</v>
      </c>
      <c r="I563" s="59">
        <v>122.98</v>
      </c>
      <c r="J563" s="59">
        <v>134.57</v>
      </c>
      <c r="K563" s="59">
        <v>3820.64</v>
      </c>
      <c r="L563" s="59">
        <v>40540.36</v>
      </c>
      <c r="M563" s="81">
        <v>44361</v>
      </c>
      <c r="N563" s="157">
        <f t="shared" si="73"/>
        <v>0</v>
      </c>
    </row>
    <row r="564" spans="1:14" ht="51.95" customHeight="1" x14ac:dyDescent="0.2">
      <c r="A564" s="80" t="s">
        <v>1324</v>
      </c>
      <c r="B564" s="57" t="s">
        <v>1325</v>
      </c>
      <c r="C564" s="56" t="s">
        <v>17</v>
      </c>
      <c r="D564" s="56" t="s">
        <v>1326</v>
      </c>
      <c r="E564" s="58" t="s">
        <v>26</v>
      </c>
      <c r="F564" s="57">
        <v>14</v>
      </c>
      <c r="G564" s="59">
        <v>211.37</v>
      </c>
      <c r="H564" s="59">
        <v>63.59</v>
      </c>
      <c r="I564" s="59">
        <v>200.62</v>
      </c>
      <c r="J564" s="59">
        <v>264.20999999999998</v>
      </c>
      <c r="K564" s="59">
        <v>890.26</v>
      </c>
      <c r="L564" s="59">
        <v>2808.68</v>
      </c>
      <c r="M564" s="81">
        <v>3698.94</v>
      </c>
      <c r="N564" s="157">
        <f t="shared" si="73"/>
        <v>0</v>
      </c>
    </row>
    <row r="565" spans="1:14" ht="51.95" customHeight="1" x14ac:dyDescent="0.2">
      <c r="A565" s="80" t="s">
        <v>1327</v>
      </c>
      <c r="B565" s="57" t="s">
        <v>1328</v>
      </c>
      <c r="C565" s="56" t="s">
        <v>17</v>
      </c>
      <c r="D565" s="56" t="s">
        <v>1329</v>
      </c>
      <c r="E565" s="58" t="s">
        <v>26</v>
      </c>
      <c r="F565" s="57">
        <v>6</v>
      </c>
      <c r="G565" s="59">
        <v>224.43</v>
      </c>
      <c r="H565" s="59">
        <v>31.79</v>
      </c>
      <c r="I565" s="59">
        <v>248.74</v>
      </c>
      <c r="J565" s="59">
        <v>280.52999999999997</v>
      </c>
      <c r="K565" s="59">
        <v>190.74</v>
      </c>
      <c r="L565" s="59">
        <v>1492.44</v>
      </c>
      <c r="M565" s="81">
        <v>1683.18</v>
      </c>
      <c r="N565" s="157">
        <f t="shared" si="73"/>
        <v>0</v>
      </c>
    </row>
    <row r="566" spans="1:14" ht="24" customHeight="1" x14ac:dyDescent="0.2">
      <c r="A566" s="84" t="s">
        <v>1330</v>
      </c>
      <c r="B566" s="60"/>
      <c r="C566" s="60"/>
      <c r="D566" s="60" t="s">
        <v>1005</v>
      </c>
      <c r="E566" s="60"/>
      <c r="F566" s="61"/>
      <c r="G566" s="62"/>
      <c r="H566" s="63"/>
      <c r="I566" s="63"/>
      <c r="J566" s="63"/>
      <c r="K566" s="64">
        <f>SUM(K567:K579)</f>
        <v>8744.42</v>
      </c>
      <c r="L566" s="64">
        <f>SUM(L567:L579)</f>
        <v>32032.78</v>
      </c>
      <c r="M566" s="91">
        <f>SUM(M567:M579)</f>
        <v>40777.199999999997</v>
      </c>
      <c r="N566" s="157">
        <f t="shared" si="73"/>
        <v>0</v>
      </c>
    </row>
    <row r="567" spans="1:14" ht="26.1" customHeight="1" x14ac:dyDescent="0.2">
      <c r="A567" s="80" t="s">
        <v>1331</v>
      </c>
      <c r="B567" s="57" t="s">
        <v>1332</v>
      </c>
      <c r="C567" s="56" t="s">
        <v>17</v>
      </c>
      <c r="D567" s="56" t="s">
        <v>1333</v>
      </c>
      <c r="E567" s="58" t="s">
        <v>26</v>
      </c>
      <c r="F567" s="57">
        <v>5</v>
      </c>
      <c r="G567" s="59">
        <v>247.36</v>
      </c>
      <c r="H567" s="59">
        <v>20.16</v>
      </c>
      <c r="I567" s="59">
        <v>289.04000000000002</v>
      </c>
      <c r="J567" s="59">
        <v>309.2</v>
      </c>
      <c r="K567" s="59">
        <v>100.8</v>
      </c>
      <c r="L567" s="59">
        <v>1445.2</v>
      </c>
      <c r="M567" s="81">
        <v>1546</v>
      </c>
      <c r="N567" s="157">
        <f t="shared" si="73"/>
        <v>0</v>
      </c>
    </row>
    <row r="568" spans="1:14" ht="39" customHeight="1" x14ac:dyDescent="0.2">
      <c r="A568" s="80" t="s">
        <v>1334</v>
      </c>
      <c r="B568" s="57" t="s">
        <v>1335</v>
      </c>
      <c r="C568" s="56" t="s">
        <v>17</v>
      </c>
      <c r="D568" s="56" t="s">
        <v>1336</v>
      </c>
      <c r="E568" s="58" t="s">
        <v>26</v>
      </c>
      <c r="F568" s="57">
        <v>2</v>
      </c>
      <c r="G568" s="59">
        <v>725.02</v>
      </c>
      <c r="H568" s="59">
        <v>20.16</v>
      </c>
      <c r="I568" s="59">
        <v>886.11</v>
      </c>
      <c r="J568" s="59">
        <v>906.27</v>
      </c>
      <c r="K568" s="59">
        <v>40.32</v>
      </c>
      <c r="L568" s="59">
        <v>1772.22</v>
      </c>
      <c r="M568" s="81">
        <v>1812.54</v>
      </c>
      <c r="N568" s="157">
        <f t="shared" si="73"/>
        <v>0</v>
      </c>
    </row>
    <row r="569" spans="1:14" ht="39" customHeight="1" x14ac:dyDescent="0.2">
      <c r="A569" s="80" t="s">
        <v>1337</v>
      </c>
      <c r="B569" s="57" t="s">
        <v>1335</v>
      </c>
      <c r="C569" s="56" t="s">
        <v>17</v>
      </c>
      <c r="D569" s="56" t="s">
        <v>1336</v>
      </c>
      <c r="E569" s="58" t="s">
        <v>26</v>
      </c>
      <c r="F569" s="57">
        <v>1</v>
      </c>
      <c r="G569" s="59">
        <v>725.02</v>
      </c>
      <c r="H569" s="59">
        <v>20.16</v>
      </c>
      <c r="I569" s="59">
        <v>886.11</v>
      </c>
      <c r="J569" s="59">
        <v>906.27</v>
      </c>
      <c r="K569" s="59">
        <v>20.16</v>
      </c>
      <c r="L569" s="59">
        <v>886.11</v>
      </c>
      <c r="M569" s="81">
        <v>906.27</v>
      </c>
      <c r="N569" s="157">
        <f t="shared" si="73"/>
        <v>0</v>
      </c>
    </row>
    <row r="570" spans="1:14" ht="39" customHeight="1" x14ac:dyDescent="0.2">
      <c r="A570" s="80" t="s">
        <v>1338</v>
      </c>
      <c r="B570" s="57" t="s">
        <v>1339</v>
      </c>
      <c r="C570" s="56" t="s">
        <v>17</v>
      </c>
      <c r="D570" s="56" t="s">
        <v>1340</v>
      </c>
      <c r="E570" s="58" t="s">
        <v>26</v>
      </c>
      <c r="F570" s="57">
        <v>2</v>
      </c>
      <c r="G570" s="59">
        <v>2231.91</v>
      </c>
      <c r="H570" s="59">
        <v>177.52</v>
      </c>
      <c r="I570" s="59">
        <v>2612.36</v>
      </c>
      <c r="J570" s="59">
        <v>2789.88</v>
      </c>
      <c r="K570" s="59">
        <v>355.04</v>
      </c>
      <c r="L570" s="59">
        <v>5224.72</v>
      </c>
      <c r="M570" s="81">
        <v>5579.76</v>
      </c>
      <c r="N570" s="157">
        <f t="shared" si="73"/>
        <v>0</v>
      </c>
    </row>
    <row r="571" spans="1:14" ht="26.1" customHeight="1" x14ac:dyDescent="0.2">
      <c r="A571" s="80" t="s">
        <v>1341</v>
      </c>
      <c r="B571" s="57" t="s">
        <v>1342</v>
      </c>
      <c r="C571" s="56" t="s">
        <v>17</v>
      </c>
      <c r="D571" s="56" t="s">
        <v>1343</v>
      </c>
      <c r="E571" s="58" t="s">
        <v>26</v>
      </c>
      <c r="F571" s="57">
        <v>1</v>
      </c>
      <c r="G571" s="59">
        <v>180.17</v>
      </c>
      <c r="H571" s="59">
        <v>35.08</v>
      </c>
      <c r="I571" s="59">
        <v>190.13</v>
      </c>
      <c r="J571" s="59">
        <v>225.21</v>
      </c>
      <c r="K571" s="59">
        <v>35.08</v>
      </c>
      <c r="L571" s="59">
        <v>190.13</v>
      </c>
      <c r="M571" s="81">
        <v>225.21</v>
      </c>
      <c r="N571" s="157">
        <f t="shared" si="73"/>
        <v>0</v>
      </c>
    </row>
    <row r="572" spans="1:14" ht="39" customHeight="1" x14ac:dyDescent="0.2">
      <c r="A572" s="80" t="s">
        <v>1344</v>
      </c>
      <c r="B572" s="57" t="s">
        <v>1345</v>
      </c>
      <c r="C572" s="56" t="s">
        <v>29</v>
      </c>
      <c r="D572" s="56" t="s">
        <v>1346</v>
      </c>
      <c r="E572" s="58" t="s">
        <v>26</v>
      </c>
      <c r="F572" s="57">
        <v>1</v>
      </c>
      <c r="G572" s="59">
        <v>2373.7199999999998</v>
      </c>
      <c r="H572" s="59">
        <v>129.65</v>
      </c>
      <c r="I572" s="59">
        <v>2837.5</v>
      </c>
      <c r="J572" s="59">
        <v>2967.15</v>
      </c>
      <c r="K572" s="59">
        <v>129.65</v>
      </c>
      <c r="L572" s="59">
        <v>2837.5</v>
      </c>
      <c r="M572" s="81">
        <v>2967.15</v>
      </c>
      <c r="N572" s="157">
        <f t="shared" si="73"/>
        <v>0</v>
      </c>
    </row>
    <row r="573" spans="1:14" ht="39" customHeight="1" x14ac:dyDescent="0.2">
      <c r="A573" s="80" t="s">
        <v>1347</v>
      </c>
      <c r="B573" s="57" t="s">
        <v>1348</v>
      </c>
      <c r="C573" s="56" t="s">
        <v>17</v>
      </c>
      <c r="D573" s="56" t="s">
        <v>1349</v>
      </c>
      <c r="E573" s="58" t="s">
        <v>26</v>
      </c>
      <c r="F573" s="57">
        <v>9</v>
      </c>
      <c r="G573" s="59">
        <v>17.38</v>
      </c>
      <c r="H573" s="59">
        <v>14.08</v>
      </c>
      <c r="I573" s="59">
        <v>7.64</v>
      </c>
      <c r="J573" s="59">
        <v>21.72</v>
      </c>
      <c r="K573" s="59">
        <v>126.72</v>
      </c>
      <c r="L573" s="59">
        <v>68.760000000000005</v>
      </c>
      <c r="M573" s="81">
        <v>195.48</v>
      </c>
      <c r="N573" s="157">
        <f t="shared" si="73"/>
        <v>0</v>
      </c>
    </row>
    <row r="574" spans="1:14" ht="39" customHeight="1" x14ac:dyDescent="0.2">
      <c r="A574" s="80" t="s">
        <v>1350</v>
      </c>
      <c r="B574" s="57" t="s">
        <v>1351</v>
      </c>
      <c r="C574" s="56" t="s">
        <v>17</v>
      </c>
      <c r="D574" s="56" t="s">
        <v>1352</v>
      </c>
      <c r="E574" s="58" t="s">
        <v>26</v>
      </c>
      <c r="F574" s="57">
        <v>10</v>
      </c>
      <c r="G574" s="59">
        <v>19.79</v>
      </c>
      <c r="H574" s="59">
        <v>14.61</v>
      </c>
      <c r="I574" s="59">
        <v>10.119999999999999</v>
      </c>
      <c r="J574" s="59">
        <v>24.73</v>
      </c>
      <c r="K574" s="59">
        <v>146.1</v>
      </c>
      <c r="L574" s="59">
        <v>101.2</v>
      </c>
      <c r="M574" s="81">
        <v>247.3</v>
      </c>
      <c r="N574" s="157">
        <f t="shared" si="73"/>
        <v>0</v>
      </c>
    </row>
    <row r="575" spans="1:14" ht="39" customHeight="1" x14ac:dyDescent="0.2">
      <c r="A575" s="80" t="s">
        <v>1353</v>
      </c>
      <c r="B575" s="57" t="s">
        <v>1354</v>
      </c>
      <c r="C575" s="56" t="s">
        <v>17</v>
      </c>
      <c r="D575" s="56" t="s">
        <v>1355</v>
      </c>
      <c r="E575" s="58" t="s">
        <v>34</v>
      </c>
      <c r="F575" s="57">
        <v>488.04</v>
      </c>
      <c r="G575" s="59">
        <v>18.82</v>
      </c>
      <c r="H575" s="59">
        <v>13.59</v>
      </c>
      <c r="I575" s="59">
        <v>9.93</v>
      </c>
      <c r="J575" s="59">
        <v>23.52</v>
      </c>
      <c r="K575" s="59">
        <v>6632.46</v>
      </c>
      <c r="L575" s="59">
        <v>4846.24</v>
      </c>
      <c r="M575" s="81">
        <v>11478.7</v>
      </c>
      <c r="N575" s="157">
        <f t="shared" si="73"/>
        <v>0</v>
      </c>
    </row>
    <row r="576" spans="1:14" ht="39" customHeight="1" x14ac:dyDescent="0.2">
      <c r="A576" s="80" t="s">
        <v>1356</v>
      </c>
      <c r="B576" s="57" t="s">
        <v>1357</v>
      </c>
      <c r="C576" s="56" t="s">
        <v>437</v>
      </c>
      <c r="D576" s="56" t="s">
        <v>1358</v>
      </c>
      <c r="E576" s="58" t="s">
        <v>34</v>
      </c>
      <c r="F576" s="57">
        <v>488.04</v>
      </c>
      <c r="G576" s="59">
        <v>9.99</v>
      </c>
      <c r="H576" s="59">
        <v>1.08</v>
      </c>
      <c r="I576" s="59">
        <v>11.4</v>
      </c>
      <c r="J576" s="59">
        <v>12.48</v>
      </c>
      <c r="K576" s="59">
        <v>527.08000000000004</v>
      </c>
      <c r="L576" s="59">
        <v>5563.65</v>
      </c>
      <c r="M576" s="81">
        <v>6090.73</v>
      </c>
      <c r="N576" s="157">
        <f t="shared" si="73"/>
        <v>0</v>
      </c>
    </row>
    <row r="577" spans="1:14" ht="26.1" customHeight="1" x14ac:dyDescent="0.2">
      <c r="A577" s="80" t="s">
        <v>1359</v>
      </c>
      <c r="B577" s="57" t="s">
        <v>1360</v>
      </c>
      <c r="C577" s="56" t="s">
        <v>404</v>
      </c>
      <c r="D577" s="56" t="s">
        <v>1361</v>
      </c>
      <c r="E577" s="58" t="s">
        <v>1362</v>
      </c>
      <c r="F577" s="57">
        <v>8</v>
      </c>
      <c r="G577" s="59">
        <v>326.14999999999998</v>
      </c>
      <c r="H577" s="59">
        <v>32.54</v>
      </c>
      <c r="I577" s="59">
        <v>375.14</v>
      </c>
      <c r="J577" s="59">
        <v>407.68</v>
      </c>
      <c r="K577" s="59">
        <v>260.32</v>
      </c>
      <c r="L577" s="59">
        <v>3001.12</v>
      </c>
      <c r="M577" s="81">
        <v>3261.44</v>
      </c>
      <c r="N577" s="157">
        <f t="shared" si="73"/>
        <v>0</v>
      </c>
    </row>
    <row r="578" spans="1:14" ht="24" customHeight="1" x14ac:dyDescent="0.2">
      <c r="A578" s="80" t="s">
        <v>1363</v>
      </c>
      <c r="B578" s="57" t="s">
        <v>1364</v>
      </c>
      <c r="C578" s="56" t="s">
        <v>404</v>
      </c>
      <c r="D578" s="56" t="s">
        <v>1365</v>
      </c>
      <c r="E578" s="58" t="s">
        <v>26</v>
      </c>
      <c r="F578" s="57">
        <v>10</v>
      </c>
      <c r="G578" s="59">
        <v>340.95</v>
      </c>
      <c r="H578" s="59">
        <v>19.510000000000002</v>
      </c>
      <c r="I578" s="59">
        <v>406.67</v>
      </c>
      <c r="J578" s="59">
        <v>426.18</v>
      </c>
      <c r="K578" s="59">
        <v>195.1</v>
      </c>
      <c r="L578" s="59">
        <v>4066.7</v>
      </c>
      <c r="M578" s="81">
        <v>4261.8</v>
      </c>
      <c r="N578" s="157">
        <f t="shared" si="73"/>
        <v>0</v>
      </c>
    </row>
    <row r="579" spans="1:14" ht="24" customHeight="1" x14ac:dyDescent="0.2">
      <c r="A579" s="80" t="s">
        <v>1366</v>
      </c>
      <c r="B579" s="57" t="s">
        <v>1367</v>
      </c>
      <c r="C579" s="56" t="s">
        <v>404</v>
      </c>
      <c r="D579" s="56" t="s">
        <v>1368</v>
      </c>
      <c r="E579" s="58" t="s">
        <v>26</v>
      </c>
      <c r="F579" s="57">
        <v>9</v>
      </c>
      <c r="G579" s="59">
        <v>195.99</v>
      </c>
      <c r="H579" s="59">
        <v>19.510000000000002</v>
      </c>
      <c r="I579" s="59">
        <v>225.47</v>
      </c>
      <c r="J579" s="59">
        <v>244.98</v>
      </c>
      <c r="K579" s="59">
        <v>175.59</v>
      </c>
      <c r="L579" s="59">
        <v>2029.23</v>
      </c>
      <c r="M579" s="81">
        <v>2204.8200000000002</v>
      </c>
      <c r="N579" s="157">
        <f t="shared" si="73"/>
        <v>0</v>
      </c>
    </row>
    <row r="580" spans="1:14" ht="24" customHeight="1" x14ac:dyDescent="0.2">
      <c r="A580" s="84" t="s">
        <v>1369</v>
      </c>
      <c r="B580" s="60"/>
      <c r="C580" s="60"/>
      <c r="D580" s="60" t="s">
        <v>1370</v>
      </c>
      <c r="E580" s="60"/>
      <c r="F580" s="61"/>
      <c r="G580" s="62"/>
      <c r="H580" s="63"/>
      <c r="I580" s="63"/>
      <c r="J580" s="63"/>
      <c r="K580" s="64">
        <f t="shared" ref="K580:L580" si="78">SUM(K581:K583)</f>
        <v>1397.91</v>
      </c>
      <c r="L580" s="64">
        <f t="shared" si="78"/>
        <v>21027.63</v>
      </c>
      <c r="M580" s="91">
        <f>SUM(M581:M583)</f>
        <v>22425.54</v>
      </c>
      <c r="N580" s="157">
        <f t="shared" si="73"/>
        <v>0</v>
      </c>
    </row>
    <row r="581" spans="1:14" ht="65.099999999999994" customHeight="1" x14ac:dyDescent="0.2">
      <c r="A581" s="80" t="s">
        <v>1371</v>
      </c>
      <c r="B581" s="57" t="s">
        <v>1372</v>
      </c>
      <c r="C581" s="56" t="s">
        <v>17</v>
      </c>
      <c r="D581" s="56" t="s">
        <v>1373</v>
      </c>
      <c r="E581" s="58" t="s">
        <v>26</v>
      </c>
      <c r="F581" s="57">
        <v>10</v>
      </c>
      <c r="G581" s="59">
        <v>1677.66</v>
      </c>
      <c r="H581" s="59">
        <v>116.66</v>
      </c>
      <c r="I581" s="59">
        <v>1980.41</v>
      </c>
      <c r="J581" s="59">
        <v>2097.0700000000002</v>
      </c>
      <c r="K581" s="59">
        <v>1166.5999999999999</v>
      </c>
      <c r="L581" s="59">
        <v>19804.099999999999</v>
      </c>
      <c r="M581" s="81">
        <v>20970.7</v>
      </c>
      <c r="N581" s="157">
        <f t="shared" si="73"/>
        <v>0</v>
      </c>
    </row>
    <row r="582" spans="1:14" ht="39" customHeight="1" x14ac:dyDescent="0.2">
      <c r="A582" s="80" t="s">
        <v>1374</v>
      </c>
      <c r="B582" s="57" t="s">
        <v>1375</v>
      </c>
      <c r="C582" s="56" t="s">
        <v>17</v>
      </c>
      <c r="D582" s="56" t="s">
        <v>1376</v>
      </c>
      <c r="E582" s="58" t="s">
        <v>26</v>
      </c>
      <c r="F582" s="57">
        <v>1</v>
      </c>
      <c r="G582" s="59">
        <v>321.06</v>
      </c>
      <c r="H582" s="59">
        <v>40.520000000000003</v>
      </c>
      <c r="I582" s="59">
        <v>360.8</v>
      </c>
      <c r="J582" s="59">
        <v>401.32</v>
      </c>
      <c r="K582" s="59">
        <v>40.520000000000003</v>
      </c>
      <c r="L582" s="59">
        <v>360.8</v>
      </c>
      <c r="M582" s="81">
        <v>401.32</v>
      </c>
      <c r="N582" s="157">
        <f t="shared" si="73"/>
        <v>0</v>
      </c>
    </row>
    <row r="583" spans="1:14" ht="26.1" customHeight="1" x14ac:dyDescent="0.2">
      <c r="A583" s="80" t="s">
        <v>1377</v>
      </c>
      <c r="B583" s="57" t="s">
        <v>1378</v>
      </c>
      <c r="C583" s="56" t="s">
        <v>17</v>
      </c>
      <c r="D583" s="56" t="s">
        <v>1379</v>
      </c>
      <c r="E583" s="58" t="s">
        <v>26</v>
      </c>
      <c r="F583" s="57">
        <v>1</v>
      </c>
      <c r="G583" s="59">
        <v>842.82</v>
      </c>
      <c r="H583" s="59">
        <v>190.79</v>
      </c>
      <c r="I583" s="59">
        <v>862.73</v>
      </c>
      <c r="J583" s="59">
        <v>1053.52</v>
      </c>
      <c r="K583" s="59">
        <v>190.79</v>
      </c>
      <c r="L583" s="59">
        <v>862.73</v>
      </c>
      <c r="M583" s="81">
        <v>1053.52</v>
      </c>
      <c r="N583" s="157">
        <f t="shared" ref="N583:N646" si="79">M583/$M$788</f>
        <v>0</v>
      </c>
    </row>
    <row r="584" spans="1:14" ht="24" customHeight="1" x14ac:dyDescent="0.2">
      <c r="A584" s="84" t="s">
        <v>1380</v>
      </c>
      <c r="B584" s="60"/>
      <c r="C584" s="60"/>
      <c r="D584" s="60" t="s">
        <v>1381</v>
      </c>
      <c r="E584" s="60"/>
      <c r="F584" s="61"/>
      <c r="G584" s="62"/>
      <c r="H584" s="63"/>
      <c r="I584" s="63"/>
      <c r="J584" s="63"/>
      <c r="K584" s="64">
        <f t="shared" ref="K584:L584" si="80">SUM(K585:K587)</f>
        <v>2687.55</v>
      </c>
      <c r="L584" s="64">
        <f t="shared" si="80"/>
        <v>9405.58</v>
      </c>
      <c r="M584" s="91">
        <f>SUM(M585:M587)</f>
        <v>12093.13</v>
      </c>
      <c r="N584" s="157">
        <f t="shared" si="79"/>
        <v>0</v>
      </c>
    </row>
    <row r="585" spans="1:14" ht="39" customHeight="1" x14ac:dyDescent="0.2">
      <c r="A585" s="80" t="s">
        <v>1382</v>
      </c>
      <c r="B585" s="57" t="s">
        <v>1383</v>
      </c>
      <c r="C585" s="56" t="s">
        <v>17</v>
      </c>
      <c r="D585" s="56" t="s">
        <v>1384</v>
      </c>
      <c r="E585" s="58" t="s">
        <v>26</v>
      </c>
      <c r="F585" s="57">
        <v>83</v>
      </c>
      <c r="G585" s="59">
        <v>18.97</v>
      </c>
      <c r="H585" s="59">
        <v>6.05</v>
      </c>
      <c r="I585" s="59">
        <v>17.66</v>
      </c>
      <c r="J585" s="59">
        <v>23.71</v>
      </c>
      <c r="K585" s="59">
        <v>502.15</v>
      </c>
      <c r="L585" s="59">
        <v>1465.78</v>
      </c>
      <c r="M585" s="81">
        <v>1967.93</v>
      </c>
      <c r="N585" s="157">
        <f t="shared" si="79"/>
        <v>0</v>
      </c>
    </row>
    <row r="586" spans="1:14" ht="26.1" customHeight="1" x14ac:dyDescent="0.2">
      <c r="A586" s="80" t="s">
        <v>1385</v>
      </c>
      <c r="B586" s="57" t="s">
        <v>1386</v>
      </c>
      <c r="C586" s="56" t="s">
        <v>437</v>
      </c>
      <c r="D586" s="56" t="s">
        <v>1387</v>
      </c>
      <c r="E586" s="58" t="s">
        <v>26</v>
      </c>
      <c r="F586" s="57">
        <v>124</v>
      </c>
      <c r="G586" s="59">
        <v>47.98</v>
      </c>
      <c r="H586" s="59">
        <v>5.79</v>
      </c>
      <c r="I586" s="59">
        <v>54.18</v>
      </c>
      <c r="J586" s="59">
        <v>59.97</v>
      </c>
      <c r="K586" s="59">
        <v>717.96</v>
      </c>
      <c r="L586" s="59">
        <v>6718.32</v>
      </c>
      <c r="M586" s="81">
        <v>7436.28</v>
      </c>
      <c r="N586" s="157">
        <f t="shared" si="79"/>
        <v>0</v>
      </c>
    </row>
    <row r="587" spans="1:14" ht="39" customHeight="1" x14ac:dyDescent="0.2">
      <c r="A587" s="80" t="s">
        <v>1388</v>
      </c>
      <c r="B587" s="57" t="s">
        <v>1389</v>
      </c>
      <c r="C587" s="56" t="s">
        <v>17</v>
      </c>
      <c r="D587" s="56" t="s">
        <v>1390</v>
      </c>
      <c r="E587" s="58" t="s">
        <v>19</v>
      </c>
      <c r="F587" s="57">
        <v>26</v>
      </c>
      <c r="G587" s="59">
        <v>82.74</v>
      </c>
      <c r="H587" s="59">
        <v>56.44</v>
      </c>
      <c r="I587" s="59">
        <v>46.98</v>
      </c>
      <c r="J587" s="59">
        <v>103.42</v>
      </c>
      <c r="K587" s="59">
        <v>1467.44</v>
      </c>
      <c r="L587" s="59">
        <v>1221.48</v>
      </c>
      <c r="M587" s="81">
        <v>2688.92</v>
      </c>
      <c r="N587" s="157">
        <f t="shared" si="79"/>
        <v>0</v>
      </c>
    </row>
    <row r="588" spans="1:14" ht="24" customHeight="1" x14ac:dyDescent="0.2">
      <c r="A588" s="82" t="s">
        <v>1391</v>
      </c>
      <c r="B588" s="51"/>
      <c r="C588" s="51"/>
      <c r="D588" s="51" t="s">
        <v>1392</v>
      </c>
      <c r="E588" s="51"/>
      <c r="F588" s="52"/>
      <c r="G588" s="53"/>
      <c r="H588" s="54"/>
      <c r="I588" s="54"/>
      <c r="J588" s="54"/>
      <c r="K588" s="55">
        <f t="shared" ref="K588:L588" si="81">K589+K595+K618+K646+K662+K669</f>
        <v>108116.39</v>
      </c>
      <c r="L588" s="55">
        <f t="shared" si="81"/>
        <v>555320.59</v>
      </c>
      <c r="M588" s="90">
        <f>M589+M595+M618+M646+M662+M669</f>
        <v>663436.97</v>
      </c>
      <c r="N588" s="157">
        <f t="shared" si="79"/>
        <v>7.0000000000000007E-2</v>
      </c>
    </row>
    <row r="589" spans="1:14" ht="24" customHeight="1" x14ac:dyDescent="0.2">
      <c r="A589" s="84" t="s">
        <v>1393</v>
      </c>
      <c r="B589" s="60"/>
      <c r="C589" s="60"/>
      <c r="D589" s="60" t="s">
        <v>1394</v>
      </c>
      <c r="E589" s="60"/>
      <c r="F589" s="61"/>
      <c r="G589" s="62"/>
      <c r="H589" s="63"/>
      <c r="I589" s="63"/>
      <c r="J589" s="63"/>
      <c r="K589" s="64">
        <f t="shared" ref="K589:L589" si="82">SUM(K590:K594)</f>
        <v>3029.91</v>
      </c>
      <c r="L589" s="64">
        <f t="shared" si="82"/>
        <v>14434.87</v>
      </c>
      <c r="M589" s="91">
        <f>SUM(M590:M594)</f>
        <v>17464.78</v>
      </c>
      <c r="N589" s="157">
        <f t="shared" si="79"/>
        <v>0</v>
      </c>
    </row>
    <row r="590" spans="1:14" ht="51.95" customHeight="1" x14ac:dyDescent="0.2">
      <c r="A590" s="80" t="s">
        <v>1395</v>
      </c>
      <c r="B590" s="57" t="s">
        <v>1396</v>
      </c>
      <c r="C590" s="56" t="s">
        <v>17</v>
      </c>
      <c r="D590" s="56" t="s">
        <v>1397</v>
      </c>
      <c r="E590" s="58" t="s">
        <v>26</v>
      </c>
      <c r="F590" s="57">
        <v>2</v>
      </c>
      <c r="G590" s="59">
        <v>518.51</v>
      </c>
      <c r="H590" s="59">
        <v>82.15</v>
      </c>
      <c r="I590" s="59">
        <v>565.98</v>
      </c>
      <c r="J590" s="59">
        <v>648.13</v>
      </c>
      <c r="K590" s="59">
        <v>164.3</v>
      </c>
      <c r="L590" s="59">
        <v>1131.96</v>
      </c>
      <c r="M590" s="81">
        <v>1296.26</v>
      </c>
      <c r="N590" s="157">
        <f t="shared" si="79"/>
        <v>0</v>
      </c>
    </row>
    <row r="591" spans="1:14" ht="51.95" customHeight="1" x14ac:dyDescent="0.2">
      <c r="A591" s="80" t="s">
        <v>1398</v>
      </c>
      <c r="B591" s="57" t="s">
        <v>1399</v>
      </c>
      <c r="C591" s="56" t="s">
        <v>17</v>
      </c>
      <c r="D591" s="56" t="s">
        <v>1400</v>
      </c>
      <c r="E591" s="58" t="s">
        <v>26</v>
      </c>
      <c r="F591" s="57">
        <v>2</v>
      </c>
      <c r="G591" s="59">
        <v>540.97</v>
      </c>
      <c r="H591" s="59">
        <v>82.55</v>
      </c>
      <c r="I591" s="59">
        <v>593.66</v>
      </c>
      <c r="J591" s="59">
        <v>676.21</v>
      </c>
      <c r="K591" s="59">
        <v>165.1</v>
      </c>
      <c r="L591" s="59">
        <v>1187.32</v>
      </c>
      <c r="M591" s="81">
        <v>1352.42</v>
      </c>
      <c r="N591" s="157">
        <f t="shared" si="79"/>
        <v>0</v>
      </c>
    </row>
    <row r="592" spans="1:14" ht="51.95" customHeight="1" x14ac:dyDescent="0.2">
      <c r="A592" s="80" t="s">
        <v>1401</v>
      </c>
      <c r="B592" s="57" t="s">
        <v>1402</v>
      </c>
      <c r="C592" s="56" t="s">
        <v>29</v>
      </c>
      <c r="D592" s="56" t="s">
        <v>1403</v>
      </c>
      <c r="E592" s="58" t="s">
        <v>26</v>
      </c>
      <c r="F592" s="57">
        <v>3</v>
      </c>
      <c r="G592" s="59">
        <v>694.39</v>
      </c>
      <c r="H592" s="59">
        <v>226.88</v>
      </c>
      <c r="I592" s="59">
        <v>641.1</v>
      </c>
      <c r="J592" s="59">
        <v>867.98</v>
      </c>
      <c r="K592" s="59">
        <v>680.64</v>
      </c>
      <c r="L592" s="59">
        <v>1923.3</v>
      </c>
      <c r="M592" s="81">
        <v>2603.94</v>
      </c>
      <c r="N592" s="157">
        <f t="shared" si="79"/>
        <v>0</v>
      </c>
    </row>
    <row r="593" spans="1:14" ht="51.95" customHeight="1" x14ac:dyDescent="0.2">
      <c r="A593" s="80" t="s">
        <v>1404</v>
      </c>
      <c r="B593" s="57" t="s">
        <v>1405</v>
      </c>
      <c r="C593" s="56" t="s">
        <v>29</v>
      </c>
      <c r="D593" s="56" t="s">
        <v>1406</v>
      </c>
      <c r="E593" s="58" t="s">
        <v>26</v>
      </c>
      <c r="F593" s="57">
        <v>5</v>
      </c>
      <c r="G593" s="59">
        <v>1888.85</v>
      </c>
      <c r="H593" s="59">
        <v>388.95</v>
      </c>
      <c r="I593" s="59">
        <v>1972.11</v>
      </c>
      <c r="J593" s="59">
        <v>2361.06</v>
      </c>
      <c r="K593" s="59">
        <v>1944.75</v>
      </c>
      <c r="L593" s="59">
        <v>9860.5499999999993</v>
      </c>
      <c r="M593" s="81">
        <v>11805.3</v>
      </c>
      <c r="N593" s="157">
        <f t="shared" si="79"/>
        <v>0</v>
      </c>
    </row>
    <row r="594" spans="1:14" ht="39" customHeight="1" x14ac:dyDescent="0.2">
      <c r="A594" s="80" t="s">
        <v>1407</v>
      </c>
      <c r="B594" s="57" t="s">
        <v>1408</v>
      </c>
      <c r="C594" s="56" t="s">
        <v>17</v>
      </c>
      <c r="D594" s="56" t="s">
        <v>1409</v>
      </c>
      <c r="E594" s="58" t="s">
        <v>26</v>
      </c>
      <c r="F594" s="57">
        <v>3</v>
      </c>
      <c r="G594" s="59">
        <v>108.5</v>
      </c>
      <c r="H594" s="59">
        <v>25.04</v>
      </c>
      <c r="I594" s="59">
        <v>110.58</v>
      </c>
      <c r="J594" s="59">
        <v>135.62</v>
      </c>
      <c r="K594" s="59">
        <v>75.12</v>
      </c>
      <c r="L594" s="59">
        <v>331.74</v>
      </c>
      <c r="M594" s="81">
        <v>406.86</v>
      </c>
      <c r="N594" s="157">
        <f t="shared" si="79"/>
        <v>0</v>
      </c>
    </row>
    <row r="595" spans="1:14" ht="24" customHeight="1" x14ac:dyDescent="0.2">
      <c r="A595" s="84" t="s">
        <v>1410</v>
      </c>
      <c r="B595" s="60"/>
      <c r="C595" s="60"/>
      <c r="D595" s="60" t="s">
        <v>1411</v>
      </c>
      <c r="E595" s="60"/>
      <c r="F595" s="61"/>
      <c r="G595" s="62"/>
      <c r="H595" s="63"/>
      <c r="I595" s="63"/>
      <c r="J595" s="63"/>
      <c r="K595" s="64">
        <f t="shared" ref="K595:L595" si="83">SUM(K596:K617)</f>
        <v>2123.0100000000002</v>
      </c>
      <c r="L595" s="64">
        <f t="shared" si="83"/>
        <v>32230.67</v>
      </c>
      <c r="M595" s="91">
        <f>SUM(M596:M617)</f>
        <v>34353.68</v>
      </c>
      <c r="N595" s="157">
        <f t="shared" si="79"/>
        <v>0</v>
      </c>
    </row>
    <row r="596" spans="1:14" ht="26.1" customHeight="1" x14ac:dyDescent="0.2">
      <c r="A596" s="80" t="s">
        <v>1412</v>
      </c>
      <c r="B596" s="57" t="s">
        <v>1413</v>
      </c>
      <c r="C596" s="56" t="s">
        <v>17</v>
      </c>
      <c r="D596" s="56" t="s">
        <v>1414</v>
      </c>
      <c r="E596" s="58" t="s">
        <v>26</v>
      </c>
      <c r="F596" s="57">
        <v>50</v>
      </c>
      <c r="G596" s="59">
        <v>12.13</v>
      </c>
      <c r="H596" s="59">
        <v>1.68</v>
      </c>
      <c r="I596" s="59">
        <v>13.48</v>
      </c>
      <c r="J596" s="59">
        <v>15.16</v>
      </c>
      <c r="K596" s="59">
        <v>84</v>
      </c>
      <c r="L596" s="59">
        <v>674</v>
      </c>
      <c r="M596" s="81">
        <v>758</v>
      </c>
      <c r="N596" s="157">
        <f t="shared" si="79"/>
        <v>0</v>
      </c>
    </row>
    <row r="597" spans="1:14" ht="26.1" customHeight="1" x14ac:dyDescent="0.2">
      <c r="A597" s="80" t="s">
        <v>1415</v>
      </c>
      <c r="B597" s="57" t="s">
        <v>1416</v>
      </c>
      <c r="C597" s="56" t="s">
        <v>17</v>
      </c>
      <c r="D597" s="56" t="s">
        <v>1417</v>
      </c>
      <c r="E597" s="58" t="s">
        <v>26</v>
      </c>
      <c r="F597" s="57">
        <v>14</v>
      </c>
      <c r="G597" s="59">
        <v>12.13</v>
      </c>
      <c r="H597" s="59">
        <v>1.68</v>
      </c>
      <c r="I597" s="59">
        <v>13.48</v>
      </c>
      <c r="J597" s="59">
        <v>15.16</v>
      </c>
      <c r="K597" s="59">
        <v>23.52</v>
      </c>
      <c r="L597" s="59">
        <v>188.72</v>
      </c>
      <c r="M597" s="81">
        <v>212.24</v>
      </c>
      <c r="N597" s="157">
        <f t="shared" si="79"/>
        <v>0</v>
      </c>
    </row>
    <row r="598" spans="1:14" ht="26.1" customHeight="1" x14ac:dyDescent="0.2">
      <c r="A598" s="80" t="s">
        <v>1418</v>
      </c>
      <c r="B598" s="57" t="s">
        <v>1419</v>
      </c>
      <c r="C598" s="56" t="s">
        <v>17</v>
      </c>
      <c r="D598" s="56" t="s">
        <v>1420</v>
      </c>
      <c r="E598" s="58" t="s">
        <v>26</v>
      </c>
      <c r="F598" s="57">
        <v>4</v>
      </c>
      <c r="G598" s="59">
        <v>13.04</v>
      </c>
      <c r="H598" s="59">
        <v>2.23</v>
      </c>
      <c r="I598" s="59">
        <v>14.07</v>
      </c>
      <c r="J598" s="59">
        <v>16.3</v>
      </c>
      <c r="K598" s="59">
        <v>8.92</v>
      </c>
      <c r="L598" s="59">
        <v>56.28</v>
      </c>
      <c r="M598" s="81">
        <v>65.2</v>
      </c>
      <c r="N598" s="157">
        <f t="shared" si="79"/>
        <v>0</v>
      </c>
    </row>
    <row r="599" spans="1:14" ht="26.1" customHeight="1" x14ac:dyDescent="0.2">
      <c r="A599" s="80" t="s">
        <v>1421</v>
      </c>
      <c r="B599" s="57" t="s">
        <v>1422</v>
      </c>
      <c r="C599" s="56" t="s">
        <v>17</v>
      </c>
      <c r="D599" s="56" t="s">
        <v>1423</v>
      </c>
      <c r="E599" s="58" t="s">
        <v>26</v>
      </c>
      <c r="F599" s="57">
        <v>9</v>
      </c>
      <c r="G599" s="59">
        <v>73.72</v>
      </c>
      <c r="H599" s="59">
        <v>5.08</v>
      </c>
      <c r="I599" s="59">
        <v>87.07</v>
      </c>
      <c r="J599" s="59">
        <v>92.15</v>
      </c>
      <c r="K599" s="59">
        <v>45.72</v>
      </c>
      <c r="L599" s="59">
        <v>783.63</v>
      </c>
      <c r="M599" s="81">
        <v>829.35</v>
      </c>
      <c r="N599" s="157">
        <f t="shared" si="79"/>
        <v>0</v>
      </c>
    </row>
    <row r="600" spans="1:14" ht="26.1" customHeight="1" x14ac:dyDescent="0.2">
      <c r="A600" s="80" t="s">
        <v>1424</v>
      </c>
      <c r="B600" s="57" t="s">
        <v>1425</v>
      </c>
      <c r="C600" s="56" t="s">
        <v>17</v>
      </c>
      <c r="D600" s="56" t="s">
        <v>1426</v>
      </c>
      <c r="E600" s="58" t="s">
        <v>26</v>
      </c>
      <c r="F600" s="57">
        <v>3</v>
      </c>
      <c r="G600" s="59">
        <v>76.430000000000007</v>
      </c>
      <c r="H600" s="59">
        <v>6.73</v>
      </c>
      <c r="I600" s="59">
        <v>88.8</v>
      </c>
      <c r="J600" s="59">
        <v>95.53</v>
      </c>
      <c r="K600" s="59">
        <v>20.190000000000001</v>
      </c>
      <c r="L600" s="59">
        <v>266.39999999999998</v>
      </c>
      <c r="M600" s="81">
        <v>286.58999999999997</v>
      </c>
      <c r="N600" s="157">
        <f t="shared" si="79"/>
        <v>0</v>
      </c>
    </row>
    <row r="601" spans="1:14" ht="26.1" customHeight="1" x14ac:dyDescent="0.2">
      <c r="A601" s="80" t="s">
        <v>1427</v>
      </c>
      <c r="B601" s="57" t="s">
        <v>1428</v>
      </c>
      <c r="C601" s="56" t="s">
        <v>17</v>
      </c>
      <c r="D601" s="56" t="s">
        <v>1429</v>
      </c>
      <c r="E601" s="58" t="s">
        <v>26</v>
      </c>
      <c r="F601" s="57">
        <v>2</v>
      </c>
      <c r="G601" s="59">
        <v>83.45</v>
      </c>
      <c r="H601" s="59">
        <v>12.47</v>
      </c>
      <c r="I601" s="59">
        <v>91.84</v>
      </c>
      <c r="J601" s="59">
        <v>104.31</v>
      </c>
      <c r="K601" s="59">
        <v>24.94</v>
      </c>
      <c r="L601" s="59">
        <v>183.68</v>
      </c>
      <c r="M601" s="81">
        <v>208.62</v>
      </c>
      <c r="N601" s="157">
        <f t="shared" si="79"/>
        <v>0</v>
      </c>
    </row>
    <row r="602" spans="1:14" ht="26.1" customHeight="1" x14ac:dyDescent="0.2">
      <c r="A602" s="80" t="s">
        <v>1430</v>
      </c>
      <c r="B602" s="57" t="s">
        <v>1431</v>
      </c>
      <c r="C602" s="56" t="s">
        <v>17</v>
      </c>
      <c r="D602" s="56" t="s">
        <v>1432</v>
      </c>
      <c r="E602" s="58" t="s">
        <v>26</v>
      </c>
      <c r="F602" s="57">
        <v>2</v>
      </c>
      <c r="G602" s="59">
        <v>90.12</v>
      </c>
      <c r="H602" s="59">
        <v>18.3</v>
      </c>
      <c r="I602" s="59">
        <v>94.35</v>
      </c>
      <c r="J602" s="59">
        <v>112.65</v>
      </c>
      <c r="K602" s="59">
        <v>36.6</v>
      </c>
      <c r="L602" s="59">
        <v>188.7</v>
      </c>
      <c r="M602" s="81">
        <v>225.3</v>
      </c>
      <c r="N602" s="157">
        <f t="shared" si="79"/>
        <v>0</v>
      </c>
    </row>
    <row r="603" spans="1:14" ht="39" customHeight="1" x14ac:dyDescent="0.2">
      <c r="A603" s="80" t="s">
        <v>1433</v>
      </c>
      <c r="B603" s="57" t="s">
        <v>1434</v>
      </c>
      <c r="C603" s="56" t="s">
        <v>17</v>
      </c>
      <c r="D603" s="56" t="s">
        <v>1435</v>
      </c>
      <c r="E603" s="58" t="s">
        <v>26</v>
      </c>
      <c r="F603" s="57">
        <v>4</v>
      </c>
      <c r="G603" s="59">
        <v>159.85</v>
      </c>
      <c r="H603" s="59">
        <v>34.9</v>
      </c>
      <c r="I603" s="59">
        <v>164.91</v>
      </c>
      <c r="J603" s="59">
        <v>199.81</v>
      </c>
      <c r="K603" s="59">
        <v>139.6</v>
      </c>
      <c r="L603" s="59">
        <v>659.64</v>
      </c>
      <c r="M603" s="81">
        <v>799.24</v>
      </c>
      <c r="N603" s="157">
        <f t="shared" si="79"/>
        <v>0</v>
      </c>
    </row>
    <row r="604" spans="1:14" ht="26.1" customHeight="1" x14ac:dyDescent="0.2">
      <c r="A604" s="80" t="s">
        <v>1436</v>
      </c>
      <c r="B604" s="57" t="s">
        <v>1437</v>
      </c>
      <c r="C604" s="56" t="s">
        <v>17</v>
      </c>
      <c r="D604" s="56" t="s">
        <v>1438</v>
      </c>
      <c r="E604" s="58" t="s">
        <v>26</v>
      </c>
      <c r="F604" s="57">
        <v>4</v>
      </c>
      <c r="G604" s="59">
        <v>435.3</v>
      </c>
      <c r="H604" s="59">
        <v>58.66</v>
      </c>
      <c r="I604" s="59">
        <v>485.46</v>
      </c>
      <c r="J604" s="59">
        <v>544.12</v>
      </c>
      <c r="K604" s="59">
        <v>234.64</v>
      </c>
      <c r="L604" s="59">
        <v>1941.84</v>
      </c>
      <c r="M604" s="81">
        <v>2176.48</v>
      </c>
      <c r="N604" s="157">
        <f t="shared" si="79"/>
        <v>0</v>
      </c>
    </row>
    <row r="605" spans="1:14" ht="26.1" customHeight="1" x14ac:dyDescent="0.2">
      <c r="A605" s="80" t="s">
        <v>1439</v>
      </c>
      <c r="B605" s="57" t="s">
        <v>1440</v>
      </c>
      <c r="C605" s="56" t="s">
        <v>437</v>
      </c>
      <c r="D605" s="56" t="s">
        <v>1441</v>
      </c>
      <c r="E605" s="58" t="s">
        <v>26</v>
      </c>
      <c r="F605" s="57">
        <v>2</v>
      </c>
      <c r="G605" s="59">
        <v>659.77</v>
      </c>
      <c r="H605" s="59">
        <v>63.51</v>
      </c>
      <c r="I605" s="59">
        <v>761.2</v>
      </c>
      <c r="J605" s="59">
        <v>824.71</v>
      </c>
      <c r="K605" s="59">
        <v>127.02</v>
      </c>
      <c r="L605" s="59">
        <v>1522.4</v>
      </c>
      <c r="M605" s="81">
        <v>1649.42</v>
      </c>
      <c r="N605" s="157">
        <f t="shared" si="79"/>
        <v>0</v>
      </c>
    </row>
    <row r="606" spans="1:14" ht="26.1" customHeight="1" x14ac:dyDescent="0.2">
      <c r="A606" s="80" t="s">
        <v>1442</v>
      </c>
      <c r="B606" s="57" t="s">
        <v>1443</v>
      </c>
      <c r="C606" s="56" t="s">
        <v>17</v>
      </c>
      <c r="D606" s="56" t="s">
        <v>1444</v>
      </c>
      <c r="E606" s="58" t="s">
        <v>26</v>
      </c>
      <c r="F606" s="57">
        <v>2</v>
      </c>
      <c r="G606" s="59">
        <v>98.81</v>
      </c>
      <c r="H606" s="59">
        <v>25.42</v>
      </c>
      <c r="I606" s="59">
        <v>98.09</v>
      </c>
      <c r="J606" s="59">
        <v>123.51</v>
      </c>
      <c r="K606" s="59">
        <v>50.84</v>
      </c>
      <c r="L606" s="59">
        <v>196.18</v>
      </c>
      <c r="M606" s="81">
        <v>247.02</v>
      </c>
      <c r="N606" s="157">
        <f t="shared" si="79"/>
        <v>0</v>
      </c>
    </row>
    <row r="607" spans="1:14" ht="26.1" customHeight="1" x14ac:dyDescent="0.2">
      <c r="A607" s="80" t="s">
        <v>1445</v>
      </c>
      <c r="B607" s="57" t="s">
        <v>1446</v>
      </c>
      <c r="C607" s="56" t="s">
        <v>17</v>
      </c>
      <c r="D607" s="56" t="s">
        <v>1447</v>
      </c>
      <c r="E607" s="58" t="s">
        <v>26</v>
      </c>
      <c r="F607" s="57">
        <v>2</v>
      </c>
      <c r="G607" s="59">
        <v>1399.91</v>
      </c>
      <c r="H607" s="59">
        <v>58.66</v>
      </c>
      <c r="I607" s="59">
        <v>1691.22</v>
      </c>
      <c r="J607" s="59">
        <v>1749.88</v>
      </c>
      <c r="K607" s="59">
        <v>117.32</v>
      </c>
      <c r="L607" s="59">
        <v>3382.44</v>
      </c>
      <c r="M607" s="81">
        <v>3499.76</v>
      </c>
      <c r="N607" s="157">
        <f t="shared" si="79"/>
        <v>0</v>
      </c>
    </row>
    <row r="608" spans="1:14" ht="26.1" customHeight="1" x14ac:dyDescent="0.2">
      <c r="A608" s="80" t="s">
        <v>1448</v>
      </c>
      <c r="B608" s="57" t="s">
        <v>1449</v>
      </c>
      <c r="C608" s="56" t="s">
        <v>17</v>
      </c>
      <c r="D608" s="56" t="s">
        <v>1450</v>
      </c>
      <c r="E608" s="58" t="s">
        <v>26</v>
      </c>
      <c r="F608" s="57">
        <v>3</v>
      </c>
      <c r="G608" s="59">
        <v>2240.94</v>
      </c>
      <c r="H608" s="59">
        <v>58.66</v>
      </c>
      <c r="I608" s="59">
        <v>2742.51</v>
      </c>
      <c r="J608" s="59">
        <v>2801.17</v>
      </c>
      <c r="K608" s="59">
        <v>175.98</v>
      </c>
      <c r="L608" s="59">
        <v>8227.5300000000007</v>
      </c>
      <c r="M608" s="81">
        <v>8403.51</v>
      </c>
      <c r="N608" s="157">
        <f t="shared" si="79"/>
        <v>0</v>
      </c>
    </row>
    <row r="609" spans="1:14" ht="26.1" customHeight="1" x14ac:dyDescent="0.2">
      <c r="A609" s="80" t="s">
        <v>1451</v>
      </c>
      <c r="B609" s="57" t="s">
        <v>1452</v>
      </c>
      <c r="C609" s="56" t="s">
        <v>17</v>
      </c>
      <c r="D609" s="56" t="s">
        <v>1453</v>
      </c>
      <c r="E609" s="58" t="s">
        <v>26</v>
      </c>
      <c r="F609" s="57">
        <v>6</v>
      </c>
      <c r="G609" s="59">
        <v>58.87</v>
      </c>
      <c r="H609" s="59">
        <v>3.38</v>
      </c>
      <c r="I609" s="59">
        <v>70.2</v>
      </c>
      <c r="J609" s="59">
        <v>73.58</v>
      </c>
      <c r="K609" s="59">
        <v>20.28</v>
      </c>
      <c r="L609" s="59">
        <v>421.2</v>
      </c>
      <c r="M609" s="81">
        <v>441.48</v>
      </c>
      <c r="N609" s="157">
        <f t="shared" si="79"/>
        <v>0</v>
      </c>
    </row>
    <row r="610" spans="1:14" ht="26.1" customHeight="1" x14ac:dyDescent="0.2">
      <c r="A610" s="80" t="s">
        <v>1454</v>
      </c>
      <c r="B610" s="57" t="s">
        <v>1455</v>
      </c>
      <c r="C610" s="56" t="s">
        <v>17</v>
      </c>
      <c r="D610" s="56" t="s">
        <v>1456</v>
      </c>
      <c r="E610" s="58" t="s">
        <v>26</v>
      </c>
      <c r="F610" s="57">
        <v>32</v>
      </c>
      <c r="G610" s="59">
        <v>58.87</v>
      </c>
      <c r="H610" s="59">
        <v>3.38</v>
      </c>
      <c r="I610" s="59">
        <v>70.2</v>
      </c>
      <c r="J610" s="59">
        <v>73.58</v>
      </c>
      <c r="K610" s="59">
        <v>108.16</v>
      </c>
      <c r="L610" s="59">
        <v>2246.4</v>
      </c>
      <c r="M610" s="81">
        <v>2354.56</v>
      </c>
      <c r="N610" s="157">
        <f t="shared" si="79"/>
        <v>0</v>
      </c>
    </row>
    <row r="611" spans="1:14" ht="26.1" customHeight="1" x14ac:dyDescent="0.2">
      <c r="A611" s="80" t="s">
        <v>1457</v>
      </c>
      <c r="B611" s="57" t="s">
        <v>1458</v>
      </c>
      <c r="C611" s="56" t="s">
        <v>17</v>
      </c>
      <c r="D611" s="56" t="s">
        <v>1459</v>
      </c>
      <c r="E611" s="58" t="s">
        <v>26</v>
      </c>
      <c r="F611" s="57">
        <v>1</v>
      </c>
      <c r="G611" s="59">
        <v>60.68</v>
      </c>
      <c r="H611" s="59">
        <v>4.4800000000000004</v>
      </c>
      <c r="I611" s="59">
        <v>71.37</v>
      </c>
      <c r="J611" s="59">
        <v>75.849999999999994</v>
      </c>
      <c r="K611" s="59">
        <v>4.4800000000000004</v>
      </c>
      <c r="L611" s="59">
        <v>71.37</v>
      </c>
      <c r="M611" s="81">
        <v>75.849999999999994</v>
      </c>
      <c r="N611" s="157">
        <f t="shared" si="79"/>
        <v>0</v>
      </c>
    </row>
    <row r="612" spans="1:14" ht="26.1" customHeight="1" x14ac:dyDescent="0.2">
      <c r="A612" s="80" t="s">
        <v>1460</v>
      </c>
      <c r="B612" s="57" t="s">
        <v>1461</v>
      </c>
      <c r="C612" s="56" t="s">
        <v>17</v>
      </c>
      <c r="D612" s="56" t="s">
        <v>1462</v>
      </c>
      <c r="E612" s="58" t="s">
        <v>26</v>
      </c>
      <c r="F612" s="57">
        <v>12</v>
      </c>
      <c r="G612" s="59">
        <v>62.46</v>
      </c>
      <c r="H612" s="59">
        <v>6.13</v>
      </c>
      <c r="I612" s="59">
        <v>71.94</v>
      </c>
      <c r="J612" s="59">
        <v>78.069999999999993</v>
      </c>
      <c r="K612" s="59">
        <v>73.56</v>
      </c>
      <c r="L612" s="59">
        <v>863.28</v>
      </c>
      <c r="M612" s="81">
        <v>936.84</v>
      </c>
      <c r="N612" s="157">
        <f t="shared" si="79"/>
        <v>0</v>
      </c>
    </row>
    <row r="613" spans="1:14" ht="26.1" customHeight="1" x14ac:dyDescent="0.2">
      <c r="A613" s="80" t="s">
        <v>1463</v>
      </c>
      <c r="B613" s="57" t="s">
        <v>1464</v>
      </c>
      <c r="C613" s="56" t="s">
        <v>17</v>
      </c>
      <c r="D613" s="56" t="s">
        <v>1465</v>
      </c>
      <c r="E613" s="58" t="s">
        <v>26</v>
      </c>
      <c r="F613" s="57">
        <v>31</v>
      </c>
      <c r="G613" s="59">
        <v>12.17</v>
      </c>
      <c r="H613" s="59">
        <v>9.6300000000000008</v>
      </c>
      <c r="I613" s="59">
        <v>5.58</v>
      </c>
      <c r="J613" s="59">
        <v>15.21</v>
      </c>
      <c r="K613" s="59">
        <v>298.52999999999997</v>
      </c>
      <c r="L613" s="59">
        <v>172.98</v>
      </c>
      <c r="M613" s="81">
        <v>471.51</v>
      </c>
      <c r="N613" s="157">
        <f t="shared" si="79"/>
        <v>0</v>
      </c>
    </row>
    <row r="614" spans="1:14" ht="24" customHeight="1" x14ac:dyDescent="0.2">
      <c r="A614" s="80" t="s">
        <v>1466</v>
      </c>
      <c r="B614" s="57" t="s">
        <v>1467</v>
      </c>
      <c r="C614" s="56" t="s">
        <v>437</v>
      </c>
      <c r="D614" s="56" t="s">
        <v>1468</v>
      </c>
      <c r="E614" s="58" t="s">
        <v>26</v>
      </c>
      <c r="F614" s="57">
        <v>11</v>
      </c>
      <c r="G614" s="59">
        <v>195.69</v>
      </c>
      <c r="H614" s="59">
        <v>9.59</v>
      </c>
      <c r="I614" s="59">
        <v>235.02</v>
      </c>
      <c r="J614" s="59">
        <v>244.61</v>
      </c>
      <c r="K614" s="59">
        <v>105.49</v>
      </c>
      <c r="L614" s="59">
        <v>2585.2199999999998</v>
      </c>
      <c r="M614" s="81">
        <v>2690.71</v>
      </c>
      <c r="N614" s="157">
        <f t="shared" si="79"/>
        <v>0</v>
      </c>
    </row>
    <row r="615" spans="1:14" ht="26.1" customHeight="1" x14ac:dyDescent="0.2">
      <c r="A615" s="80" t="s">
        <v>1469</v>
      </c>
      <c r="B615" s="57" t="s">
        <v>1470</v>
      </c>
      <c r="C615" s="56" t="s">
        <v>17</v>
      </c>
      <c r="D615" s="56" t="s">
        <v>1471</v>
      </c>
      <c r="E615" s="58" t="s">
        <v>26</v>
      </c>
      <c r="F615" s="57">
        <v>3</v>
      </c>
      <c r="G615" s="59">
        <v>152.01</v>
      </c>
      <c r="H615" s="59">
        <v>6.13</v>
      </c>
      <c r="I615" s="59">
        <v>183.88</v>
      </c>
      <c r="J615" s="59">
        <v>190.01</v>
      </c>
      <c r="K615" s="59">
        <v>18.39</v>
      </c>
      <c r="L615" s="59">
        <v>551.64</v>
      </c>
      <c r="M615" s="81">
        <v>570.03</v>
      </c>
      <c r="N615" s="157">
        <f t="shared" si="79"/>
        <v>0</v>
      </c>
    </row>
    <row r="616" spans="1:14" ht="26.1" customHeight="1" x14ac:dyDescent="0.2">
      <c r="A616" s="80" t="s">
        <v>1472</v>
      </c>
      <c r="B616" s="57" t="s">
        <v>1473</v>
      </c>
      <c r="C616" s="56" t="s">
        <v>17</v>
      </c>
      <c r="D616" s="56" t="s">
        <v>1474</v>
      </c>
      <c r="E616" s="58" t="s">
        <v>26</v>
      </c>
      <c r="F616" s="57">
        <v>1</v>
      </c>
      <c r="G616" s="59">
        <v>161.9</v>
      </c>
      <c r="H616" s="59">
        <v>12.19</v>
      </c>
      <c r="I616" s="59">
        <v>190.18</v>
      </c>
      <c r="J616" s="59">
        <v>202.37</v>
      </c>
      <c r="K616" s="59">
        <v>12.19</v>
      </c>
      <c r="L616" s="59">
        <v>190.18</v>
      </c>
      <c r="M616" s="81">
        <v>202.37</v>
      </c>
      <c r="N616" s="157">
        <f t="shared" si="79"/>
        <v>0</v>
      </c>
    </row>
    <row r="617" spans="1:14" ht="26.1" customHeight="1" x14ac:dyDescent="0.2">
      <c r="A617" s="80" t="s">
        <v>1475</v>
      </c>
      <c r="B617" s="57" t="s">
        <v>1476</v>
      </c>
      <c r="C617" s="56" t="s">
        <v>17</v>
      </c>
      <c r="D617" s="56" t="s">
        <v>1477</v>
      </c>
      <c r="E617" s="58" t="s">
        <v>26</v>
      </c>
      <c r="F617" s="57">
        <v>32</v>
      </c>
      <c r="G617" s="59">
        <v>181.24</v>
      </c>
      <c r="H617" s="59">
        <v>12.27</v>
      </c>
      <c r="I617" s="59">
        <v>214.28</v>
      </c>
      <c r="J617" s="59">
        <v>226.55</v>
      </c>
      <c r="K617" s="59">
        <v>392.64</v>
      </c>
      <c r="L617" s="59">
        <v>6856.96</v>
      </c>
      <c r="M617" s="81">
        <v>7249.6</v>
      </c>
      <c r="N617" s="157">
        <f t="shared" si="79"/>
        <v>0</v>
      </c>
    </row>
    <row r="618" spans="1:14" ht="24" customHeight="1" x14ac:dyDescent="0.2">
      <c r="A618" s="84" t="s">
        <v>1478</v>
      </c>
      <c r="B618" s="60"/>
      <c r="C618" s="60"/>
      <c r="D618" s="60" t="s">
        <v>1479</v>
      </c>
      <c r="E618" s="60"/>
      <c r="F618" s="61"/>
      <c r="G618" s="62"/>
      <c r="H618" s="63"/>
      <c r="I618" s="63"/>
      <c r="J618" s="63"/>
      <c r="K618" s="64">
        <f>SUM(K619:K645)</f>
        <v>40806.519999999997</v>
      </c>
      <c r="L618" s="64">
        <f>SUM(L619:L645)</f>
        <v>54205.77</v>
      </c>
      <c r="M618" s="91">
        <f>SUM(M619:M645)</f>
        <v>95012.29</v>
      </c>
      <c r="N618" s="157">
        <f t="shared" si="79"/>
        <v>0.01</v>
      </c>
    </row>
    <row r="619" spans="1:14" ht="39" customHeight="1" x14ac:dyDescent="0.2">
      <c r="A619" s="80" t="s">
        <v>1480</v>
      </c>
      <c r="B619" s="57" t="s">
        <v>1481</v>
      </c>
      <c r="C619" s="56" t="s">
        <v>17</v>
      </c>
      <c r="D619" s="56" t="s">
        <v>1482</v>
      </c>
      <c r="E619" s="58" t="s">
        <v>34</v>
      </c>
      <c r="F619" s="57">
        <v>1464.69</v>
      </c>
      <c r="G619" s="59">
        <v>18.66</v>
      </c>
      <c r="H619" s="59">
        <v>10.54</v>
      </c>
      <c r="I619" s="59">
        <v>12.78</v>
      </c>
      <c r="J619" s="59">
        <v>23.32</v>
      </c>
      <c r="K619" s="59">
        <v>15437.83</v>
      </c>
      <c r="L619" s="59">
        <v>18718.740000000002</v>
      </c>
      <c r="M619" s="81">
        <v>34156.57</v>
      </c>
      <c r="N619" s="157">
        <f t="shared" si="79"/>
        <v>0</v>
      </c>
    </row>
    <row r="620" spans="1:14" ht="39" customHeight="1" x14ac:dyDescent="0.2">
      <c r="A620" s="80" t="s">
        <v>1483</v>
      </c>
      <c r="B620" s="57" t="s">
        <v>1484</v>
      </c>
      <c r="C620" s="56" t="s">
        <v>17</v>
      </c>
      <c r="D620" s="56" t="s">
        <v>1485</v>
      </c>
      <c r="E620" s="58" t="s">
        <v>34</v>
      </c>
      <c r="F620" s="57">
        <v>265.55</v>
      </c>
      <c r="G620" s="59">
        <v>21.53</v>
      </c>
      <c r="H620" s="59">
        <v>11.23</v>
      </c>
      <c r="I620" s="59">
        <v>15.68</v>
      </c>
      <c r="J620" s="59">
        <v>26.91</v>
      </c>
      <c r="K620" s="59">
        <v>2982.13</v>
      </c>
      <c r="L620" s="59">
        <v>4163.82</v>
      </c>
      <c r="M620" s="81">
        <v>7145.95</v>
      </c>
      <c r="N620" s="157">
        <f t="shared" si="79"/>
        <v>0</v>
      </c>
    </row>
    <row r="621" spans="1:14" ht="39" customHeight="1" x14ac:dyDescent="0.2">
      <c r="A621" s="80" t="s">
        <v>1486</v>
      </c>
      <c r="B621" s="57" t="s">
        <v>1487</v>
      </c>
      <c r="C621" s="56" t="s">
        <v>17</v>
      </c>
      <c r="D621" s="56" t="s">
        <v>1488</v>
      </c>
      <c r="E621" s="58" t="s">
        <v>34</v>
      </c>
      <c r="F621" s="57">
        <v>3</v>
      </c>
      <c r="G621" s="59">
        <v>8.44</v>
      </c>
      <c r="H621" s="59">
        <v>3.82</v>
      </c>
      <c r="I621" s="59">
        <v>6.73</v>
      </c>
      <c r="J621" s="59">
        <v>10.55</v>
      </c>
      <c r="K621" s="59">
        <v>11.46</v>
      </c>
      <c r="L621" s="59">
        <v>20.190000000000001</v>
      </c>
      <c r="M621" s="81">
        <v>31.65</v>
      </c>
      <c r="N621" s="157">
        <f t="shared" si="79"/>
        <v>0</v>
      </c>
    </row>
    <row r="622" spans="1:14" ht="39" customHeight="1" x14ac:dyDescent="0.2">
      <c r="A622" s="80" t="s">
        <v>1489</v>
      </c>
      <c r="B622" s="57" t="s">
        <v>1490</v>
      </c>
      <c r="C622" s="56" t="s">
        <v>17</v>
      </c>
      <c r="D622" s="56" t="s">
        <v>1491</v>
      </c>
      <c r="E622" s="58" t="s">
        <v>34</v>
      </c>
      <c r="F622" s="57">
        <v>135.66</v>
      </c>
      <c r="G622" s="59">
        <v>19.21</v>
      </c>
      <c r="H622" s="59">
        <v>13.97</v>
      </c>
      <c r="I622" s="59">
        <v>10.039999999999999</v>
      </c>
      <c r="J622" s="59">
        <v>24.01</v>
      </c>
      <c r="K622" s="59">
        <v>1895.17</v>
      </c>
      <c r="L622" s="59">
        <v>1362.02</v>
      </c>
      <c r="M622" s="81">
        <v>3257.19</v>
      </c>
      <c r="N622" s="157">
        <f t="shared" si="79"/>
        <v>0</v>
      </c>
    </row>
    <row r="623" spans="1:14" ht="39" customHeight="1" x14ac:dyDescent="0.2">
      <c r="A623" s="80" t="s">
        <v>1492</v>
      </c>
      <c r="B623" s="57" t="s">
        <v>1493</v>
      </c>
      <c r="C623" s="56" t="s">
        <v>17</v>
      </c>
      <c r="D623" s="56" t="s">
        <v>1494</v>
      </c>
      <c r="E623" s="58" t="s">
        <v>34</v>
      </c>
      <c r="F623" s="57">
        <v>58.3</v>
      </c>
      <c r="G623" s="59">
        <v>20.41</v>
      </c>
      <c r="H623" s="59">
        <v>15.09</v>
      </c>
      <c r="I623" s="59">
        <v>10.42</v>
      </c>
      <c r="J623" s="59">
        <v>25.51</v>
      </c>
      <c r="K623" s="59">
        <v>879.75</v>
      </c>
      <c r="L623" s="59">
        <v>607.48</v>
      </c>
      <c r="M623" s="81">
        <v>1487.23</v>
      </c>
      <c r="N623" s="157">
        <f t="shared" si="79"/>
        <v>0</v>
      </c>
    </row>
    <row r="624" spans="1:14" ht="39" customHeight="1" x14ac:dyDescent="0.2">
      <c r="A624" s="80" t="s">
        <v>1495</v>
      </c>
      <c r="B624" s="57" t="s">
        <v>1496</v>
      </c>
      <c r="C624" s="56" t="s">
        <v>17</v>
      </c>
      <c r="D624" s="56" t="s">
        <v>1497</v>
      </c>
      <c r="E624" s="58" t="s">
        <v>34</v>
      </c>
      <c r="F624" s="57">
        <v>127.6</v>
      </c>
      <c r="G624" s="59">
        <v>19.77</v>
      </c>
      <c r="H624" s="59">
        <v>14.49</v>
      </c>
      <c r="I624" s="59">
        <v>10.220000000000001</v>
      </c>
      <c r="J624" s="59">
        <v>24.71</v>
      </c>
      <c r="K624" s="59">
        <v>1848.92</v>
      </c>
      <c r="L624" s="59">
        <v>1304.07</v>
      </c>
      <c r="M624" s="81">
        <v>3152.99</v>
      </c>
      <c r="N624" s="157">
        <f t="shared" si="79"/>
        <v>0</v>
      </c>
    </row>
    <row r="625" spans="1:14" ht="26.1" customHeight="1" x14ac:dyDescent="0.2">
      <c r="A625" s="80" t="s">
        <v>1498</v>
      </c>
      <c r="B625" s="57" t="s">
        <v>1499</v>
      </c>
      <c r="C625" s="56" t="s">
        <v>437</v>
      </c>
      <c r="D625" s="56" t="s">
        <v>1500</v>
      </c>
      <c r="E625" s="58" t="s">
        <v>34</v>
      </c>
      <c r="F625" s="57">
        <v>44.75</v>
      </c>
      <c r="G625" s="59">
        <v>49.57</v>
      </c>
      <c r="H625" s="59">
        <v>13.73</v>
      </c>
      <c r="I625" s="59">
        <v>48.23</v>
      </c>
      <c r="J625" s="59">
        <v>61.96</v>
      </c>
      <c r="K625" s="59">
        <v>614.41999999999996</v>
      </c>
      <c r="L625" s="59">
        <v>2158.29</v>
      </c>
      <c r="M625" s="81">
        <v>2772.71</v>
      </c>
      <c r="N625" s="157">
        <f t="shared" si="79"/>
        <v>0</v>
      </c>
    </row>
    <row r="626" spans="1:14" ht="39" customHeight="1" x14ac:dyDescent="0.2">
      <c r="A626" s="80" t="s">
        <v>1501</v>
      </c>
      <c r="B626" s="57" t="s">
        <v>1354</v>
      </c>
      <c r="C626" s="56" t="s">
        <v>17</v>
      </c>
      <c r="D626" s="56" t="s">
        <v>1355</v>
      </c>
      <c r="E626" s="58" t="s">
        <v>34</v>
      </c>
      <c r="F626" s="57">
        <v>667.35</v>
      </c>
      <c r="G626" s="59">
        <v>18.82</v>
      </c>
      <c r="H626" s="59">
        <v>13.59</v>
      </c>
      <c r="I626" s="59">
        <v>9.93</v>
      </c>
      <c r="J626" s="59">
        <v>23.52</v>
      </c>
      <c r="K626" s="59">
        <v>9069.2900000000009</v>
      </c>
      <c r="L626" s="59">
        <v>6626.78</v>
      </c>
      <c r="M626" s="81">
        <v>15696.07</v>
      </c>
      <c r="N626" s="157">
        <f t="shared" si="79"/>
        <v>0</v>
      </c>
    </row>
    <row r="627" spans="1:14" ht="26.1" customHeight="1" x14ac:dyDescent="0.2">
      <c r="A627" s="80" t="s">
        <v>1502</v>
      </c>
      <c r="B627" s="57" t="s">
        <v>1503</v>
      </c>
      <c r="C627" s="56" t="s">
        <v>437</v>
      </c>
      <c r="D627" s="56" t="s">
        <v>1504</v>
      </c>
      <c r="E627" s="58" t="s">
        <v>34</v>
      </c>
      <c r="F627" s="57">
        <v>110.6</v>
      </c>
      <c r="G627" s="59">
        <v>71.14</v>
      </c>
      <c r="H627" s="59">
        <v>13.73</v>
      </c>
      <c r="I627" s="59">
        <v>75.19</v>
      </c>
      <c r="J627" s="59">
        <v>88.92</v>
      </c>
      <c r="K627" s="59">
        <v>1518.54</v>
      </c>
      <c r="L627" s="59">
        <v>8316.01</v>
      </c>
      <c r="M627" s="81">
        <v>9834.5499999999993</v>
      </c>
      <c r="N627" s="157">
        <f t="shared" si="79"/>
        <v>0</v>
      </c>
    </row>
    <row r="628" spans="1:14" ht="39" customHeight="1" x14ac:dyDescent="0.2">
      <c r="A628" s="80" t="s">
        <v>1505</v>
      </c>
      <c r="B628" s="57" t="s">
        <v>1506</v>
      </c>
      <c r="C628" s="56" t="s">
        <v>17</v>
      </c>
      <c r="D628" s="56" t="s">
        <v>1507</v>
      </c>
      <c r="E628" s="58" t="s">
        <v>26</v>
      </c>
      <c r="F628" s="57">
        <v>8</v>
      </c>
      <c r="G628" s="59">
        <v>162.79</v>
      </c>
      <c r="H628" s="59">
        <v>89.6</v>
      </c>
      <c r="I628" s="59">
        <v>113.88</v>
      </c>
      <c r="J628" s="59">
        <v>203.48</v>
      </c>
      <c r="K628" s="59">
        <v>716.8</v>
      </c>
      <c r="L628" s="59">
        <v>911.04</v>
      </c>
      <c r="M628" s="81">
        <v>1627.84</v>
      </c>
      <c r="N628" s="157">
        <f t="shared" si="79"/>
        <v>0</v>
      </c>
    </row>
    <row r="629" spans="1:14" ht="39" customHeight="1" x14ac:dyDescent="0.2">
      <c r="A629" s="80" t="s">
        <v>1508</v>
      </c>
      <c r="B629" s="57" t="s">
        <v>1509</v>
      </c>
      <c r="C629" s="56" t="s">
        <v>17</v>
      </c>
      <c r="D629" s="56" t="s">
        <v>1510</v>
      </c>
      <c r="E629" s="58" t="s">
        <v>26</v>
      </c>
      <c r="F629" s="57">
        <v>10</v>
      </c>
      <c r="G629" s="59">
        <v>256.82</v>
      </c>
      <c r="H629" s="59">
        <v>140.87</v>
      </c>
      <c r="I629" s="59">
        <v>180.15</v>
      </c>
      <c r="J629" s="59">
        <v>321.02</v>
      </c>
      <c r="K629" s="59">
        <v>1408.7</v>
      </c>
      <c r="L629" s="59">
        <v>1801.5</v>
      </c>
      <c r="M629" s="81">
        <v>3210.2</v>
      </c>
      <c r="N629" s="157">
        <f t="shared" si="79"/>
        <v>0</v>
      </c>
    </row>
    <row r="630" spans="1:14" ht="39" customHeight="1" x14ac:dyDescent="0.2">
      <c r="A630" s="88" t="s">
        <v>1511</v>
      </c>
      <c r="B630" s="71" t="s">
        <v>1512</v>
      </c>
      <c r="C630" s="70" t="s">
        <v>17</v>
      </c>
      <c r="D630" s="70" t="s">
        <v>1513</v>
      </c>
      <c r="E630" s="72" t="s">
        <v>26</v>
      </c>
      <c r="F630" s="71">
        <v>2</v>
      </c>
      <c r="G630" s="73">
        <v>51.65</v>
      </c>
      <c r="H630" s="73">
        <v>0</v>
      </c>
      <c r="I630" s="73">
        <v>64.56</v>
      </c>
      <c r="J630" s="73">
        <v>64.56</v>
      </c>
      <c r="K630" s="73">
        <v>0</v>
      </c>
      <c r="L630" s="73">
        <v>129.12</v>
      </c>
      <c r="M630" s="89">
        <v>129.12</v>
      </c>
      <c r="N630" s="157">
        <f t="shared" si="79"/>
        <v>0</v>
      </c>
    </row>
    <row r="631" spans="1:14" ht="39" customHeight="1" x14ac:dyDescent="0.2">
      <c r="A631" s="88" t="s">
        <v>1514</v>
      </c>
      <c r="B631" s="71" t="s">
        <v>1515</v>
      </c>
      <c r="C631" s="70" t="s">
        <v>17</v>
      </c>
      <c r="D631" s="70" t="s">
        <v>1516</v>
      </c>
      <c r="E631" s="72" t="s">
        <v>26</v>
      </c>
      <c r="F631" s="71">
        <v>1</v>
      </c>
      <c r="G631" s="73">
        <v>114.4</v>
      </c>
      <c r="H631" s="73">
        <v>0</v>
      </c>
      <c r="I631" s="73">
        <v>143</v>
      </c>
      <c r="J631" s="73">
        <v>143</v>
      </c>
      <c r="K631" s="73">
        <v>0</v>
      </c>
      <c r="L631" s="73">
        <v>143</v>
      </c>
      <c r="M631" s="89">
        <v>143</v>
      </c>
      <c r="N631" s="157">
        <f t="shared" si="79"/>
        <v>0</v>
      </c>
    </row>
    <row r="632" spans="1:14" ht="39" customHeight="1" x14ac:dyDescent="0.2">
      <c r="A632" s="80" t="s">
        <v>1517</v>
      </c>
      <c r="B632" s="57" t="s">
        <v>1348</v>
      </c>
      <c r="C632" s="56" t="s">
        <v>17</v>
      </c>
      <c r="D632" s="56" t="s">
        <v>1349</v>
      </c>
      <c r="E632" s="58" t="s">
        <v>26</v>
      </c>
      <c r="F632" s="57">
        <v>15</v>
      </c>
      <c r="G632" s="59">
        <v>17.38</v>
      </c>
      <c r="H632" s="59">
        <v>14.08</v>
      </c>
      <c r="I632" s="59">
        <v>7.64</v>
      </c>
      <c r="J632" s="59">
        <v>21.72</v>
      </c>
      <c r="K632" s="59">
        <v>211.2</v>
      </c>
      <c r="L632" s="59">
        <v>114.6</v>
      </c>
      <c r="M632" s="81">
        <v>325.8</v>
      </c>
      <c r="N632" s="157">
        <f t="shared" si="79"/>
        <v>0</v>
      </c>
    </row>
    <row r="633" spans="1:14" ht="26.1" customHeight="1" x14ac:dyDescent="0.2">
      <c r="A633" s="80" t="s">
        <v>1518</v>
      </c>
      <c r="B633" s="57" t="s">
        <v>1519</v>
      </c>
      <c r="C633" s="56" t="s">
        <v>17</v>
      </c>
      <c r="D633" s="56" t="s">
        <v>1520</v>
      </c>
      <c r="E633" s="58" t="s">
        <v>26</v>
      </c>
      <c r="F633" s="57">
        <v>60</v>
      </c>
      <c r="G633" s="59">
        <v>14.55</v>
      </c>
      <c r="H633" s="59">
        <v>10.64</v>
      </c>
      <c r="I633" s="59">
        <v>7.54</v>
      </c>
      <c r="J633" s="59">
        <v>18.18</v>
      </c>
      <c r="K633" s="59">
        <v>638.4</v>
      </c>
      <c r="L633" s="59">
        <v>452.4</v>
      </c>
      <c r="M633" s="81">
        <v>1090.8</v>
      </c>
      <c r="N633" s="157">
        <f t="shared" si="79"/>
        <v>0</v>
      </c>
    </row>
    <row r="634" spans="1:14" ht="51.95" customHeight="1" x14ac:dyDescent="0.2">
      <c r="A634" s="80" t="s">
        <v>1521</v>
      </c>
      <c r="B634" s="57" t="s">
        <v>1522</v>
      </c>
      <c r="C634" s="56" t="s">
        <v>17</v>
      </c>
      <c r="D634" s="56" t="s">
        <v>1523</v>
      </c>
      <c r="E634" s="58" t="s">
        <v>26</v>
      </c>
      <c r="F634" s="57">
        <v>104</v>
      </c>
      <c r="G634" s="59">
        <v>28.91</v>
      </c>
      <c r="H634" s="59">
        <v>12.49</v>
      </c>
      <c r="I634" s="59">
        <v>23.64</v>
      </c>
      <c r="J634" s="59">
        <v>36.130000000000003</v>
      </c>
      <c r="K634" s="59">
        <v>1298.96</v>
      </c>
      <c r="L634" s="59">
        <v>2458.56</v>
      </c>
      <c r="M634" s="81">
        <v>3757.52</v>
      </c>
      <c r="N634" s="157">
        <f t="shared" si="79"/>
        <v>0</v>
      </c>
    </row>
    <row r="635" spans="1:14" ht="51.95" customHeight="1" x14ac:dyDescent="0.2">
      <c r="A635" s="80" t="s">
        <v>1524</v>
      </c>
      <c r="B635" s="57" t="s">
        <v>1522</v>
      </c>
      <c r="C635" s="56" t="s">
        <v>17</v>
      </c>
      <c r="D635" s="56" t="s">
        <v>1523</v>
      </c>
      <c r="E635" s="58" t="s">
        <v>26</v>
      </c>
      <c r="F635" s="57">
        <v>18</v>
      </c>
      <c r="G635" s="59">
        <v>28.91</v>
      </c>
      <c r="H635" s="59">
        <v>12.49</v>
      </c>
      <c r="I635" s="59">
        <v>23.64</v>
      </c>
      <c r="J635" s="59">
        <v>36.130000000000003</v>
      </c>
      <c r="K635" s="59">
        <v>224.82</v>
      </c>
      <c r="L635" s="59">
        <v>425.52</v>
      </c>
      <c r="M635" s="81">
        <v>650.34</v>
      </c>
      <c r="N635" s="157">
        <f t="shared" si="79"/>
        <v>0</v>
      </c>
    </row>
    <row r="636" spans="1:14" ht="51.95" customHeight="1" x14ac:dyDescent="0.2">
      <c r="A636" s="80" t="s">
        <v>1525</v>
      </c>
      <c r="B636" s="57" t="s">
        <v>1526</v>
      </c>
      <c r="C636" s="56" t="s">
        <v>17</v>
      </c>
      <c r="D636" s="56" t="s">
        <v>1527</v>
      </c>
      <c r="E636" s="58" t="s">
        <v>26</v>
      </c>
      <c r="F636" s="57">
        <v>17</v>
      </c>
      <c r="G636" s="59">
        <v>42.67</v>
      </c>
      <c r="H636" s="59">
        <v>15.18</v>
      </c>
      <c r="I636" s="59">
        <v>38.15</v>
      </c>
      <c r="J636" s="59">
        <v>53.33</v>
      </c>
      <c r="K636" s="59">
        <v>258.06</v>
      </c>
      <c r="L636" s="59">
        <v>648.54999999999995</v>
      </c>
      <c r="M636" s="81">
        <v>906.61</v>
      </c>
      <c r="N636" s="157">
        <f t="shared" si="79"/>
        <v>0</v>
      </c>
    </row>
    <row r="637" spans="1:14" ht="51.95" customHeight="1" x14ac:dyDescent="0.2">
      <c r="A637" s="80" t="s">
        <v>1528</v>
      </c>
      <c r="B637" s="57" t="s">
        <v>1529</v>
      </c>
      <c r="C637" s="56" t="s">
        <v>17</v>
      </c>
      <c r="D637" s="56" t="s">
        <v>1530</v>
      </c>
      <c r="E637" s="58" t="s">
        <v>26</v>
      </c>
      <c r="F637" s="57">
        <v>35</v>
      </c>
      <c r="G637" s="59">
        <v>36.340000000000003</v>
      </c>
      <c r="H637" s="59">
        <v>13.74</v>
      </c>
      <c r="I637" s="59">
        <v>31.68</v>
      </c>
      <c r="J637" s="59">
        <v>45.42</v>
      </c>
      <c r="K637" s="59">
        <v>480.9</v>
      </c>
      <c r="L637" s="59">
        <v>1108.8</v>
      </c>
      <c r="M637" s="81">
        <v>1589.7</v>
      </c>
      <c r="N637" s="157">
        <f t="shared" si="79"/>
        <v>0</v>
      </c>
    </row>
    <row r="638" spans="1:14" ht="51.95" customHeight="1" x14ac:dyDescent="0.2">
      <c r="A638" s="80" t="s">
        <v>1531</v>
      </c>
      <c r="B638" s="57" t="s">
        <v>1522</v>
      </c>
      <c r="C638" s="56" t="s">
        <v>17</v>
      </c>
      <c r="D638" s="56" t="s">
        <v>1523</v>
      </c>
      <c r="E638" s="58" t="s">
        <v>26</v>
      </c>
      <c r="F638" s="57">
        <v>2</v>
      </c>
      <c r="G638" s="59">
        <v>28.91</v>
      </c>
      <c r="H638" s="59">
        <v>12.49</v>
      </c>
      <c r="I638" s="59">
        <v>23.64</v>
      </c>
      <c r="J638" s="59">
        <v>36.130000000000003</v>
      </c>
      <c r="K638" s="59">
        <v>24.98</v>
      </c>
      <c r="L638" s="59">
        <v>47.28</v>
      </c>
      <c r="M638" s="81">
        <v>72.260000000000005</v>
      </c>
      <c r="N638" s="157">
        <f t="shared" si="79"/>
        <v>0</v>
      </c>
    </row>
    <row r="639" spans="1:14" ht="51.95" customHeight="1" x14ac:dyDescent="0.2">
      <c r="A639" s="80" t="s">
        <v>1532</v>
      </c>
      <c r="B639" s="57" t="s">
        <v>1533</v>
      </c>
      <c r="C639" s="56" t="s">
        <v>17</v>
      </c>
      <c r="D639" s="56" t="s">
        <v>1534</v>
      </c>
      <c r="E639" s="58" t="s">
        <v>26</v>
      </c>
      <c r="F639" s="57">
        <v>11</v>
      </c>
      <c r="G639" s="59">
        <v>58.43</v>
      </c>
      <c r="H639" s="59">
        <v>16.97</v>
      </c>
      <c r="I639" s="59">
        <v>56.06</v>
      </c>
      <c r="J639" s="59">
        <v>73.03</v>
      </c>
      <c r="K639" s="59">
        <v>186.67</v>
      </c>
      <c r="L639" s="59">
        <v>616.66</v>
      </c>
      <c r="M639" s="81">
        <v>803.33</v>
      </c>
      <c r="N639" s="157">
        <f t="shared" si="79"/>
        <v>0</v>
      </c>
    </row>
    <row r="640" spans="1:14" ht="51.95" customHeight="1" x14ac:dyDescent="0.2">
      <c r="A640" s="80" t="s">
        <v>1535</v>
      </c>
      <c r="B640" s="57" t="s">
        <v>1522</v>
      </c>
      <c r="C640" s="56" t="s">
        <v>17</v>
      </c>
      <c r="D640" s="56" t="s">
        <v>1523</v>
      </c>
      <c r="E640" s="58" t="s">
        <v>26</v>
      </c>
      <c r="F640" s="57">
        <v>1</v>
      </c>
      <c r="G640" s="59">
        <v>28.91</v>
      </c>
      <c r="H640" s="59">
        <v>12.49</v>
      </c>
      <c r="I640" s="59">
        <v>23.64</v>
      </c>
      <c r="J640" s="59">
        <v>36.130000000000003</v>
      </c>
      <c r="K640" s="59">
        <v>12.49</v>
      </c>
      <c r="L640" s="59">
        <v>23.64</v>
      </c>
      <c r="M640" s="81">
        <v>36.130000000000003</v>
      </c>
      <c r="N640" s="157">
        <f t="shared" si="79"/>
        <v>0</v>
      </c>
    </row>
    <row r="641" spans="1:14" ht="51.95" customHeight="1" x14ac:dyDescent="0.2">
      <c r="A641" s="80" t="s">
        <v>1536</v>
      </c>
      <c r="B641" s="57" t="s">
        <v>1537</v>
      </c>
      <c r="C641" s="56" t="s">
        <v>17</v>
      </c>
      <c r="D641" s="56" t="s">
        <v>1538</v>
      </c>
      <c r="E641" s="58" t="s">
        <v>26</v>
      </c>
      <c r="F641" s="57">
        <v>1</v>
      </c>
      <c r="G641" s="59">
        <v>133.66</v>
      </c>
      <c r="H641" s="59">
        <v>22.35</v>
      </c>
      <c r="I641" s="59">
        <v>144.72</v>
      </c>
      <c r="J641" s="59">
        <v>167.07</v>
      </c>
      <c r="K641" s="59">
        <v>22.35</v>
      </c>
      <c r="L641" s="59">
        <v>144.72</v>
      </c>
      <c r="M641" s="81">
        <v>167.07</v>
      </c>
      <c r="N641" s="157">
        <f t="shared" si="79"/>
        <v>0</v>
      </c>
    </row>
    <row r="642" spans="1:14" ht="39" customHeight="1" x14ac:dyDescent="0.2">
      <c r="A642" s="80" t="s">
        <v>1539</v>
      </c>
      <c r="B642" s="57" t="s">
        <v>1540</v>
      </c>
      <c r="C642" s="56" t="s">
        <v>17</v>
      </c>
      <c r="D642" s="56" t="s">
        <v>1541</v>
      </c>
      <c r="E642" s="58" t="s">
        <v>26</v>
      </c>
      <c r="F642" s="57">
        <v>24</v>
      </c>
      <c r="G642" s="59">
        <v>35.950000000000003</v>
      </c>
      <c r="H642" s="59">
        <v>15.86</v>
      </c>
      <c r="I642" s="59">
        <v>29.07</v>
      </c>
      <c r="J642" s="59">
        <v>44.93</v>
      </c>
      <c r="K642" s="59">
        <v>380.64</v>
      </c>
      <c r="L642" s="59">
        <v>697.68</v>
      </c>
      <c r="M642" s="81">
        <v>1078.32</v>
      </c>
      <c r="N642" s="157">
        <f t="shared" si="79"/>
        <v>0</v>
      </c>
    </row>
    <row r="643" spans="1:14" ht="39" customHeight="1" x14ac:dyDescent="0.2">
      <c r="A643" s="80" t="s">
        <v>1542</v>
      </c>
      <c r="B643" s="57" t="s">
        <v>1543</v>
      </c>
      <c r="C643" s="56" t="s">
        <v>17</v>
      </c>
      <c r="D643" s="56" t="s">
        <v>1544</v>
      </c>
      <c r="E643" s="58" t="s">
        <v>26</v>
      </c>
      <c r="F643" s="57">
        <v>3</v>
      </c>
      <c r="G643" s="59">
        <v>28.66</v>
      </c>
      <c r="H643" s="59">
        <v>15.44</v>
      </c>
      <c r="I643" s="59">
        <v>20.38</v>
      </c>
      <c r="J643" s="59">
        <v>35.82</v>
      </c>
      <c r="K643" s="59">
        <v>46.32</v>
      </c>
      <c r="L643" s="59">
        <v>61.14</v>
      </c>
      <c r="M643" s="81">
        <v>107.46</v>
      </c>
      <c r="N643" s="157">
        <f t="shared" si="79"/>
        <v>0</v>
      </c>
    </row>
    <row r="644" spans="1:14" ht="39" customHeight="1" x14ac:dyDescent="0.2">
      <c r="A644" s="80" t="s">
        <v>1545</v>
      </c>
      <c r="B644" s="57" t="s">
        <v>1546</v>
      </c>
      <c r="C644" s="56" t="s">
        <v>17</v>
      </c>
      <c r="D644" s="56" t="s">
        <v>1547</v>
      </c>
      <c r="E644" s="58" t="s">
        <v>26</v>
      </c>
      <c r="F644" s="57">
        <v>32</v>
      </c>
      <c r="G644" s="59">
        <v>42.46</v>
      </c>
      <c r="H644" s="59">
        <v>18.79</v>
      </c>
      <c r="I644" s="59">
        <v>34.28</v>
      </c>
      <c r="J644" s="59">
        <v>53.07</v>
      </c>
      <c r="K644" s="59">
        <v>601.28</v>
      </c>
      <c r="L644" s="59">
        <v>1096.96</v>
      </c>
      <c r="M644" s="81">
        <v>1698.24</v>
      </c>
      <c r="N644" s="157">
        <f t="shared" si="79"/>
        <v>0</v>
      </c>
    </row>
    <row r="645" spans="1:14" ht="39" customHeight="1" x14ac:dyDescent="0.2">
      <c r="A645" s="80" t="s">
        <v>1548</v>
      </c>
      <c r="B645" s="57" t="s">
        <v>1549</v>
      </c>
      <c r="C645" s="56" t="s">
        <v>17</v>
      </c>
      <c r="D645" s="56" t="s">
        <v>1550</v>
      </c>
      <c r="E645" s="58" t="s">
        <v>26</v>
      </c>
      <c r="F645" s="57">
        <v>2</v>
      </c>
      <c r="G645" s="59">
        <v>33.46</v>
      </c>
      <c r="H645" s="59">
        <v>18.22</v>
      </c>
      <c r="I645" s="59">
        <v>23.6</v>
      </c>
      <c r="J645" s="59">
        <v>41.82</v>
      </c>
      <c r="K645" s="59">
        <v>36.44</v>
      </c>
      <c r="L645" s="59">
        <v>47.2</v>
      </c>
      <c r="M645" s="81">
        <v>83.64</v>
      </c>
      <c r="N645" s="157">
        <f t="shared" si="79"/>
        <v>0</v>
      </c>
    </row>
    <row r="646" spans="1:14" ht="24" customHeight="1" x14ac:dyDescent="0.2">
      <c r="A646" s="84" t="s">
        <v>1551</v>
      </c>
      <c r="B646" s="60"/>
      <c r="C646" s="60"/>
      <c r="D646" s="60" t="s">
        <v>1552</v>
      </c>
      <c r="E646" s="60"/>
      <c r="F646" s="61"/>
      <c r="G646" s="62"/>
      <c r="H646" s="63"/>
      <c r="I646" s="63"/>
      <c r="J646" s="63"/>
      <c r="K646" s="64">
        <f t="shared" ref="K646:L646" si="84">SUM(K647:K661)</f>
        <v>43708.86</v>
      </c>
      <c r="L646" s="64">
        <f t="shared" si="84"/>
        <v>389274.78</v>
      </c>
      <c r="M646" s="91">
        <f>SUM(M647:M661)</f>
        <v>432983.63</v>
      </c>
      <c r="N646" s="157">
        <f t="shared" si="79"/>
        <v>0.04</v>
      </c>
    </row>
    <row r="647" spans="1:14" ht="39" customHeight="1" x14ac:dyDescent="0.2">
      <c r="A647" s="80" t="s">
        <v>1553</v>
      </c>
      <c r="B647" s="57" t="s">
        <v>1554</v>
      </c>
      <c r="C647" s="56" t="s">
        <v>17</v>
      </c>
      <c r="D647" s="56" t="s">
        <v>1555</v>
      </c>
      <c r="E647" s="58" t="s">
        <v>34</v>
      </c>
      <c r="F647" s="57">
        <v>6190.56</v>
      </c>
      <c r="G647" s="59">
        <v>5.04</v>
      </c>
      <c r="H647" s="59">
        <v>1.37</v>
      </c>
      <c r="I647" s="59">
        <v>4.93</v>
      </c>
      <c r="J647" s="59">
        <v>6.3</v>
      </c>
      <c r="K647" s="59">
        <v>8481.07</v>
      </c>
      <c r="L647" s="59">
        <v>30519.45</v>
      </c>
      <c r="M647" s="81">
        <v>39000.519999999997</v>
      </c>
      <c r="N647" s="157">
        <f t="shared" ref="N647:N710" si="85">M647/$M$788</f>
        <v>0</v>
      </c>
    </row>
    <row r="648" spans="1:14" ht="39" customHeight="1" x14ac:dyDescent="0.2">
      <c r="A648" s="80" t="s">
        <v>1556</v>
      </c>
      <c r="B648" s="57" t="s">
        <v>1557</v>
      </c>
      <c r="C648" s="56" t="s">
        <v>17</v>
      </c>
      <c r="D648" s="56" t="s">
        <v>1558</v>
      </c>
      <c r="E648" s="58" t="s">
        <v>34</v>
      </c>
      <c r="F648" s="57">
        <v>4546.28</v>
      </c>
      <c r="G648" s="59">
        <v>7.85</v>
      </c>
      <c r="H648" s="59">
        <v>1.85</v>
      </c>
      <c r="I648" s="59">
        <v>7.96</v>
      </c>
      <c r="J648" s="59">
        <v>9.81</v>
      </c>
      <c r="K648" s="59">
        <v>8410.6200000000008</v>
      </c>
      <c r="L648" s="59">
        <v>36188.379999999997</v>
      </c>
      <c r="M648" s="81">
        <v>44599</v>
      </c>
      <c r="N648" s="157">
        <f t="shared" si="85"/>
        <v>0</v>
      </c>
    </row>
    <row r="649" spans="1:14" ht="39" customHeight="1" x14ac:dyDescent="0.2">
      <c r="A649" s="80" t="s">
        <v>1559</v>
      </c>
      <c r="B649" s="57" t="s">
        <v>1560</v>
      </c>
      <c r="C649" s="56" t="s">
        <v>17</v>
      </c>
      <c r="D649" s="56" t="s">
        <v>1561</v>
      </c>
      <c r="E649" s="58" t="s">
        <v>34</v>
      </c>
      <c r="F649" s="57">
        <v>4511.37</v>
      </c>
      <c r="G649" s="59">
        <v>10.99</v>
      </c>
      <c r="H649" s="59">
        <v>2.4300000000000002</v>
      </c>
      <c r="I649" s="59">
        <v>11.3</v>
      </c>
      <c r="J649" s="59">
        <v>13.73</v>
      </c>
      <c r="K649" s="59">
        <v>10962.63</v>
      </c>
      <c r="L649" s="59">
        <v>50978.48</v>
      </c>
      <c r="M649" s="81">
        <v>61941.11</v>
      </c>
      <c r="N649" s="157">
        <f t="shared" si="85"/>
        <v>0.01</v>
      </c>
    </row>
    <row r="650" spans="1:14" ht="39" customHeight="1" x14ac:dyDescent="0.2">
      <c r="A650" s="80" t="s">
        <v>1562</v>
      </c>
      <c r="B650" s="57" t="s">
        <v>1563</v>
      </c>
      <c r="C650" s="56" t="s">
        <v>17</v>
      </c>
      <c r="D650" s="56" t="s">
        <v>1564</v>
      </c>
      <c r="E650" s="58" t="s">
        <v>34</v>
      </c>
      <c r="F650" s="57">
        <v>452.7</v>
      </c>
      <c r="G650" s="59">
        <v>19.86</v>
      </c>
      <c r="H650" s="59">
        <v>3.63</v>
      </c>
      <c r="I650" s="59">
        <v>21.19</v>
      </c>
      <c r="J650" s="59">
        <v>24.82</v>
      </c>
      <c r="K650" s="59">
        <v>1643.3</v>
      </c>
      <c r="L650" s="59">
        <v>9592.7099999999991</v>
      </c>
      <c r="M650" s="81">
        <v>11236.01</v>
      </c>
      <c r="N650" s="157">
        <f t="shared" si="85"/>
        <v>0</v>
      </c>
    </row>
    <row r="651" spans="1:14" ht="39" customHeight="1" x14ac:dyDescent="0.2">
      <c r="A651" s="80" t="s">
        <v>1565</v>
      </c>
      <c r="B651" s="57" t="s">
        <v>1566</v>
      </c>
      <c r="C651" s="56" t="s">
        <v>17</v>
      </c>
      <c r="D651" s="56" t="s">
        <v>1567</v>
      </c>
      <c r="E651" s="58" t="s">
        <v>34</v>
      </c>
      <c r="F651" s="57">
        <v>124.9</v>
      </c>
      <c r="G651" s="59">
        <v>5.7</v>
      </c>
      <c r="H651" s="59">
        <v>1.37</v>
      </c>
      <c r="I651" s="59">
        <v>5.75</v>
      </c>
      <c r="J651" s="59">
        <v>7.12</v>
      </c>
      <c r="K651" s="59">
        <v>171.11</v>
      </c>
      <c r="L651" s="59">
        <v>718.17</v>
      </c>
      <c r="M651" s="81">
        <v>889.28</v>
      </c>
      <c r="N651" s="157">
        <f t="shared" si="85"/>
        <v>0</v>
      </c>
    </row>
    <row r="652" spans="1:14" ht="39" customHeight="1" x14ac:dyDescent="0.2">
      <c r="A652" s="80" t="s">
        <v>1568</v>
      </c>
      <c r="B652" s="57" t="s">
        <v>1569</v>
      </c>
      <c r="C652" s="56" t="s">
        <v>17</v>
      </c>
      <c r="D652" s="56" t="s">
        <v>1570</v>
      </c>
      <c r="E652" s="58" t="s">
        <v>34</v>
      </c>
      <c r="F652" s="57">
        <v>756.6</v>
      </c>
      <c r="G652" s="59">
        <v>8.42</v>
      </c>
      <c r="H652" s="59">
        <v>1.85</v>
      </c>
      <c r="I652" s="59">
        <v>8.67</v>
      </c>
      <c r="J652" s="59">
        <v>10.52</v>
      </c>
      <c r="K652" s="59">
        <v>1399.71</v>
      </c>
      <c r="L652" s="59">
        <v>6559.72</v>
      </c>
      <c r="M652" s="81">
        <v>7959.43</v>
      </c>
      <c r="N652" s="157">
        <f t="shared" si="85"/>
        <v>0</v>
      </c>
    </row>
    <row r="653" spans="1:14" ht="39" customHeight="1" x14ac:dyDescent="0.2">
      <c r="A653" s="80" t="s">
        <v>1571</v>
      </c>
      <c r="B653" s="57" t="s">
        <v>1572</v>
      </c>
      <c r="C653" s="56" t="s">
        <v>17</v>
      </c>
      <c r="D653" s="56" t="s">
        <v>1573</v>
      </c>
      <c r="E653" s="58" t="s">
        <v>34</v>
      </c>
      <c r="F653" s="57">
        <v>161.13</v>
      </c>
      <c r="G653" s="59">
        <v>19.13</v>
      </c>
      <c r="H653" s="59">
        <v>3.63</v>
      </c>
      <c r="I653" s="59">
        <v>20.28</v>
      </c>
      <c r="J653" s="59">
        <v>23.91</v>
      </c>
      <c r="K653" s="59">
        <v>584.9</v>
      </c>
      <c r="L653" s="59">
        <v>3267.71</v>
      </c>
      <c r="M653" s="81">
        <v>3852.61</v>
      </c>
      <c r="N653" s="157">
        <f t="shared" si="85"/>
        <v>0</v>
      </c>
    </row>
    <row r="654" spans="1:14" ht="39" customHeight="1" x14ac:dyDescent="0.2">
      <c r="A654" s="80" t="s">
        <v>1574</v>
      </c>
      <c r="B654" s="57" t="s">
        <v>1575</v>
      </c>
      <c r="C654" s="56" t="s">
        <v>17</v>
      </c>
      <c r="D654" s="56" t="s">
        <v>1576</v>
      </c>
      <c r="E654" s="58" t="s">
        <v>34</v>
      </c>
      <c r="F654" s="57">
        <v>827.13</v>
      </c>
      <c r="G654" s="59">
        <v>30.08</v>
      </c>
      <c r="H654" s="59">
        <v>5.46</v>
      </c>
      <c r="I654" s="59">
        <v>32.14</v>
      </c>
      <c r="J654" s="59">
        <v>37.6</v>
      </c>
      <c r="K654" s="59">
        <v>4516.13</v>
      </c>
      <c r="L654" s="59">
        <v>26583.95</v>
      </c>
      <c r="M654" s="81">
        <v>31100.080000000002</v>
      </c>
      <c r="N654" s="157">
        <f t="shared" si="85"/>
        <v>0</v>
      </c>
    </row>
    <row r="655" spans="1:14" ht="51.95" customHeight="1" x14ac:dyDescent="0.2">
      <c r="A655" s="80" t="s">
        <v>1577</v>
      </c>
      <c r="B655" s="57" t="s">
        <v>1578</v>
      </c>
      <c r="C655" s="56" t="s">
        <v>17</v>
      </c>
      <c r="D655" s="56" t="s">
        <v>1579</v>
      </c>
      <c r="E655" s="58" t="s">
        <v>34</v>
      </c>
      <c r="F655" s="57">
        <v>215.1</v>
      </c>
      <c r="G655" s="59">
        <v>33.729999999999997</v>
      </c>
      <c r="H655" s="59">
        <v>2.91</v>
      </c>
      <c r="I655" s="59">
        <v>39.25</v>
      </c>
      <c r="J655" s="59">
        <v>42.16</v>
      </c>
      <c r="K655" s="59">
        <v>625.94000000000005</v>
      </c>
      <c r="L655" s="59">
        <v>8442.67</v>
      </c>
      <c r="M655" s="81">
        <v>9068.61</v>
      </c>
      <c r="N655" s="157">
        <f t="shared" si="85"/>
        <v>0</v>
      </c>
    </row>
    <row r="656" spans="1:14" ht="51.95" customHeight="1" x14ac:dyDescent="0.2">
      <c r="A656" s="80" t="s">
        <v>1580</v>
      </c>
      <c r="B656" s="57" t="s">
        <v>1581</v>
      </c>
      <c r="C656" s="56" t="s">
        <v>17</v>
      </c>
      <c r="D656" s="56" t="s">
        <v>1582</v>
      </c>
      <c r="E656" s="58" t="s">
        <v>34</v>
      </c>
      <c r="F656" s="57">
        <v>42.5</v>
      </c>
      <c r="G656" s="59">
        <v>46.79</v>
      </c>
      <c r="H656" s="59">
        <v>3.33</v>
      </c>
      <c r="I656" s="59">
        <v>55.15</v>
      </c>
      <c r="J656" s="59">
        <v>58.48</v>
      </c>
      <c r="K656" s="59">
        <v>141.53</v>
      </c>
      <c r="L656" s="59">
        <v>2343.88</v>
      </c>
      <c r="M656" s="81">
        <v>2485.4</v>
      </c>
      <c r="N656" s="157">
        <f t="shared" si="85"/>
        <v>0</v>
      </c>
    </row>
    <row r="657" spans="1:14" ht="51.95" customHeight="1" x14ac:dyDescent="0.2">
      <c r="A657" s="80" t="s">
        <v>1583</v>
      </c>
      <c r="B657" s="57" t="s">
        <v>1584</v>
      </c>
      <c r="C657" s="56" t="s">
        <v>17</v>
      </c>
      <c r="D657" s="56" t="s">
        <v>1585</v>
      </c>
      <c r="E657" s="58" t="s">
        <v>34</v>
      </c>
      <c r="F657" s="57">
        <v>76.400000000000006</v>
      </c>
      <c r="G657" s="59">
        <v>68.14</v>
      </c>
      <c r="H657" s="59">
        <v>3.96</v>
      </c>
      <c r="I657" s="59">
        <v>81.209999999999994</v>
      </c>
      <c r="J657" s="59">
        <v>85.17</v>
      </c>
      <c r="K657" s="59">
        <v>302.54000000000002</v>
      </c>
      <c r="L657" s="59">
        <v>6204.44</v>
      </c>
      <c r="M657" s="81">
        <v>6506.98</v>
      </c>
      <c r="N657" s="157">
        <f t="shared" si="85"/>
        <v>0</v>
      </c>
    </row>
    <row r="658" spans="1:14" ht="51.95" customHeight="1" x14ac:dyDescent="0.2">
      <c r="A658" s="80" t="s">
        <v>1586</v>
      </c>
      <c r="B658" s="57" t="s">
        <v>1587</v>
      </c>
      <c r="C658" s="56" t="s">
        <v>17</v>
      </c>
      <c r="D658" s="56" t="s">
        <v>1588</v>
      </c>
      <c r="E658" s="58" t="s">
        <v>34</v>
      </c>
      <c r="F658" s="57">
        <v>50.6</v>
      </c>
      <c r="G658" s="59">
        <v>159.07</v>
      </c>
      <c r="H658" s="59">
        <v>6.94</v>
      </c>
      <c r="I658" s="59">
        <v>191.89</v>
      </c>
      <c r="J658" s="59">
        <v>198.83</v>
      </c>
      <c r="K658" s="59">
        <v>351.16</v>
      </c>
      <c r="L658" s="59">
        <v>9709.6299999999992</v>
      </c>
      <c r="M658" s="81">
        <v>10060.790000000001</v>
      </c>
      <c r="N658" s="157">
        <f t="shared" si="85"/>
        <v>0</v>
      </c>
    </row>
    <row r="659" spans="1:14" ht="51.95" customHeight="1" x14ac:dyDescent="0.2">
      <c r="A659" s="80" t="s">
        <v>1589</v>
      </c>
      <c r="B659" s="57" t="s">
        <v>1590</v>
      </c>
      <c r="C659" s="56" t="s">
        <v>17</v>
      </c>
      <c r="D659" s="56" t="s">
        <v>1591</v>
      </c>
      <c r="E659" s="58" t="s">
        <v>34</v>
      </c>
      <c r="F659" s="57">
        <v>55.3</v>
      </c>
      <c r="G659" s="59">
        <v>192.5</v>
      </c>
      <c r="H659" s="59">
        <v>8.2100000000000009</v>
      </c>
      <c r="I659" s="59">
        <v>232.41</v>
      </c>
      <c r="J659" s="59">
        <v>240.62</v>
      </c>
      <c r="K659" s="59">
        <v>454.01</v>
      </c>
      <c r="L659" s="59">
        <v>12852.27</v>
      </c>
      <c r="M659" s="81">
        <v>13306.28</v>
      </c>
      <c r="N659" s="157">
        <f t="shared" si="85"/>
        <v>0</v>
      </c>
    </row>
    <row r="660" spans="1:14" ht="51.95" customHeight="1" x14ac:dyDescent="0.2">
      <c r="A660" s="80" t="s">
        <v>1592</v>
      </c>
      <c r="B660" s="57" t="s">
        <v>1593</v>
      </c>
      <c r="C660" s="56" t="s">
        <v>17</v>
      </c>
      <c r="D660" s="56" t="s">
        <v>1594</v>
      </c>
      <c r="E660" s="58" t="s">
        <v>34</v>
      </c>
      <c r="F660" s="57">
        <v>202.4</v>
      </c>
      <c r="G660" s="59">
        <v>312.69</v>
      </c>
      <c r="H660" s="59">
        <v>12.04</v>
      </c>
      <c r="I660" s="59">
        <v>378.82</v>
      </c>
      <c r="J660" s="59">
        <v>390.86</v>
      </c>
      <c r="K660" s="59">
        <v>2436.9</v>
      </c>
      <c r="L660" s="59">
        <v>76673.16</v>
      </c>
      <c r="M660" s="81">
        <v>79110.06</v>
      </c>
      <c r="N660" s="157">
        <f t="shared" si="85"/>
        <v>0.01</v>
      </c>
    </row>
    <row r="661" spans="1:14" ht="51.95" customHeight="1" x14ac:dyDescent="0.2">
      <c r="A661" s="80" t="s">
        <v>1595</v>
      </c>
      <c r="B661" s="57" t="s">
        <v>1596</v>
      </c>
      <c r="C661" s="56" t="s">
        <v>17</v>
      </c>
      <c r="D661" s="56" t="s">
        <v>1597</v>
      </c>
      <c r="E661" s="58" t="s">
        <v>34</v>
      </c>
      <c r="F661" s="57">
        <v>221.2</v>
      </c>
      <c r="G661" s="59">
        <v>404.59</v>
      </c>
      <c r="H661" s="59">
        <v>14.59</v>
      </c>
      <c r="I661" s="59">
        <v>491.14</v>
      </c>
      <c r="J661" s="59">
        <v>505.73</v>
      </c>
      <c r="K661" s="59">
        <v>3227.31</v>
      </c>
      <c r="L661" s="59">
        <v>108640.16</v>
      </c>
      <c r="M661" s="81">
        <v>111867.47</v>
      </c>
      <c r="N661" s="157">
        <f t="shared" si="85"/>
        <v>0.01</v>
      </c>
    </row>
    <row r="662" spans="1:14" ht="24" customHeight="1" x14ac:dyDescent="0.2">
      <c r="A662" s="84" t="s">
        <v>1598</v>
      </c>
      <c r="B662" s="60"/>
      <c r="C662" s="60"/>
      <c r="D662" s="60" t="s">
        <v>1599</v>
      </c>
      <c r="E662" s="60"/>
      <c r="F662" s="61"/>
      <c r="G662" s="62"/>
      <c r="H662" s="63"/>
      <c r="I662" s="63"/>
      <c r="J662" s="63"/>
      <c r="K662" s="64">
        <f t="shared" ref="K662:L662" si="86">SUM(K663:K668)</f>
        <v>7616.48</v>
      </c>
      <c r="L662" s="64">
        <f t="shared" si="86"/>
        <v>22838.52</v>
      </c>
      <c r="M662" s="91">
        <f>SUM(M663:M668)</f>
        <v>30455</v>
      </c>
      <c r="N662" s="157">
        <f t="shared" si="85"/>
        <v>0</v>
      </c>
    </row>
    <row r="663" spans="1:14" ht="39" customHeight="1" x14ac:dyDescent="0.2">
      <c r="A663" s="80" t="s">
        <v>1600</v>
      </c>
      <c r="B663" s="57" t="s">
        <v>1601</v>
      </c>
      <c r="C663" s="56" t="s">
        <v>17</v>
      </c>
      <c r="D663" s="56" t="s">
        <v>1602</v>
      </c>
      <c r="E663" s="58" t="s">
        <v>34</v>
      </c>
      <c r="F663" s="57">
        <v>17.329999999999998</v>
      </c>
      <c r="G663" s="59">
        <v>101.75</v>
      </c>
      <c r="H663" s="59">
        <v>32.76</v>
      </c>
      <c r="I663" s="59">
        <v>94.42</v>
      </c>
      <c r="J663" s="59">
        <v>127.18</v>
      </c>
      <c r="K663" s="59">
        <v>567.73</v>
      </c>
      <c r="L663" s="59">
        <v>1636.29</v>
      </c>
      <c r="M663" s="81">
        <v>2204.02</v>
      </c>
      <c r="N663" s="157">
        <f t="shared" si="85"/>
        <v>0</v>
      </c>
    </row>
    <row r="664" spans="1:14" ht="39" customHeight="1" x14ac:dyDescent="0.2">
      <c r="A664" s="80" t="s">
        <v>1603</v>
      </c>
      <c r="B664" s="57" t="s">
        <v>1604</v>
      </c>
      <c r="C664" s="56" t="s">
        <v>437</v>
      </c>
      <c r="D664" s="56" t="s">
        <v>1605</v>
      </c>
      <c r="E664" s="58" t="s">
        <v>34</v>
      </c>
      <c r="F664" s="57">
        <v>8.5</v>
      </c>
      <c r="G664" s="59">
        <v>149.24</v>
      </c>
      <c r="H664" s="59">
        <v>5.74</v>
      </c>
      <c r="I664" s="59">
        <v>180.81</v>
      </c>
      <c r="J664" s="59">
        <v>186.55</v>
      </c>
      <c r="K664" s="59">
        <v>48.79</v>
      </c>
      <c r="L664" s="59">
        <v>1536.88</v>
      </c>
      <c r="M664" s="81">
        <v>1585.67</v>
      </c>
      <c r="N664" s="157">
        <f t="shared" si="85"/>
        <v>0</v>
      </c>
    </row>
    <row r="665" spans="1:14" ht="39" customHeight="1" x14ac:dyDescent="0.2">
      <c r="A665" s="80" t="s">
        <v>1606</v>
      </c>
      <c r="B665" s="57" t="s">
        <v>1607</v>
      </c>
      <c r="C665" s="56" t="s">
        <v>17</v>
      </c>
      <c r="D665" s="56" t="s">
        <v>1608</v>
      </c>
      <c r="E665" s="58" t="s">
        <v>34</v>
      </c>
      <c r="F665" s="57">
        <v>157.1</v>
      </c>
      <c r="G665" s="59">
        <v>94.89</v>
      </c>
      <c r="H665" s="59">
        <v>30.6</v>
      </c>
      <c r="I665" s="59">
        <v>88.01</v>
      </c>
      <c r="J665" s="59">
        <v>118.61</v>
      </c>
      <c r="K665" s="59">
        <v>4807.26</v>
      </c>
      <c r="L665" s="59">
        <v>13826.37</v>
      </c>
      <c r="M665" s="81">
        <v>18633.63</v>
      </c>
      <c r="N665" s="157">
        <f t="shared" si="85"/>
        <v>0</v>
      </c>
    </row>
    <row r="666" spans="1:14" ht="39" customHeight="1" x14ac:dyDescent="0.2">
      <c r="A666" s="80" t="s">
        <v>1609</v>
      </c>
      <c r="B666" s="57" t="s">
        <v>1610</v>
      </c>
      <c r="C666" s="56" t="s">
        <v>17</v>
      </c>
      <c r="D666" s="56" t="s">
        <v>1611</v>
      </c>
      <c r="E666" s="58" t="s">
        <v>26</v>
      </c>
      <c r="F666" s="57">
        <v>2</v>
      </c>
      <c r="G666" s="59">
        <v>151.69999999999999</v>
      </c>
      <c r="H666" s="59">
        <v>24.52</v>
      </c>
      <c r="I666" s="59">
        <v>165.1</v>
      </c>
      <c r="J666" s="59">
        <v>189.62</v>
      </c>
      <c r="K666" s="59">
        <v>49.04</v>
      </c>
      <c r="L666" s="59">
        <v>330.2</v>
      </c>
      <c r="M666" s="81">
        <v>379.24</v>
      </c>
      <c r="N666" s="157">
        <f t="shared" si="85"/>
        <v>0</v>
      </c>
    </row>
    <row r="667" spans="1:14" ht="39" customHeight="1" x14ac:dyDescent="0.2">
      <c r="A667" s="80" t="s">
        <v>1612</v>
      </c>
      <c r="B667" s="57" t="s">
        <v>1613</v>
      </c>
      <c r="C667" s="56" t="s">
        <v>17</v>
      </c>
      <c r="D667" s="56" t="s">
        <v>1614</v>
      </c>
      <c r="E667" s="58" t="s">
        <v>26</v>
      </c>
      <c r="F667" s="57">
        <v>2</v>
      </c>
      <c r="G667" s="59">
        <v>138.83000000000001</v>
      </c>
      <c r="H667" s="59">
        <v>18.02</v>
      </c>
      <c r="I667" s="59">
        <v>155.51</v>
      </c>
      <c r="J667" s="59">
        <v>173.53</v>
      </c>
      <c r="K667" s="59">
        <v>36.04</v>
      </c>
      <c r="L667" s="59">
        <v>311.02</v>
      </c>
      <c r="M667" s="81">
        <v>347.06</v>
      </c>
      <c r="N667" s="157">
        <f t="shared" si="85"/>
        <v>0</v>
      </c>
    </row>
    <row r="668" spans="1:14" ht="26.1" customHeight="1" x14ac:dyDescent="0.2">
      <c r="A668" s="80" t="s">
        <v>1615</v>
      </c>
      <c r="B668" s="57" t="s">
        <v>1616</v>
      </c>
      <c r="C668" s="56" t="s">
        <v>404</v>
      </c>
      <c r="D668" s="56" t="s">
        <v>1617</v>
      </c>
      <c r="E668" s="58" t="s">
        <v>34</v>
      </c>
      <c r="F668" s="57">
        <v>129.62</v>
      </c>
      <c r="G668" s="59">
        <v>45.09</v>
      </c>
      <c r="H668" s="59">
        <v>16.260000000000002</v>
      </c>
      <c r="I668" s="59">
        <v>40.1</v>
      </c>
      <c r="J668" s="59">
        <v>56.36</v>
      </c>
      <c r="K668" s="59">
        <v>2107.62</v>
      </c>
      <c r="L668" s="59">
        <v>5197.76</v>
      </c>
      <c r="M668" s="81">
        <v>7305.38</v>
      </c>
      <c r="N668" s="157">
        <f t="shared" si="85"/>
        <v>0</v>
      </c>
    </row>
    <row r="669" spans="1:14" ht="24" customHeight="1" x14ac:dyDescent="0.2">
      <c r="A669" s="84" t="s">
        <v>1618</v>
      </c>
      <c r="B669" s="60"/>
      <c r="C669" s="60"/>
      <c r="D669" s="60" t="s">
        <v>1619</v>
      </c>
      <c r="E669" s="60"/>
      <c r="F669" s="61"/>
      <c r="G669" s="62"/>
      <c r="H669" s="63"/>
      <c r="I669" s="63"/>
      <c r="J669" s="63"/>
      <c r="K669" s="64">
        <f t="shared" ref="K669:L669" si="87">SUM(K670:K686)</f>
        <v>10831.61</v>
      </c>
      <c r="L669" s="64">
        <f t="shared" si="87"/>
        <v>42335.98</v>
      </c>
      <c r="M669" s="91">
        <f>SUM(M670:M686)</f>
        <v>53167.59</v>
      </c>
      <c r="N669" s="157">
        <f t="shared" si="85"/>
        <v>0.01</v>
      </c>
    </row>
    <row r="670" spans="1:14" ht="39" customHeight="1" x14ac:dyDescent="0.2">
      <c r="A670" s="80" t="s">
        <v>1620</v>
      </c>
      <c r="B670" s="57" t="s">
        <v>1621</v>
      </c>
      <c r="C670" s="56" t="s">
        <v>17</v>
      </c>
      <c r="D670" s="56" t="s">
        <v>1622</v>
      </c>
      <c r="E670" s="58" t="s">
        <v>26</v>
      </c>
      <c r="F670" s="57">
        <v>183</v>
      </c>
      <c r="G670" s="59">
        <v>29.78</v>
      </c>
      <c r="H670" s="59">
        <v>17.72</v>
      </c>
      <c r="I670" s="59">
        <v>19.5</v>
      </c>
      <c r="J670" s="59">
        <v>37.22</v>
      </c>
      <c r="K670" s="59">
        <v>3242.76</v>
      </c>
      <c r="L670" s="59">
        <v>3568.5</v>
      </c>
      <c r="M670" s="81">
        <v>6811.26</v>
      </c>
      <c r="N670" s="157">
        <f t="shared" si="85"/>
        <v>0</v>
      </c>
    </row>
    <row r="671" spans="1:14" ht="39" customHeight="1" x14ac:dyDescent="0.2">
      <c r="A671" s="80" t="s">
        <v>1623</v>
      </c>
      <c r="B671" s="57" t="s">
        <v>1624</v>
      </c>
      <c r="C671" s="56" t="s">
        <v>17</v>
      </c>
      <c r="D671" s="56" t="s">
        <v>1625</v>
      </c>
      <c r="E671" s="58" t="s">
        <v>26</v>
      </c>
      <c r="F671" s="57">
        <v>36</v>
      </c>
      <c r="G671" s="59">
        <v>31.67</v>
      </c>
      <c r="H671" s="59">
        <v>17.72</v>
      </c>
      <c r="I671" s="59">
        <v>21.86</v>
      </c>
      <c r="J671" s="59">
        <v>39.58</v>
      </c>
      <c r="K671" s="59">
        <v>637.91999999999996</v>
      </c>
      <c r="L671" s="59">
        <v>786.96</v>
      </c>
      <c r="M671" s="81">
        <v>1424.88</v>
      </c>
      <c r="N671" s="157">
        <f t="shared" si="85"/>
        <v>0</v>
      </c>
    </row>
    <row r="672" spans="1:14" ht="39" customHeight="1" x14ac:dyDescent="0.2">
      <c r="A672" s="80" t="s">
        <v>1626</v>
      </c>
      <c r="B672" s="57" t="s">
        <v>1627</v>
      </c>
      <c r="C672" s="56" t="s">
        <v>17</v>
      </c>
      <c r="D672" s="56" t="s">
        <v>1628</v>
      </c>
      <c r="E672" s="58" t="s">
        <v>26</v>
      </c>
      <c r="F672" s="57">
        <v>5</v>
      </c>
      <c r="G672" s="59">
        <v>34.65</v>
      </c>
      <c r="H672" s="59">
        <v>21.33</v>
      </c>
      <c r="I672" s="59">
        <v>21.98</v>
      </c>
      <c r="J672" s="59">
        <v>43.31</v>
      </c>
      <c r="K672" s="59">
        <v>106.65</v>
      </c>
      <c r="L672" s="59">
        <v>109.9</v>
      </c>
      <c r="M672" s="81">
        <v>216.55</v>
      </c>
      <c r="N672" s="157">
        <f t="shared" si="85"/>
        <v>0</v>
      </c>
    </row>
    <row r="673" spans="1:14" ht="39" customHeight="1" x14ac:dyDescent="0.2">
      <c r="A673" s="80" t="s">
        <v>1629</v>
      </c>
      <c r="B673" s="57" t="s">
        <v>1630</v>
      </c>
      <c r="C673" s="56" t="s">
        <v>17</v>
      </c>
      <c r="D673" s="56" t="s">
        <v>1631</v>
      </c>
      <c r="E673" s="58" t="s">
        <v>26</v>
      </c>
      <c r="F673" s="57">
        <v>8</v>
      </c>
      <c r="G673" s="59">
        <v>54.66</v>
      </c>
      <c r="H673" s="59">
        <v>33.56</v>
      </c>
      <c r="I673" s="59">
        <v>34.76</v>
      </c>
      <c r="J673" s="59">
        <v>68.319999999999993</v>
      </c>
      <c r="K673" s="59">
        <v>268.48</v>
      </c>
      <c r="L673" s="59">
        <v>278.08</v>
      </c>
      <c r="M673" s="81">
        <v>546.55999999999995</v>
      </c>
      <c r="N673" s="157">
        <f t="shared" si="85"/>
        <v>0</v>
      </c>
    </row>
    <row r="674" spans="1:14" ht="39" customHeight="1" x14ac:dyDescent="0.2">
      <c r="A674" s="80" t="s">
        <v>1632</v>
      </c>
      <c r="B674" s="57" t="s">
        <v>1633</v>
      </c>
      <c r="C674" s="56" t="s">
        <v>17</v>
      </c>
      <c r="D674" s="56" t="s">
        <v>1634</v>
      </c>
      <c r="E674" s="58" t="s">
        <v>26</v>
      </c>
      <c r="F674" s="57">
        <v>33</v>
      </c>
      <c r="G674" s="59">
        <v>28.44</v>
      </c>
      <c r="H674" s="59">
        <v>17.25</v>
      </c>
      <c r="I674" s="59">
        <v>18.3</v>
      </c>
      <c r="J674" s="59">
        <v>35.549999999999997</v>
      </c>
      <c r="K674" s="59">
        <v>569.25</v>
      </c>
      <c r="L674" s="59">
        <v>603.9</v>
      </c>
      <c r="M674" s="81">
        <v>1173.1500000000001</v>
      </c>
      <c r="N674" s="157">
        <f t="shared" si="85"/>
        <v>0</v>
      </c>
    </row>
    <row r="675" spans="1:14" ht="39" customHeight="1" x14ac:dyDescent="0.2">
      <c r="A675" s="80" t="s">
        <v>1635</v>
      </c>
      <c r="B675" s="57" t="s">
        <v>1636</v>
      </c>
      <c r="C675" s="56" t="s">
        <v>17</v>
      </c>
      <c r="D675" s="56" t="s">
        <v>1637</v>
      </c>
      <c r="E675" s="58" t="s">
        <v>26</v>
      </c>
      <c r="F675" s="57">
        <v>13</v>
      </c>
      <c r="G675" s="59">
        <v>43.22</v>
      </c>
      <c r="H675" s="59">
        <v>25.4</v>
      </c>
      <c r="I675" s="59">
        <v>28.62</v>
      </c>
      <c r="J675" s="59">
        <v>54.02</v>
      </c>
      <c r="K675" s="59">
        <v>330.2</v>
      </c>
      <c r="L675" s="59">
        <v>372.06</v>
      </c>
      <c r="M675" s="81">
        <v>702.26</v>
      </c>
      <c r="N675" s="157">
        <f t="shared" si="85"/>
        <v>0</v>
      </c>
    </row>
    <row r="676" spans="1:14" ht="39" customHeight="1" x14ac:dyDescent="0.2">
      <c r="A676" s="80" t="s">
        <v>1638</v>
      </c>
      <c r="B676" s="57" t="s">
        <v>1639</v>
      </c>
      <c r="C676" s="56" t="s">
        <v>17</v>
      </c>
      <c r="D676" s="56" t="s">
        <v>1640</v>
      </c>
      <c r="E676" s="58" t="s">
        <v>26</v>
      </c>
      <c r="F676" s="57">
        <v>2</v>
      </c>
      <c r="G676" s="59">
        <v>58</v>
      </c>
      <c r="H676" s="59">
        <v>33.56</v>
      </c>
      <c r="I676" s="59">
        <v>38.94</v>
      </c>
      <c r="J676" s="59">
        <v>72.5</v>
      </c>
      <c r="K676" s="59">
        <v>67.12</v>
      </c>
      <c r="L676" s="59">
        <v>77.88</v>
      </c>
      <c r="M676" s="81">
        <v>145</v>
      </c>
      <c r="N676" s="157">
        <f t="shared" si="85"/>
        <v>0</v>
      </c>
    </row>
    <row r="677" spans="1:14" ht="39" customHeight="1" x14ac:dyDescent="0.2">
      <c r="A677" s="80" t="s">
        <v>1641</v>
      </c>
      <c r="B677" s="57" t="s">
        <v>1642</v>
      </c>
      <c r="C677" s="56" t="s">
        <v>17</v>
      </c>
      <c r="D677" s="56" t="s">
        <v>1643</v>
      </c>
      <c r="E677" s="58" t="s">
        <v>26</v>
      </c>
      <c r="F677" s="57">
        <v>2</v>
      </c>
      <c r="G677" s="59">
        <v>76.56</v>
      </c>
      <c r="H677" s="59">
        <v>45.76</v>
      </c>
      <c r="I677" s="59">
        <v>49.94</v>
      </c>
      <c r="J677" s="59">
        <v>95.7</v>
      </c>
      <c r="K677" s="59">
        <v>91.52</v>
      </c>
      <c r="L677" s="59">
        <v>99.88</v>
      </c>
      <c r="M677" s="81">
        <v>191.4</v>
      </c>
      <c r="N677" s="157">
        <f t="shared" si="85"/>
        <v>0</v>
      </c>
    </row>
    <row r="678" spans="1:14" ht="39" customHeight="1" x14ac:dyDescent="0.2">
      <c r="A678" s="80" t="s">
        <v>1644</v>
      </c>
      <c r="B678" s="57" t="s">
        <v>1645</v>
      </c>
      <c r="C678" s="56" t="s">
        <v>17</v>
      </c>
      <c r="D678" s="56" t="s">
        <v>1646</v>
      </c>
      <c r="E678" s="58" t="s">
        <v>26</v>
      </c>
      <c r="F678" s="57">
        <v>2</v>
      </c>
      <c r="G678" s="59">
        <v>75.58</v>
      </c>
      <c r="H678" s="59">
        <v>45.76</v>
      </c>
      <c r="I678" s="59">
        <v>48.71</v>
      </c>
      <c r="J678" s="59">
        <v>94.47</v>
      </c>
      <c r="K678" s="59">
        <v>91.52</v>
      </c>
      <c r="L678" s="59">
        <v>97.42</v>
      </c>
      <c r="M678" s="81">
        <v>188.94</v>
      </c>
      <c r="N678" s="157">
        <f t="shared" si="85"/>
        <v>0</v>
      </c>
    </row>
    <row r="679" spans="1:14" ht="26.1" customHeight="1" x14ac:dyDescent="0.2">
      <c r="A679" s="80" t="s">
        <v>1647</v>
      </c>
      <c r="B679" s="57" t="s">
        <v>1648</v>
      </c>
      <c r="C679" s="56" t="s">
        <v>437</v>
      </c>
      <c r="D679" s="56" t="s">
        <v>1649</v>
      </c>
      <c r="E679" s="58" t="s">
        <v>26</v>
      </c>
      <c r="F679" s="57">
        <v>16</v>
      </c>
      <c r="G679" s="59">
        <v>12.56</v>
      </c>
      <c r="H679" s="59">
        <v>6.13</v>
      </c>
      <c r="I679" s="59">
        <v>9.57</v>
      </c>
      <c r="J679" s="59">
        <v>15.7</v>
      </c>
      <c r="K679" s="59">
        <v>98.08</v>
      </c>
      <c r="L679" s="59">
        <v>153.12</v>
      </c>
      <c r="M679" s="81">
        <v>251.2</v>
      </c>
      <c r="N679" s="157">
        <f t="shared" si="85"/>
        <v>0</v>
      </c>
    </row>
    <row r="680" spans="1:14" ht="24" customHeight="1" x14ac:dyDescent="0.2">
      <c r="A680" s="80" t="s">
        <v>1650</v>
      </c>
      <c r="B680" s="57" t="s">
        <v>1651</v>
      </c>
      <c r="C680" s="56" t="s">
        <v>437</v>
      </c>
      <c r="D680" s="56" t="s">
        <v>1652</v>
      </c>
      <c r="E680" s="58" t="s">
        <v>26</v>
      </c>
      <c r="F680" s="57">
        <v>34</v>
      </c>
      <c r="G680" s="59">
        <v>48.78</v>
      </c>
      <c r="H680" s="59">
        <v>12.3</v>
      </c>
      <c r="I680" s="59">
        <v>48.67</v>
      </c>
      <c r="J680" s="59">
        <v>60.97</v>
      </c>
      <c r="K680" s="59">
        <v>418.2</v>
      </c>
      <c r="L680" s="59">
        <v>1654.78</v>
      </c>
      <c r="M680" s="81">
        <v>2072.98</v>
      </c>
      <c r="N680" s="157">
        <f t="shared" si="85"/>
        <v>0</v>
      </c>
    </row>
    <row r="681" spans="1:14" ht="24" customHeight="1" x14ac:dyDescent="0.2">
      <c r="A681" s="80" t="s">
        <v>1653</v>
      </c>
      <c r="B681" s="57" t="s">
        <v>1654</v>
      </c>
      <c r="C681" s="56" t="s">
        <v>437</v>
      </c>
      <c r="D681" s="56" t="s">
        <v>1655</v>
      </c>
      <c r="E681" s="58" t="s">
        <v>26</v>
      </c>
      <c r="F681" s="57">
        <v>26</v>
      </c>
      <c r="G681" s="59">
        <v>120.2</v>
      </c>
      <c r="H681" s="59">
        <v>12.3</v>
      </c>
      <c r="I681" s="59">
        <v>137.94999999999999</v>
      </c>
      <c r="J681" s="59">
        <v>150.25</v>
      </c>
      <c r="K681" s="59">
        <v>319.8</v>
      </c>
      <c r="L681" s="59">
        <v>3586.7</v>
      </c>
      <c r="M681" s="81">
        <v>3906.5</v>
      </c>
      <c r="N681" s="157">
        <f t="shared" si="85"/>
        <v>0</v>
      </c>
    </row>
    <row r="682" spans="1:14" ht="24" customHeight="1" x14ac:dyDescent="0.2">
      <c r="A682" s="80" t="s">
        <v>1656</v>
      </c>
      <c r="B682" s="57" t="s">
        <v>1654</v>
      </c>
      <c r="C682" s="56" t="s">
        <v>437</v>
      </c>
      <c r="D682" s="56" t="s">
        <v>1655</v>
      </c>
      <c r="E682" s="58" t="s">
        <v>26</v>
      </c>
      <c r="F682" s="57">
        <v>135</v>
      </c>
      <c r="G682" s="59">
        <v>120.2</v>
      </c>
      <c r="H682" s="59">
        <v>12.3</v>
      </c>
      <c r="I682" s="59">
        <v>137.94999999999999</v>
      </c>
      <c r="J682" s="59">
        <v>150.25</v>
      </c>
      <c r="K682" s="59">
        <v>1660.5</v>
      </c>
      <c r="L682" s="59">
        <v>18623.25</v>
      </c>
      <c r="M682" s="81">
        <v>20283.75</v>
      </c>
      <c r="N682" s="157">
        <f t="shared" si="85"/>
        <v>0</v>
      </c>
    </row>
    <row r="683" spans="1:14" ht="26.1" customHeight="1" x14ac:dyDescent="0.2">
      <c r="A683" s="80" t="s">
        <v>1657</v>
      </c>
      <c r="B683" s="57" t="s">
        <v>1658</v>
      </c>
      <c r="C683" s="56" t="s">
        <v>17</v>
      </c>
      <c r="D683" s="56" t="s">
        <v>1659</v>
      </c>
      <c r="E683" s="58" t="s">
        <v>26</v>
      </c>
      <c r="F683" s="57">
        <v>101</v>
      </c>
      <c r="G683" s="59">
        <v>30.02</v>
      </c>
      <c r="H683" s="59">
        <v>13.75</v>
      </c>
      <c r="I683" s="59">
        <v>23.77</v>
      </c>
      <c r="J683" s="59">
        <v>37.520000000000003</v>
      </c>
      <c r="K683" s="59">
        <v>1388.75</v>
      </c>
      <c r="L683" s="59">
        <v>2400.77</v>
      </c>
      <c r="M683" s="81">
        <v>3789.52</v>
      </c>
      <c r="N683" s="157">
        <f t="shared" si="85"/>
        <v>0</v>
      </c>
    </row>
    <row r="684" spans="1:14" ht="26.1" customHeight="1" x14ac:dyDescent="0.2">
      <c r="A684" s="80" t="s">
        <v>1660</v>
      </c>
      <c r="B684" s="57" t="s">
        <v>1661</v>
      </c>
      <c r="C684" s="56" t="s">
        <v>437</v>
      </c>
      <c r="D684" s="56" t="s">
        <v>1662</v>
      </c>
      <c r="E684" s="58" t="s">
        <v>26</v>
      </c>
      <c r="F684" s="57">
        <v>22</v>
      </c>
      <c r="G684" s="59">
        <v>133.44</v>
      </c>
      <c r="H684" s="59">
        <v>15.17</v>
      </c>
      <c r="I684" s="59">
        <v>151.63</v>
      </c>
      <c r="J684" s="59">
        <v>166.8</v>
      </c>
      <c r="K684" s="59">
        <v>333.74</v>
      </c>
      <c r="L684" s="59">
        <v>3335.86</v>
      </c>
      <c r="M684" s="81">
        <v>3669.6</v>
      </c>
      <c r="N684" s="157">
        <f t="shared" si="85"/>
        <v>0</v>
      </c>
    </row>
    <row r="685" spans="1:14" ht="39" customHeight="1" x14ac:dyDescent="0.2">
      <c r="A685" s="80" t="s">
        <v>1663</v>
      </c>
      <c r="B685" s="57" t="s">
        <v>1664</v>
      </c>
      <c r="C685" s="56" t="s">
        <v>17</v>
      </c>
      <c r="D685" s="56" t="s">
        <v>1665</v>
      </c>
      <c r="E685" s="58" t="s">
        <v>26</v>
      </c>
      <c r="F685" s="57">
        <v>46</v>
      </c>
      <c r="G685" s="59">
        <v>92.05</v>
      </c>
      <c r="H685" s="59">
        <v>19.84</v>
      </c>
      <c r="I685" s="59">
        <v>95.22</v>
      </c>
      <c r="J685" s="59">
        <v>115.06</v>
      </c>
      <c r="K685" s="59">
        <v>912.64</v>
      </c>
      <c r="L685" s="59">
        <v>4380.12</v>
      </c>
      <c r="M685" s="81">
        <v>5292.76</v>
      </c>
      <c r="N685" s="157">
        <f t="shared" si="85"/>
        <v>0</v>
      </c>
    </row>
    <row r="686" spans="1:14" ht="24" customHeight="1" x14ac:dyDescent="0.2">
      <c r="A686" s="80" t="s">
        <v>1666</v>
      </c>
      <c r="B686" s="57" t="s">
        <v>1667</v>
      </c>
      <c r="C686" s="56" t="s">
        <v>437</v>
      </c>
      <c r="D686" s="56" t="s">
        <v>1668</v>
      </c>
      <c r="E686" s="58" t="s">
        <v>26</v>
      </c>
      <c r="F686" s="57">
        <v>18</v>
      </c>
      <c r="G686" s="59">
        <v>111.17</v>
      </c>
      <c r="H686" s="59">
        <v>16.36</v>
      </c>
      <c r="I686" s="59">
        <v>122.6</v>
      </c>
      <c r="J686" s="59">
        <v>138.96</v>
      </c>
      <c r="K686" s="59">
        <v>294.48</v>
      </c>
      <c r="L686" s="59">
        <v>2206.8000000000002</v>
      </c>
      <c r="M686" s="81">
        <v>2501.2800000000002</v>
      </c>
      <c r="N686" s="157">
        <f t="shared" si="85"/>
        <v>0</v>
      </c>
    </row>
    <row r="687" spans="1:14" ht="24" customHeight="1" x14ac:dyDescent="0.2">
      <c r="A687" s="82" t="s">
        <v>1669</v>
      </c>
      <c r="B687" s="51"/>
      <c r="C687" s="51"/>
      <c r="D687" s="51" t="s">
        <v>1670</v>
      </c>
      <c r="E687" s="51"/>
      <c r="F687" s="52"/>
      <c r="G687" s="53"/>
      <c r="H687" s="54"/>
      <c r="I687" s="54"/>
      <c r="J687" s="54"/>
      <c r="K687" s="55">
        <f t="shared" ref="K687:L687" si="88">K688+K695</f>
        <v>6178.47</v>
      </c>
      <c r="L687" s="55">
        <f t="shared" si="88"/>
        <v>51010.75</v>
      </c>
      <c r="M687" s="90">
        <f>M688+M695</f>
        <v>57189.22</v>
      </c>
      <c r="N687" s="157">
        <f t="shared" si="85"/>
        <v>0.01</v>
      </c>
    </row>
    <row r="688" spans="1:14" ht="24" customHeight="1" x14ac:dyDescent="0.2">
      <c r="A688" s="84" t="s">
        <v>1671</v>
      </c>
      <c r="B688" s="60"/>
      <c r="C688" s="60"/>
      <c r="D688" s="60" t="s">
        <v>1672</v>
      </c>
      <c r="E688" s="60"/>
      <c r="F688" s="61"/>
      <c r="G688" s="62"/>
      <c r="H688" s="63"/>
      <c r="I688" s="63"/>
      <c r="J688" s="63"/>
      <c r="K688" s="64">
        <f t="shared" ref="K688:L688" si="89">SUM(K689:K694)</f>
        <v>1478.68</v>
      </c>
      <c r="L688" s="64">
        <f t="shared" si="89"/>
        <v>43117.87</v>
      </c>
      <c r="M688" s="91">
        <f>SUM(M689:M694)</f>
        <v>44596.55</v>
      </c>
      <c r="N688" s="157">
        <f t="shared" si="85"/>
        <v>0</v>
      </c>
    </row>
    <row r="689" spans="1:14" ht="39" customHeight="1" x14ac:dyDescent="0.2">
      <c r="A689" s="80" t="s">
        <v>1673</v>
      </c>
      <c r="B689" s="57" t="s">
        <v>1674</v>
      </c>
      <c r="C689" s="56" t="s">
        <v>17</v>
      </c>
      <c r="D689" s="56" t="s">
        <v>1675</v>
      </c>
      <c r="E689" s="58" t="s">
        <v>34</v>
      </c>
      <c r="F689" s="57">
        <v>206</v>
      </c>
      <c r="G689" s="59">
        <v>44.68</v>
      </c>
      <c r="H689" s="59">
        <v>2.58</v>
      </c>
      <c r="I689" s="59">
        <v>53.27</v>
      </c>
      <c r="J689" s="59">
        <v>55.85</v>
      </c>
      <c r="K689" s="59">
        <v>531.48</v>
      </c>
      <c r="L689" s="59">
        <v>10973.62</v>
      </c>
      <c r="M689" s="81">
        <v>11505.1</v>
      </c>
      <c r="N689" s="157">
        <f t="shared" si="85"/>
        <v>0</v>
      </c>
    </row>
    <row r="690" spans="1:14" ht="39" customHeight="1" x14ac:dyDescent="0.2">
      <c r="A690" s="80" t="s">
        <v>1676</v>
      </c>
      <c r="B690" s="57" t="s">
        <v>1677</v>
      </c>
      <c r="C690" s="56" t="s">
        <v>17</v>
      </c>
      <c r="D690" s="56" t="s">
        <v>1678</v>
      </c>
      <c r="E690" s="58" t="s">
        <v>34</v>
      </c>
      <c r="F690" s="57">
        <v>18</v>
      </c>
      <c r="G690" s="59">
        <v>27.17</v>
      </c>
      <c r="H690" s="59">
        <v>2.13</v>
      </c>
      <c r="I690" s="59">
        <v>31.83</v>
      </c>
      <c r="J690" s="59">
        <v>33.96</v>
      </c>
      <c r="K690" s="59">
        <v>38.340000000000003</v>
      </c>
      <c r="L690" s="59">
        <v>572.94000000000005</v>
      </c>
      <c r="M690" s="81">
        <v>611.28</v>
      </c>
      <c r="N690" s="157">
        <f t="shared" si="85"/>
        <v>0</v>
      </c>
    </row>
    <row r="691" spans="1:14" ht="39" customHeight="1" x14ac:dyDescent="0.2">
      <c r="A691" s="80" t="s">
        <v>1679</v>
      </c>
      <c r="B691" s="57" t="s">
        <v>1680</v>
      </c>
      <c r="C691" s="56" t="s">
        <v>17</v>
      </c>
      <c r="D691" s="56" t="s">
        <v>1681</v>
      </c>
      <c r="E691" s="58" t="s">
        <v>34</v>
      </c>
      <c r="F691" s="57">
        <v>190</v>
      </c>
      <c r="G691" s="59">
        <v>121.52</v>
      </c>
      <c r="H691" s="59">
        <v>3.89</v>
      </c>
      <c r="I691" s="59">
        <v>148.01</v>
      </c>
      <c r="J691" s="59">
        <v>151.9</v>
      </c>
      <c r="K691" s="59">
        <v>739.1</v>
      </c>
      <c r="L691" s="59">
        <v>28121.9</v>
      </c>
      <c r="M691" s="81">
        <v>28861</v>
      </c>
      <c r="N691" s="157">
        <f t="shared" si="85"/>
        <v>0</v>
      </c>
    </row>
    <row r="692" spans="1:14" ht="39" customHeight="1" x14ac:dyDescent="0.2">
      <c r="A692" s="80" t="s">
        <v>1682</v>
      </c>
      <c r="B692" s="57" t="s">
        <v>1683</v>
      </c>
      <c r="C692" s="56" t="s">
        <v>17</v>
      </c>
      <c r="D692" s="56" t="s">
        <v>1684</v>
      </c>
      <c r="E692" s="58" t="s">
        <v>34</v>
      </c>
      <c r="F692" s="57">
        <v>16</v>
      </c>
      <c r="G692" s="59">
        <v>70.91</v>
      </c>
      <c r="H692" s="59">
        <v>3.45</v>
      </c>
      <c r="I692" s="59">
        <v>85.18</v>
      </c>
      <c r="J692" s="59">
        <v>88.63</v>
      </c>
      <c r="K692" s="59">
        <v>55.2</v>
      </c>
      <c r="L692" s="59">
        <v>1362.88</v>
      </c>
      <c r="M692" s="81">
        <v>1418.08</v>
      </c>
      <c r="N692" s="157">
        <f t="shared" si="85"/>
        <v>0</v>
      </c>
    </row>
    <row r="693" spans="1:14" ht="39" customHeight="1" x14ac:dyDescent="0.2">
      <c r="A693" s="80" t="s">
        <v>1685</v>
      </c>
      <c r="B693" s="57" t="s">
        <v>1686</v>
      </c>
      <c r="C693" s="56" t="s">
        <v>17</v>
      </c>
      <c r="D693" s="56" t="s">
        <v>1687</v>
      </c>
      <c r="E693" s="58" t="s">
        <v>34</v>
      </c>
      <c r="F693" s="57">
        <v>18</v>
      </c>
      <c r="G693" s="59">
        <v>57.66</v>
      </c>
      <c r="H693" s="59">
        <v>3</v>
      </c>
      <c r="I693" s="59">
        <v>69.069999999999993</v>
      </c>
      <c r="J693" s="59">
        <v>72.069999999999993</v>
      </c>
      <c r="K693" s="59">
        <v>54</v>
      </c>
      <c r="L693" s="59">
        <v>1243.26</v>
      </c>
      <c r="M693" s="81">
        <v>1297.26</v>
      </c>
      <c r="N693" s="157">
        <f t="shared" si="85"/>
        <v>0</v>
      </c>
    </row>
    <row r="694" spans="1:14" ht="51.95" customHeight="1" x14ac:dyDescent="0.2">
      <c r="A694" s="80" t="s">
        <v>1688</v>
      </c>
      <c r="B694" s="57" t="s">
        <v>1689</v>
      </c>
      <c r="C694" s="56" t="s">
        <v>437</v>
      </c>
      <c r="D694" s="56" t="s">
        <v>1690</v>
      </c>
      <c r="E694" s="58" t="s">
        <v>113</v>
      </c>
      <c r="F694" s="57">
        <v>45.88</v>
      </c>
      <c r="G694" s="59">
        <v>15.76</v>
      </c>
      <c r="H694" s="59">
        <v>1.32</v>
      </c>
      <c r="I694" s="59">
        <v>18.38</v>
      </c>
      <c r="J694" s="59">
        <v>19.7</v>
      </c>
      <c r="K694" s="59">
        <v>60.56</v>
      </c>
      <c r="L694" s="59">
        <v>843.27</v>
      </c>
      <c r="M694" s="81">
        <v>903.83</v>
      </c>
      <c r="N694" s="157">
        <f t="shared" si="85"/>
        <v>0</v>
      </c>
    </row>
    <row r="695" spans="1:14" ht="24" customHeight="1" x14ac:dyDescent="0.2">
      <c r="A695" s="84" t="s">
        <v>1691</v>
      </c>
      <c r="B695" s="60"/>
      <c r="C695" s="60"/>
      <c r="D695" s="60" t="s">
        <v>1692</v>
      </c>
      <c r="E695" s="60"/>
      <c r="F695" s="61"/>
      <c r="G695" s="62"/>
      <c r="H695" s="63"/>
      <c r="I695" s="63"/>
      <c r="J695" s="63"/>
      <c r="K695" s="64">
        <f t="shared" ref="K695:L695" si="90">SUM(K696:K702)</f>
        <v>4699.79</v>
      </c>
      <c r="L695" s="64">
        <f t="shared" si="90"/>
        <v>7892.88</v>
      </c>
      <c r="M695" s="91">
        <f>SUM(M696:M702)</f>
        <v>12592.67</v>
      </c>
      <c r="N695" s="157">
        <f t="shared" si="85"/>
        <v>0</v>
      </c>
    </row>
    <row r="696" spans="1:14" ht="39" customHeight="1" x14ac:dyDescent="0.2">
      <c r="A696" s="80" t="s">
        <v>1693</v>
      </c>
      <c r="B696" s="57" t="s">
        <v>1694</v>
      </c>
      <c r="C696" s="56" t="s">
        <v>17</v>
      </c>
      <c r="D696" s="56" t="s">
        <v>1695</v>
      </c>
      <c r="E696" s="58" t="s">
        <v>34</v>
      </c>
      <c r="F696" s="57">
        <v>125</v>
      </c>
      <c r="G696" s="59">
        <v>16.829999999999998</v>
      </c>
      <c r="H696" s="59">
        <v>11.31</v>
      </c>
      <c r="I696" s="59">
        <v>9.7200000000000006</v>
      </c>
      <c r="J696" s="59">
        <v>21.03</v>
      </c>
      <c r="K696" s="59">
        <v>1413.75</v>
      </c>
      <c r="L696" s="59">
        <v>1215</v>
      </c>
      <c r="M696" s="81">
        <v>2628.75</v>
      </c>
      <c r="N696" s="157">
        <f t="shared" si="85"/>
        <v>0</v>
      </c>
    </row>
    <row r="697" spans="1:14" ht="39" customHeight="1" x14ac:dyDescent="0.2">
      <c r="A697" s="80" t="s">
        <v>1696</v>
      </c>
      <c r="B697" s="57" t="s">
        <v>1697</v>
      </c>
      <c r="C697" s="56" t="s">
        <v>17</v>
      </c>
      <c r="D697" s="56" t="s">
        <v>1698</v>
      </c>
      <c r="E697" s="58" t="s">
        <v>26</v>
      </c>
      <c r="F697" s="57">
        <v>145</v>
      </c>
      <c r="G697" s="59">
        <v>7.29</v>
      </c>
      <c r="H697" s="59">
        <v>4.8899999999999997</v>
      </c>
      <c r="I697" s="59">
        <v>4.22</v>
      </c>
      <c r="J697" s="59">
        <v>9.11</v>
      </c>
      <c r="K697" s="59">
        <v>709.05</v>
      </c>
      <c r="L697" s="59">
        <v>611.9</v>
      </c>
      <c r="M697" s="81">
        <v>1320.95</v>
      </c>
      <c r="N697" s="157">
        <f t="shared" si="85"/>
        <v>0</v>
      </c>
    </row>
    <row r="698" spans="1:14" ht="39" customHeight="1" x14ac:dyDescent="0.2">
      <c r="A698" s="80" t="s">
        <v>1699</v>
      </c>
      <c r="B698" s="57" t="s">
        <v>1700</v>
      </c>
      <c r="C698" s="56" t="s">
        <v>17</v>
      </c>
      <c r="D698" s="56" t="s">
        <v>1701</v>
      </c>
      <c r="E698" s="58" t="s">
        <v>26</v>
      </c>
      <c r="F698" s="57">
        <v>25</v>
      </c>
      <c r="G698" s="59">
        <v>8.2899999999999991</v>
      </c>
      <c r="H698" s="59">
        <v>2.57</v>
      </c>
      <c r="I698" s="59">
        <v>7.79</v>
      </c>
      <c r="J698" s="59">
        <v>10.36</v>
      </c>
      <c r="K698" s="59">
        <v>64.25</v>
      </c>
      <c r="L698" s="59">
        <v>194.75</v>
      </c>
      <c r="M698" s="81">
        <v>259</v>
      </c>
      <c r="N698" s="157">
        <f t="shared" si="85"/>
        <v>0</v>
      </c>
    </row>
    <row r="699" spans="1:14" ht="39" customHeight="1" x14ac:dyDescent="0.2">
      <c r="A699" s="80" t="s">
        <v>1702</v>
      </c>
      <c r="B699" s="57" t="s">
        <v>1703</v>
      </c>
      <c r="C699" s="56" t="s">
        <v>17</v>
      </c>
      <c r="D699" s="56" t="s">
        <v>1704</v>
      </c>
      <c r="E699" s="58" t="s">
        <v>34</v>
      </c>
      <c r="F699" s="57">
        <v>207.2</v>
      </c>
      <c r="G699" s="59">
        <v>26.19</v>
      </c>
      <c r="H699" s="59">
        <v>9.92</v>
      </c>
      <c r="I699" s="59">
        <v>22.81</v>
      </c>
      <c r="J699" s="59">
        <v>32.729999999999997</v>
      </c>
      <c r="K699" s="59">
        <v>2055.42</v>
      </c>
      <c r="L699" s="59">
        <v>4726.2299999999996</v>
      </c>
      <c r="M699" s="81">
        <v>6781.65</v>
      </c>
      <c r="N699" s="157">
        <f t="shared" si="85"/>
        <v>0</v>
      </c>
    </row>
    <row r="700" spans="1:14" ht="39" customHeight="1" x14ac:dyDescent="0.2">
      <c r="A700" s="80" t="s">
        <v>1705</v>
      </c>
      <c r="B700" s="57" t="s">
        <v>1706</v>
      </c>
      <c r="C700" s="56" t="s">
        <v>17</v>
      </c>
      <c r="D700" s="56" t="s">
        <v>1707</v>
      </c>
      <c r="E700" s="58" t="s">
        <v>26</v>
      </c>
      <c r="F700" s="57">
        <v>8</v>
      </c>
      <c r="G700" s="59">
        <v>17.649999999999999</v>
      </c>
      <c r="H700" s="59">
        <v>8.51</v>
      </c>
      <c r="I700" s="59">
        <v>13.55</v>
      </c>
      <c r="J700" s="59">
        <v>22.06</v>
      </c>
      <c r="K700" s="59">
        <v>68.08</v>
      </c>
      <c r="L700" s="59">
        <v>108.4</v>
      </c>
      <c r="M700" s="81">
        <v>176.48</v>
      </c>
      <c r="N700" s="157">
        <f t="shared" si="85"/>
        <v>0</v>
      </c>
    </row>
    <row r="701" spans="1:14" ht="39" customHeight="1" x14ac:dyDescent="0.2">
      <c r="A701" s="80" t="s">
        <v>1708</v>
      </c>
      <c r="B701" s="57" t="s">
        <v>1709</v>
      </c>
      <c r="C701" s="56" t="s">
        <v>17</v>
      </c>
      <c r="D701" s="56" t="s">
        <v>1710</v>
      </c>
      <c r="E701" s="58" t="s">
        <v>26</v>
      </c>
      <c r="F701" s="57">
        <v>68</v>
      </c>
      <c r="G701" s="59">
        <v>13.32</v>
      </c>
      <c r="H701" s="59">
        <v>4.63</v>
      </c>
      <c r="I701" s="59">
        <v>12.02</v>
      </c>
      <c r="J701" s="59">
        <v>16.649999999999999</v>
      </c>
      <c r="K701" s="59">
        <v>314.83999999999997</v>
      </c>
      <c r="L701" s="59">
        <v>817.36</v>
      </c>
      <c r="M701" s="81">
        <v>1132.2</v>
      </c>
      <c r="N701" s="157">
        <f t="shared" si="85"/>
        <v>0</v>
      </c>
    </row>
    <row r="702" spans="1:14" ht="26.1" customHeight="1" x14ac:dyDescent="0.2">
      <c r="A702" s="80" t="s">
        <v>1711</v>
      </c>
      <c r="B702" s="57" t="s">
        <v>1712</v>
      </c>
      <c r="C702" s="56" t="s">
        <v>17</v>
      </c>
      <c r="D702" s="56" t="s">
        <v>1713</v>
      </c>
      <c r="E702" s="58" t="s">
        <v>26</v>
      </c>
      <c r="F702" s="57">
        <v>12</v>
      </c>
      <c r="G702" s="59">
        <v>19.579999999999998</v>
      </c>
      <c r="H702" s="59">
        <v>6.2</v>
      </c>
      <c r="I702" s="59">
        <v>18.27</v>
      </c>
      <c r="J702" s="59">
        <v>24.47</v>
      </c>
      <c r="K702" s="59">
        <v>74.400000000000006</v>
      </c>
      <c r="L702" s="59">
        <v>219.24</v>
      </c>
      <c r="M702" s="81">
        <v>293.64</v>
      </c>
      <c r="N702" s="157">
        <f t="shared" si="85"/>
        <v>0</v>
      </c>
    </row>
    <row r="703" spans="1:14" ht="24" customHeight="1" x14ac:dyDescent="0.2">
      <c r="A703" s="82" t="s">
        <v>1714</v>
      </c>
      <c r="B703" s="51"/>
      <c r="C703" s="51"/>
      <c r="D703" s="51" t="s">
        <v>1715</v>
      </c>
      <c r="E703" s="51"/>
      <c r="F703" s="52"/>
      <c r="G703" s="53"/>
      <c r="H703" s="54"/>
      <c r="I703" s="54"/>
      <c r="J703" s="54"/>
      <c r="K703" s="55">
        <f t="shared" ref="K703:L703" si="91">K704+K710+K712+K724+K731</f>
        <v>23595.71</v>
      </c>
      <c r="L703" s="55">
        <f t="shared" si="91"/>
        <v>138586.67000000001</v>
      </c>
      <c r="M703" s="90">
        <f>M704+M710+M712+M724+M731</f>
        <v>162182.37</v>
      </c>
      <c r="N703" s="157">
        <f t="shared" si="85"/>
        <v>0.02</v>
      </c>
    </row>
    <row r="704" spans="1:14" ht="24" customHeight="1" x14ac:dyDescent="0.2">
      <c r="A704" s="84" t="s">
        <v>1716</v>
      </c>
      <c r="B704" s="60"/>
      <c r="C704" s="60"/>
      <c r="D704" s="60" t="s">
        <v>1717</v>
      </c>
      <c r="E704" s="60"/>
      <c r="F704" s="61"/>
      <c r="G704" s="62"/>
      <c r="H704" s="63"/>
      <c r="I704" s="63"/>
      <c r="J704" s="63"/>
      <c r="K704" s="64">
        <f t="shared" ref="K704:L704" si="92">SUM(K705:K709)</f>
        <v>3780.91</v>
      </c>
      <c r="L704" s="64">
        <f t="shared" si="92"/>
        <v>33349.99</v>
      </c>
      <c r="M704" s="91">
        <f>SUM(M705:M709)</f>
        <v>37130.9</v>
      </c>
      <c r="N704" s="157">
        <f t="shared" si="85"/>
        <v>0</v>
      </c>
    </row>
    <row r="705" spans="1:14" ht="26.1" customHeight="1" x14ac:dyDescent="0.2">
      <c r="A705" s="80" t="s">
        <v>1718</v>
      </c>
      <c r="B705" s="57" t="s">
        <v>1719</v>
      </c>
      <c r="C705" s="56" t="s">
        <v>17</v>
      </c>
      <c r="D705" s="56" t="s">
        <v>1720</v>
      </c>
      <c r="E705" s="58" t="s">
        <v>26</v>
      </c>
      <c r="F705" s="57">
        <v>14</v>
      </c>
      <c r="G705" s="59">
        <v>637.46</v>
      </c>
      <c r="H705" s="59">
        <v>249.19</v>
      </c>
      <c r="I705" s="59">
        <v>547.63</v>
      </c>
      <c r="J705" s="59">
        <v>796.82</v>
      </c>
      <c r="K705" s="59">
        <v>3488.66</v>
      </c>
      <c r="L705" s="59">
        <v>7666.82</v>
      </c>
      <c r="M705" s="81">
        <v>11155.48</v>
      </c>
      <c r="N705" s="157">
        <f t="shared" si="85"/>
        <v>0</v>
      </c>
    </row>
    <row r="706" spans="1:14" ht="26.1" customHeight="1" x14ac:dyDescent="0.2">
      <c r="A706" s="80" t="s">
        <v>1721</v>
      </c>
      <c r="B706" s="57" t="s">
        <v>1722</v>
      </c>
      <c r="C706" s="56" t="s">
        <v>17</v>
      </c>
      <c r="D706" s="56" t="s">
        <v>1723</v>
      </c>
      <c r="E706" s="58" t="s">
        <v>26</v>
      </c>
      <c r="F706" s="57">
        <v>2</v>
      </c>
      <c r="G706" s="59">
        <v>3055.23</v>
      </c>
      <c r="H706" s="59">
        <v>41.2</v>
      </c>
      <c r="I706" s="59">
        <v>3777.83</v>
      </c>
      <c r="J706" s="59">
        <v>3819.03</v>
      </c>
      <c r="K706" s="59">
        <v>82.4</v>
      </c>
      <c r="L706" s="59">
        <v>7555.66</v>
      </c>
      <c r="M706" s="81">
        <v>7638.06</v>
      </c>
      <c r="N706" s="157">
        <f t="shared" si="85"/>
        <v>0</v>
      </c>
    </row>
    <row r="707" spans="1:14" ht="26.1" customHeight="1" x14ac:dyDescent="0.2">
      <c r="A707" s="80" t="s">
        <v>1724</v>
      </c>
      <c r="B707" s="57" t="s">
        <v>1725</v>
      </c>
      <c r="C707" s="56" t="s">
        <v>404</v>
      </c>
      <c r="D707" s="56" t="s">
        <v>1726</v>
      </c>
      <c r="E707" s="58" t="s">
        <v>26</v>
      </c>
      <c r="F707" s="57">
        <v>7</v>
      </c>
      <c r="G707" s="59">
        <v>2066.86</v>
      </c>
      <c r="H707" s="59">
        <v>23.92</v>
      </c>
      <c r="I707" s="59">
        <v>2559.65</v>
      </c>
      <c r="J707" s="59">
        <v>2583.5700000000002</v>
      </c>
      <c r="K707" s="59">
        <v>167.44</v>
      </c>
      <c r="L707" s="59">
        <v>17917.55</v>
      </c>
      <c r="M707" s="81">
        <v>18084.990000000002</v>
      </c>
      <c r="N707" s="157">
        <f t="shared" si="85"/>
        <v>0</v>
      </c>
    </row>
    <row r="708" spans="1:14" ht="24" customHeight="1" x14ac:dyDescent="0.2">
      <c r="A708" s="80" t="s">
        <v>1727</v>
      </c>
      <c r="B708" s="57" t="s">
        <v>1728</v>
      </c>
      <c r="C708" s="56" t="s">
        <v>394</v>
      </c>
      <c r="D708" s="56" t="s">
        <v>1729</v>
      </c>
      <c r="E708" s="58" t="s">
        <v>26</v>
      </c>
      <c r="F708" s="57">
        <v>1</v>
      </c>
      <c r="G708" s="59">
        <v>125.16</v>
      </c>
      <c r="H708" s="59">
        <v>6.45</v>
      </c>
      <c r="I708" s="59">
        <v>150</v>
      </c>
      <c r="J708" s="59">
        <v>156.44999999999999</v>
      </c>
      <c r="K708" s="59">
        <v>6.45</v>
      </c>
      <c r="L708" s="59">
        <v>150</v>
      </c>
      <c r="M708" s="81">
        <v>156.44999999999999</v>
      </c>
      <c r="N708" s="157">
        <f t="shared" si="85"/>
        <v>0</v>
      </c>
    </row>
    <row r="709" spans="1:14" ht="24" customHeight="1" x14ac:dyDescent="0.2">
      <c r="A709" s="80" t="s">
        <v>1730</v>
      </c>
      <c r="B709" s="57" t="s">
        <v>1731</v>
      </c>
      <c r="C709" s="56" t="s">
        <v>404</v>
      </c>
      <c r="D709" s="56" t="s">
        <v>1732</v>
      </c>
      <c r="E709" s="58" t="s">
        <v>26</v>
      </c>
      <c r="F709" s="57">
        <v>2</v>
      </c>
      <c r="G709" s="59">
        <v>38.369999999999997</v>
      </c>
      <c r="H709" s="59">
        <v>17.98</v>
      </c>
      <c r="I709" s="59">
        <v>29.98</v>
      </c>
      <c r="J709" s="59">
        <v>47.96</v>
      </c>
      <c r="K709" s="59">
        <v>35.96</v>
      </c>
      <c r="L709" s="59">
        <v>59.96</v>
      </c>
      <c r="M709" s="81">
        <v>95.92</v>
      </c>
      <c r="N709" s="157">
        <f t="shared" si="85"/>
        <v>0</v>
      </c>
    </row>
    <row r="710" spans="1:14" ht="24" customHeight="1" x14ac:dyDescent="0.2">
      <c r="A710" s="84" t="s">
        <v>1733</v>
      </c>
      <c r="B710" s="60"/>
      <c r="C710" s="60"/>
      <c r="D710" s="60" t="s">
        <v>1734</v>
      </c>
      <c r="E710" s="60"/>
      <c r="F710" s="61"/>
      <c r="G710" s="62"/>
      <c r="H710" s="63"/>
      <c r="I710" s="63"/>
      <c r="J710" s="63"/>
      <c r="K710" s="64">
        <f t="shared" ref="K710:L710" si="93">SUM(K711)</f>
        <v>2123.44</v>
      </c>
      <c r="L710" s="64">
        <f t="shared" si="93"/>
        <v>69861.31</v>
      </c>
      <c r="M710" s="91">
        <f>SUM(M711)</f>
        <v>71984.75</v>
      </c>
      <c r="N710" s="157">
        <f t="shared" si="85"/>
        <v>0.01</v>
      </c>
    </row>
    <row r="711" spans="1:14" ht="39" customHeight="1" x14ac:dyDescent="0.2">
      <c r="A711" s="80" t="s">
        <v>1735</v>
      </c>
      <c r="B711" s="57" t="s">
        <v>1736</v>
      </c>
      <c r="C711" s="56" t="s">
        <v>17</v>
      </c>
      <c r="D711" s="56" t="s">
        <v>1737</v>
      </c>
      <c r="E711" s="58" t="s">
        <v>34</v>
      </c>
      <c r="F711" s="57">
        <v>5308.61</v>
      </c>
      <c r="G711" s="59">
        <v>10.85</v>
      </c>
      <c r="H711" s="59">
        <v>0.4</v>
      </c>
      <c r="I711" s="59">
        <v>13.16</v>
      </c>
      <c r="J711" s="59">
        <v>13.56</v>
      </c>
      <c r="K711" s="59">
        <v>2123.44</v>
      </c>
      <c r="L711" s="59">
        <v>69861.31</v>
      </c>
      <c r="M711" s="81">
        <v>71984.75</v>
      </c>
      <c r="N711" s="157">
        <f t="shared" ref="N711:N774" si="94">M711/$M$788</f>
        <v>0.01</v>
      </c>
    </row>
    <row r="712" spans="1:14" ht="24" customHeight="1" x14ac:dyDescent="0.2">
      <c r="A712" s="84" t="s">
        <v>1738</v>
      </c>
      <c r="B712" s="60"/>
      <c r="C712" s="60"/>
      <c r="D712" s="60" t="s">
        <v>1005</v>
      </c>
      <c r="E712" s="60"/>
      <c r="F712" s="61"/>
      <c r="G712" s="62"/>
      <c r="H712" s="63"/>
      <c r="I712" s="63"/>
      <c r="J712" s="63"/>
      <c r="K712" s="64">
        <f t="shared" ref="K712:L712" si="95">SUM(K713:K723)</f>
        <v>3682.4</v>
      </c>
      <c r="L712" s="64">
        <f t="shared" si="95"/>
        <v>6731.04</v>
      </c>
      <c r="M712" s="91">
        <f>SUM(M713:M723)</f>
        <v>10413.44</v>
      </c>
      <c r="N712" s="157">
        <f t="shared" si="94"/>
        <v>0</v>
      </c>
    </row>
    <row r="713" spans="1:14" ht="26.1" customHeight="1" x14ac:dyDescent="0.2">
      <c r="A713" s="80" t="s">
        <v>1739</v>
      </c>
      <c r="B713" s="57" t="s">
        <v>1740</v>
      </c>
      <c r="C713" s="56" t="s">
        <v>17</v>
      </c>
      <c r="D713" s="56" t="s">
        <v>1741</v>
      </c>
      <c r="E713" s="58" t="s">
        <v>26</v>
      </c>
      <c r="F713" s="57">
        <v>66</v>
      </c>
      <c r="G713" s="59">
        <v>50.94</v>
      </c>
      <c r="H713" s="59">
        <v>18.57</v>
      </c>
      <c r="I713" s="59">
        <v>45.1</v>
      </c>
      <c r="J713" s="59">
        <v>63.67</v>
      </c>
      <c r="K713" s="59">
        <v>1225.6199999999999</v>
      </c>
      <c r="L713" s="59">
        <v>2976.6</v>
      </c>
      <c r="M713" s="81">
        <v>4202.22</v>
      </c>
      <c r="N713" s="157">
        <f t="shared" si="94"/>
        <v>0</v>
      </c>
    </row>
    <row r="714" spans="1:14" ht="39" customHeight="1" x14ac:dyDescent="0.2">
      <c r="A714" s="80" t="s">
        <v>1742</v>
      </c>
      <c r="B714" s="57" t="s">
        <v>1549</v>
      </c>
      <c r="C714" s="56" t="s">
        <v>17</v>
      </c>
      <c r="D714" s="56" t="s">
        <v>1550</v>
      </c>
      <c r="E714" s="58" t="s">
        <v>26</v>
      </c>
      <c r="F714" s="57">
        <v>4</v>
      </c>
      <c r="G714" s="59">
        <v>33.46</v>
      </c>
      <c r="H714" s="59">
        <v>18.22</v>
      </c>
      <c r="I714" s="59">
        <v>23.6</v>
      </c>
      <c r="J714" s="59">
        <v>41.82</v>
      </c>
      <c r="K714" s="59">
        <v>72.88</v>
      </c>
      <c r="L714" s="59">
        <v>94.4</v>
      </c>
      <c r="M714" s="81">
        <v>167.28</v>
      </c>
      <c r="N714" s="157">
        <f t="shared" si="94"/>
        <v>0</v>
      </c>
    </row>
    <row r="715" spans="1:14" ht="39" customHeight="1" x14ac:dyDescent="0.2">
      <c r="A715" s="80" t="s">
        <v>1743</v>
      </c>
      <c r="B715" s="57" t="s">
        <v>1744</v>
      </c>
      <c r="C715" s="56" t="s">
        <v>17</v>
      </c>
      <c r="D715" s="56" t="s">
        <v>1745</v>
      </c>
      <c r="E715" s="58" t="s">
        <v>26</v>
      </c>
      <c r="F715" s="57">
        <v>18</v>
      </c>
      <c r="G715" s="59">
        <v>7.94</v>
      </c>
      <c r="H715" s="59">
        <v>6.56</v>
      </c>
      <c r="I715" s="59">
        <v>3.36</v>
      </c>
      <c r="J715" s="59">
        <v>9.92</v>
      </c>
      <c r="K715" s="59">
        <v>118.08</v>
      </c>
      <c r="L715" s="59">
        <v>60.48</v>
      </c>
      <c r="M715" s="81">
        <v>178.56</v>
      </c>
      <c r="N715" s="157">
        <f t="shared" si="94"/>
        <v>0</v>
      </c>
    </row>
    <row r="716" spans="1:14" ht="39" customHeight="1" x14ac:dyDescent="0.2">
      <c r="A716" s="80" t="s">
        <v>1746</v>
      </c>
      <c r="B716" s="57" t="s">
        <v>1348</v>
      </c>
      <c r="C716" s="56" t="s">
        <v>17</v>
      </c>
      <c r="D716" s="56" t="s">
        <v>1349</v>
      </c>
      <c r="E716" s="58" t="s">
        <v>26</v>
      </c>
      <c r="F716" s="57">
        <v>67</v>
      </c>
      <c r="G716" s="59">
        <v>17.38</v>
      </c>
      <c r="H716" s="59">
        <v>14.08</v>
      </c>
      <c r="I716" s="59">
        <v>7.64</v>
      </c>
      <c r="J716" s="59">
        <v>21.72</v>
      </c>
      <c r="K716" s="59">
        <v>943.36</v>
      </c>
      <c r="L716" s="59">
        <v>511.88</v>
      </c>
      <c r="M716" s="81">
        <v>1455.24</v>
      </c>
      <c r="N716" s="157">
        <f t="shared" si="94"/>
        <v>0</v>
      </c>
    </row>
    <row r="717" spans="1:14" ht="39" customHeight="1" x14ac:dyDescent="0.2">
      <c r="A717" s="80" t="s">
        <v>1747</v>
      </c>
      <c r="B717" s="57" t="s">
        <v>1351</v>
      </c>
      <c r="C717" s="56" t="s">
        <v>17</v>
      </c>
      <c r="D717" s="56" t="s">
        <v>1352</v>
      </c>
      <c r="E717" s="58" t="s">
        <v>26</v>
      </c>
      <c r="F717" s="57">
        <v>2</v>
      </c>
      <c r="G717" s="59">
        <v>19.79</v>
      </c>
      <c r="H717" s="59">
        <v>14.61</v>
      </c>
      <c r="I717" s="59">
        <v>10.119999999999999</v>
      </c>
      <c r="J717" s="59">
        <v>24.73</v>
      </c>
      <c r="K717" s="59">
        <v>29.22</v>
      </c>
      <c r="L717" s="59">
        <v>20.239999999999998</v>
      </c>
      <c r="M717" s="81">
        <v>49.46</v>
      </c>
      <c r="N717" s="157">
        <f t="shared" si="94"/>
        <v>0</v>
      </c>
    </row>
    <row r="718" spans="1:14" ht="51.95" customHeight="1" x14ac:dyDescent="0.2">
      <c r="A718" s="80" t="s">
        <v>1748</v>
      </c>
      <c r="B718" s="57" t="s">
        <v>1749</v>
      </c>
      <c r="C718" s="56" t="s">
        <v>17</v>
      </c>
      <c r="D718" s="56" t="s">
        <v>1750</v>
      </c>
      <c r="E718" s="58" t="s">
        <v>26</v>
      </c>
      <c r="F718" s="57">
        <v>16</v>
      </c>
      <c r="G718" s="59">
        <v>36.26</v>
      </c>
      <c r="H718" s="59">
        <v>19.3</v>
      </c>
      <c r="I718" s="59">
        <v>26.02</v>
      </c>
      <c r="J718" s="59">
        <v>45.32</v>
      </c>
      <c r="K718" s="59">
        <v>308.8</v>
      </c>
      <c r="L718" s="59">
        <v>416.32</v>
      </c>
      <c r="M718" s="81">
        <v>725.12</v>
      </c>
      <c r="N718" s="157">
        <f t="shared" si="94"/>
        <v>0</v>
      </c>
    </row>
    <row r="719" spans="1:14" ht="51.95" customHeight="1" x14ac:dyDescent="0.2">
      <c r="A719" s="80" t="s">
        <v>1751</v>
      </c>
      <c r="B719" s="57" t="s">
        <v>1526</v>
      </c>
      <c r="C719" s="56" t="s">
        <v>17</v>
      </c>
      <c r="D719" s="56" t="s">
        <v>1527</v>
      </c>
      <c r="E719" s="58" t="s">
        <v>26</v>
      </c>
      <c r="F719" s="57">
        <v>36</v>
      </c>
      <c r="G719" s="59">
        <v>42.67</v>
      </c>
      <c r="H719" s="59">
        <v>15.18</v>
      </c>
      <c r="I719" s="59">
        <v>38.15</v>
      </c>
      <c r="J719" s="59">
        <v>53.33</v>
      </c>
      <c r="K719" s="59">
        <v>546.48</v>
      </c>
      <c r="L719" s="59">
        <v>1373.4</v>
      </c>
      <c r="M719" s="81">
        <v>1919.88</v>
      </c>
      <c r="N719" s="157">
        <f t="shared" si="94"/>
        <v>0</v>
      </c>
    </row>
    <row r="720" spans="1:14" ht="51.95" customHeight="1" x14ac:dyDescent="0.2">
      <c r="A720" s="80" t="s">
        <v>1752</v>
      </c>
      <c r="B720" s="57" t="s">
        <v>1529</v>
      </c>
      <c r="C720" s="56" t="s">
        <v>17</v>
      </c>
      <c r="D720" s="56" t="s">
        <v>1530</v>
      </c>
      <c r="E720" s="58" t="s">
        <v>26</v>
      </c>
      <c r="F720" s="57">
        <v>8</v>
      </c>
      <c r="G720" s="59">
        <v>36.340000000000003</v>
      </c>
      <c r="H720" s="59">
        <v>13.74</v>
      </c>
      <c r="I720" s="59">
        <v>31.68</v>
      </c>
      <c r="J720" s="59">
        <v>45.42</v>
      </c>
      <c r="K720" s="59">
        <v>109.92</v>
      </c>
      <c r="L720" s="59">
        <v>253.44</v>
      </c>
      <c r="M720" s="81">
        <v>363.36</v>
      </c>
      <c r="N720" s="157">
        <f t="shared" si="94"/>
        <v>0</v>
      </c>
    </row>
    <row r="721" spans="1:14" ht="51.95" customHeight="1" x14ac:dyDescent="0.2">
      <c r="A721" s="80" t="s">
        <v>1753</v>
      </c>
      <c r="B721" s="57" t="s">
        <v>1754</v>
      </c>
      <c r="C721" s="56" t="s">
        <v>17</v>
      </c>
      <c r="D721" s="56" t="s">
        <v>1755</v>
      </c>
      <c r="E721" s="58" t="s">
        <v>26</v>
      </c>
      <c r="F721" s="57">
        <v>8</v>
      </c>
      <c r="G721" s="59">
        <v>94.01</v>
      </c>
      <c r="H721" s="59">
        <v>19.670000000000002</v>
      </c>
      <c r="I721" s="59">
        <v>97.84</v>
      </c>
      <c r="J721" s="59">
        <v>117.51</v>
      </c>
      <c r="K721" s="59">
        <v>157.36000000000001</v>
      </c>
      <c r="L721" s="59">
        <v>782.72</v>
      </c>
      <c r="M721" s="81">
        <v>940.08</v>
      </c>
      <c r="N721" s="157">
        <f t="shared" si="94"/>
        <v>0</v>
      </c>
    </row>
    <row r="722" spans="1:14" ht="39" customHeight="1" x14ac:dyDescent="0.2">
      <c r="A722" s="80" t="s">
        <v>1756</v>
      </c>
      <c r="B722" s="57" t="s">
        <v>1543</v>
      </c>
      <c r="C722" s="56" t="s">
        <v>17</v>
      </c>
      <c r="D722" s="56" t="s">
        <v>1544</v>
      </c>
      <c r="E722" s="58" t="s">
        <v>26</v>
      </c>
      <c r="F722" s="57">
        <v>9</v>
      </c>
      <c r="G722" s="59">
        <v>28.66</v>
      </c>
      <c r="H722" s="59">
        <v>15.44</v>
      </c>
      <c r="I722" s="59">
        <v>20.38</v>
      </c>
      <c r="J722" s="59">
        <v>35.82</v>
      </c>
      <c r="K722" s="59">
        <v>138.96</v>
      </c>
      <c r="L722" s="59">
        <v>183.42</v>
      </c>
      <c r="M722" s="81">
        <v>322.38</v>
      </c>
      <c r="N722" s="157">
        <f t="shared" si="94"/>
        <v>0</v>
      </c>
    </row>
    <row r="723" spans="1:14" ht="39" customHeight="1" x14ac:dyDescent="0.2">
      <c r="A723" s="80" t="s">
        <v>1757</v>
      </c>
      <c r="B723" s="57" t="s">
        <v>1540</v>
      </c>
      <c r="C723" s="56" t="s">
        <v>17</v>
      </c>
      <c r="D723" s="56" t="s">
        <v>1541</v>
      </c>
      <c r="E723" s="58" t="s">
        <v>26</v>
      </c>
      <c r="F723" s="57">
        <v>2</v>
      </c>
      <c r="G723" s="59">
        <v>35.950000000000003</v>
      </c>
      <c r="H723" s="59">
        <v>15.86</v>
      </c>
      <c r="I723" s="59">
        <v>29.07</v>
      </c>
      <c r="J723" s="59">
        <v>44.93</v>
      </c>
      <c r="K723" s="59">
        <v>31.72</v>
      </c>
      <c r="L723" s="59">
        <v>58.14</v>
      </c>
      <c r="M723" s="81">
        <v>89.86</v>
      </c>
      <c r="N723" s="157">
        <f t="shared" si="94"/>
        <v>0</v>
      </c>
    </row>
    <row r="724" spans="1:14" ht="24" customHeight="1" x14ac:dyDescent="0.2">
      <c r="A724" s="84" t="s">
        <v>1758</v>
      </c>
      <c r="B724" s="60"/>
      <c r="C724" s="60"/>
      <c r="D724" s="60" t="s">
        <v>1759</v>
      </c>
      <c r="E724" s="60"/>
      <c r="F724" s="61"/>
      <c r="G724" s="62"/>
      <c r="H724" s="63"/>
      <c r="I724" s="63"/>
      <c r="J724" s="63"/>
      <c r="K724" s="64">
        <f t="shared" ref="K724:L724" si="96">SUM(K725:K730)</f>
        <v>1609.41</v>
      </c>
      <c r="L724" s="64">
        <f t="shared" si="96"/>
        <v>3883.05</v>
      </c>
      <c r="M724" s="91">
        <f>SUM(M725:M730)</f>
        <v>5492.46</v>
      </c>
      <c r="N724" s="157">
        <f t="shared" si="94"/>
        <v>0</v>
      </c>
    </row>
    <row r="725" spans="1:14" ht="26.1" customHeight="1" x14ac:dyDescent="0.2">
      <c r="A725" s="80" t="s">
        <v>1760</v>
      </c>
      <c r="B725" s="57" t="s">
        <v>1761</v>
      </c>
      <c r="C725" s="56" t="s">
        <v>437</v>
      </c>
      <c r="D725" s="56" t="s">
        <v>1762</v>
      </c>
      <c r="E725" s="58" t="s">
        <v>26</v>
      </c>
      <c r="F725" s="57">
        <v>1</v>
      </c>
      <c r="G725" s="59">
        <v>423.88</v>
      </c>
      <c r="H725" s="59">
        <v>208.54</v>
      </c>
      <c r="I725" s="59">
        <v>321.31</v>
      </c>
      <c r="J725" s="59">
        <v>529.85</v>
      </c>
      <c r="K725" s="59">
        <v>208.54</v>
      </c>
      <c r="L725" s="59">
        <v>321.31</v>
      </c>
      <c r="M725" s="81">
        <v>529.85</v>
      </c>
      <c r="N725" s="157">
        <f t="shared" si="94"/>
        <v>0</v>
      </c>
    </row>
    <row r="726" spans="1:14" ht="51.95" customHeight="1" x14ac:dyDescent="0.2">
      <c r="A726" s="80" t="s">
        <v>1763</v>
      </c>
      <c r="B726" s="57" t="s">
        <v>1764</v>
      </c>
      <c r="C726" s="56" t="s">
        <v>17</v>
      </c>
      <c r="D726" s="56" t="s">
        <v>1765</v>
      </c>
      <c r="E726" s="58" t="s">
        <v>26</v>
      </c>
      <c r="F726" s="57">
        <v>5</v>
      </c>
      <c r="G726" s="59">
        <v>599.03</v>
      </c>
      <c r="H726" s="59">
        <v>249.46</v>
      </c>
      <c r="I726" s="59">
        <v>499.32</v>
      </c>
      <c r="J726" s="59">
        <v>748.78</v>
      </c>
      <c r="K726" s="59">
        <v>1247.3</v>
      </c>
      <c r="L726" s="59">
        <v>2496.6</v>
      </c>
      <c r="M726" s="81">
        <v>3743.9</v>
      </c>
      <c r="N726" s="157">
        <f t="shared" si="94"/>
        <v>0</v>
      </c>
    </row>
    <row r="727" spans="1:14" ht="26.1" customHeight="1" x14ac:dyDescent="0.2">
      <c r="A727" s="80" t="s">
        <v>1766</v>
      </c>
      <c r="B727" s="57" t="s">
        <v>1767</v>
      </c>
      <c r="C727" s="56" t="s">
        <v>17</v>
      </c>
      <c r="D727" s="56" t="s">
        <v>1768</v>
      </c>
      <c r="E727" s="58" t="s">
        <v>26</v>
      </c>
      <c r="F727" s="57">
        <v>1</v>
      </c>
      <c r="G727" s="59">
        <v>402.81</v>
      </c>
      <c r="H727" s="59">
        <v>44.53</v>
      </c>
      <c r="I727" s="59">
        <v>458.98</v>
      </c>
      <c r="J727" s="59">
        <v>503.51</v>
      </c>
      <c r="K727" s="59">
        <v>44.53</v>
      </c>
      <c r="L727" s="59">
        <v>458.98</v>
      </c>
      <c r="M727" s="81">
        <v>503.51</v>
      </c>
      <c r="N727" s="157">
        <f t="shared" si="94"/>
        <v>0</v>
      </c>
    </row>
    <row r="728" spans="1:14" ht="26.1" customHeight="1" x14ac:dyDescent="0.2">
      <c r="A728" s="80" t="s">
        <v>1769</v>
      </c>
      <c r="B728" s="57" t="s">
        <v>1770</v>
      </c>
      <c r="C728" s="56" t="s">
        <v>17</v>
      </c>
      <c r="D728" s="56" t="s">
        <v>1771</v>
      </c>
      <c r="E728" s="58" t="s">
        <v>26</v>
      </c>
      <c r="F728" s="57">
        <v>1</v>
      </c>
      <c r="G728" s="59">
        <v>29.2</v>
      </c>
      <c r="H728" s="59">
        <v>9.5</v>
      </c>
      <c r="I728" s="59">
        <v>27</v>
      </c>
      <c r="J728" s="59">
        <v>36.5</v>
      </c>
      <c r="K728" s="59">
        <v>9.5</v>
      </c>
      <c r="L728" s="59">
        <v>27</v>
      </c>
      <c r="M728" s="81">
        <v>36.5</v>
      </c>
      <c r="N728" s="157">
        <f t="shared" si="94"/>
        <v>0</v>
      </c>
    </row>
    <row r="729" spans="1:14" ht="39" customHeight="1" x14ac:dyDescent="0.2">
      <c r="A729" s="80" t="s">
        <v>1772</v>
      </c>
      <c r="B729" s="57" t="s">
        <v>1773</v>
      </c>
      <c r="C729" s="56" t="s">
        <v>437</v>
      </c>
      <c r="D729" s="56" t="s">
        <v>1513</v>
      </c>
      <c r="E729" s="58" t="s">
        <v>26</v>
      </c>
      <c r="F729" s="57">
        <v>4</v>
      </c>
      <c r="G729" s="59">
        <v>69.58</v>
      </c>
      <c r="H729" s="59">
        <v>16.59</v>
      </c>
      <c r="I729" s="59">
        <v>70.38</v>
      </c>
      <c r="J729" s="59">
        <v>86.97</v>
      </c>
      <c r="K729" s="59">
        <v>66.36</v>
      </c>
      <c r="L729" s="59">
        <v>281.52</v>
      </c>
      <c r="M729" s="81">
        <v>347.88</v>
      </c>
      <c r="N729" s="157">
        <f t="shared" si="94"/>
        <v>0</v>
      </c>
    </row>
    <row r="730" spans="1:14" ht="39" customHeight="1" x14ac:dyDescent="0.2">
      <c r="A730" s="80" t="s">
        <v>1774</v>
      </c>
      <c r="B730" s="57" t="s">
        <v>1775</v>
      </c>
      <c r="C730" s="56" t="s">
        <v>437</v>
      </c>
      <c r="D730" s="56" t="s">
        <v>1516</v>
      </c>
      <c r="E730" s="58" t="s">
        <v>26</v>
      </c>
      <c r="F730" s="57">
        <v>2</v>
      </c>
      <c r="G730" s="59">
        <v>132.33000000000001</v>
      </c>
      <c r="H730" s="59">
        <v>16.59</v>
      </c>
      <c r="I730" s="59">
        <v>148.82</v>
      </c>
      <c r="J730" s="59">
        <v>165.41</v>
      </c>
      <c r="K730" s="59">
        <v>33.18</v>
      </c>
      <c r="L730" s="59">
        <v>297.64</v>
      </c>
      <c r="M730" s="81">
        <v>330.82</v>
      </c>
      <c r="N730" s="157">
        <f t="shared" si="94"/>
        <v>0</v>
      </c>
    </row>
    <row r="731" spans="1:14" ht="24" customHeight="1" x14ac:dyDescent="0.2">
      <c r="A731" s="84" t="s">
        <v>1776</v>
      </c>
      <c r="B731" s="60"/>
      <c r="C731" s="60"/>
      <c r="D731" s="60" t="s">
        <v>1777</v>
      </c>
      <c r="E731" s="60"/>
      <c r="F731" s="61"/>
      <c r="G731" s="62"/>
      <c r="H731" s="63"/>
      <c r="I731" s="63"/>
      <c r="J731" s="63"/>
      <c r="K731" s="64">
        <f t="shared" ref="K731:L731" si="97">SUM(K732:K741)</f>
        <v>12399.55</v>
      </c>
      <c r="L731" s="64">
        <f t="shared" si="97"/>
        <v>24761.279999999999</v>
      </c>
      <c r="M731" s="91">
        <f>SUM(M732:M741)</f>
        <v>37160.82</v>
      </c>
      <c r="N731" s="157">
        <f t="shared" si="94"/>
        <v>0</v>
      </c>
    </row>
    <row r="732" spans="1:14" ht="39" customHeight="1" x14ac:dyDescent="0.2">
      <c r="A732" s="80" t="s">
        <v>1778</v>
      </c>
      <c r="B732" s="57" t="s">
        <v>1481</v>
      </c>
      <c r="C732" s="56" t="s">
        <v>17</v>
      </c>
      <c r="D732" s="56" t="s">
        <v>1482</v>
      </c>
      <c r="E732" s="58" t="s">
        <v>34</v>
      </c>
      <c r="F732" s="57">
        <v>214.99</v>
      </c>
      <c r="G732" s="59">
        <v>18.66</v>
      </c>
      <c r="H732" s="59">
        <v>10.54</v>
      </c>
      <c r="I732" s="59">
        <v>12.78</v>
      </c>
      <c r="J732" s="59">
        <v>23.32</v>
      </c>
      <c r="K732" s="59">
        <v>2265.9899999999998</v>
      </c>
      <c r="L732" s="59">
        <v>2747.57</v>
      </c>
      <c r="M732" s="81">
        <v>5013.5600000000004</v>
      </c>
      <c r="N732" s="157">
        <f t="shared" si="94"/>
        <v>0</v>
      </c>
    </row>
    <row r="733" spans="1:14" ht="39" customHeight="1" x14ac:dyDescent="0.2">
      <c r="A733" s="80" t="s">
        <v>1779</v>
      </c>
      <c r="B733" s="57" t="s">
        <v>1780</v>
      </c>
      <c r="C733" s="56" t="s">
        <v>17</v>
      </c>
      <c r="D733" s="56" t="s">
        <v>1781</v>
      </c>
      <c r="E733" s="58" t="s">
        <v>34</v>
      </c>
      <c r="F733" s="57">
        <v>100.59</v>
      </c>
      <c r="G733" s="59">
        <v>11.47</v>
      </c>
      <c r="H733" s="59">
        <v>5.7</v>
      </c>
      <c r="I733" s="59">
        <v>8.6300000000000008</v>
      </c>
      <c r="J733" s="59">
        <v>14.33</v>
      </c>
      <c r="K733" s="59">
        <v>573.36</v>
      </c>
      <c r="L733" s="59">
        <v>868.09</v>
      </c>
      <c r="M733" s="81">
        <v>1441.45</v>
      </c>
      <c r="N733" s="157">
        <f t="shared" si="94"/>
        <v>0</v>
      </c>
    </row>
    <row r="734" spans="1:14" ht="39" customHeight="1" x14ac:dyDescent="0.2">
      <c r="A734" s="80" t="s">
        <v>1782</v>
      </c>
      <c r="B734" s="57" t="s">
        <v>1783</v>
      </c>
      <c r="C734" s="56" t="s">
        <v>17</v>
      </c>
      <c r="D734" s="56" t="s">
        <v>1784</v>
      </c>
      <c r="E734" s="58" t="s">
        <v>34</v>
      </c>
      <c r="F734" s="57">
        <v>9.9</v>
      </c>
      <c r="G734" s="59">
        <v>15.5</v>
      </c>
      <c r="H734" s="59">
        <v>6.65</v>
      </c>
      <c r="I734" s="59">
        <v>12.72</v>
      </c>
      <c r="J734" s="59">
        <v>19.37</v>
      </c>
      <c r="K734" s="59">
        <v>65.84</v>
      </c>
      <c r="L734" s="59">
        <v>125.93</v>
      </c>
      <c r="M734" s="81">
        <v>191.76</v>
      </c>
      <c r="N734" s="157">
        <f t="shared" si="94"/>
        <v>0</v>
      </c>
    </row>
    <row r="735" spans="1:14" ht="39" customHeight="1" x14ac:dyDescent="0.2">
      <c r="A735" s="80" t="s">
        <v>1785</v>
      </c>
      <c r="B735" s="57" t="s">
        <v>1354</v>
      </c>
      <c r="C735" s="56" t="s">
        <v>17</v>
      </c>
      <c r="D735" s="56" t="s">
        <v>1355</v>
      </c>
      <c r="E735" s="58" t="s">
        <v>34</v>
      </c>
      <c r="F735" s="57">
        <v>14.05</v>
      </c>
      <c r="G735" s="59">
        <v>18.82</v>
      </c>
      <c r="H735" s="59">
        <v>13.59</v>
      </c>
      <c r="I735" s="59">
        <v>9.93</v>
      </c>
      <c r="J735" s="59">
        <v>23.52</v>
      </c>
      <c r="K735" s="59">
        <v>190.94</v>
      </c>
      <c r="L735" s="59">
        <v>139.51</v>
      </c>
      <c r="M735" s="81">
        <v>330.45</v>
      </c>
      <c r="N735" s="157">
        <f t="shared" si="94"/>
        <v>0</v>
      </c>
    </row>
    <row r="736" spans="1:14" ht="39" customHeight="1" x14ac:dyDescent="0.2">
      <c r="A736" s="80" t="s">
        <v>1786</v>
      </c>
      <c r="B736" s="57" t="s">
        <v>1490</v>
      </c>
      <c r="C736" s="56" t="s">
        <v>17</v>
      </c>
      <c r="D736" s="56" t="s">
        <v>1491</v>
      </c>
      <c r="E736" s="58" t="s">
        <v>34</v>
      </c>
      <c r="F736" s="57">
        <v>32</v>
      </c>
      <c r="G736" s="59">
        <v>19.21</v>
      </c>
      <c r="H736" s="59">
        <v>13.97</v>
      </c>
      <c r="I736" s="59">
        <v>10.039999999999999</v>
      </c>
      <c r="J736" s="59">
        <v>24.01</v>
      </c>
      <c r="K736" s="59">
        <v>447.04</v>
      </c>
      <c r="L736" s="59">
        <v>321.27999999999997</v>
      </c>
      <c r="M736" s="81">
        <v>768.32</v>
      </c>
      <c r="N736" s="157">
        <f t="shared" si="94"/>
        <v>0</v>
      </c>
    </row>
    <row r="737" spans="1:14" ht="39" customHeight="1" x14ac:dyDescent="0.2">
      <c r="A737" s="80" t="s">
        <v>1787</v>
      </c>
      <c r="B737" s="57" t="s">
        <v>1493</v>
      </c>
      <c r="C737" s="56" t="s">
        <v>17</v>
      </c>
      <c r="D737" s="56" t="s">
        <v>1494</v>
      </c>
      <c r="E737" s="58" t="s">
        <v>34</v>
      </c>
      <c r="F737" s="57">
        <v>128.9</v>
      </c>
      <c r="G737" s="59">
        <v>20.41</v>
      </c>
      <c r="H737" s="59">
        <v>15.09</v>
      </c>
      <c r="I737" s="59">
        <v>10.42</v>
      </c>
      <c r="J737" s="59">
        <v>25.51</v>
      </c>
      <c r="K737" s="59">
        <v>1945.1</v>
      </c>
      <c r="L737" s="59">
        <v>1343.13</v>
      </c>
      <c r="M737" s="81">
        <v>3288.23</v>
      </c>
      <c r="N737" s="157">
        <f t="shared" si="94"/>
        <v>0</v>
      </c>
    </row>
    <row r="738" spans="1:14" ht="39" customHeight="1" x14ac:dyDescent="0.2">
      <c r="A738" s="80" t="s">
        <v>1788</v>
      </c>
      <c r="B738" s="57" t="s">
        <v>1496</v>
      </c>
      <c r="C738" s="56" t="s">
        <v>17</v>
      </c>
      <c r="D738" s="56" t="s">
        <v>1497</v>
      </c>
      <c r="E738" s="58" t="s">
        <v>34</v>
      </c>
      <c r="F738" s="57">
        <v>33.1</v>
      </c>
      <c r="G738" s="59">
        <v>19.77</v>
      </c>
      <c r="H738" s="59">
        <v>14.49</v>
      </c>
      <c r="I738" s="59">
        <v>10.220000000000001</v>
      </c>
      <c r="J738" s="59">
        <v>24.71</v>
      </c>
      <c r="K738" s="59">
        <v>479.62</v>
      </c>
      <c r="L738" s="59">
        <v>338.28</v>
      </c>
      <c r="M738" s="81">
        <v>817.9</v>
      </c>
      <c r="N738" s="157">
        <f t="shared" si="94"/>
        <v>0</v>
      </c>
    </row>
    <row r="739" spans="1:14" ht="26.1" customHeight="1" x14ac:dyDescent="0.2">
      <c r="A739" s="80" t="s">
        <v>1789</v>
      </c>
      <c r="B739" s="57" t="s">
        <v>1499</v>
      </c>
      <c r="C739" s="56" t="s">
        <v>437</v>
      </c>
      <c r="D739" s="56" t="s">
        <v>1500</v>
      </c>
      <c r="E739" s="58" t="s">
        <v>34</v>
      </c>
      <c r="F739" s="57">
        <v>39.85</v>
      </c>
      <c r="G739" s="59">
        <v>49.57</v>
      </c>
      <c r="H739" s="59">
        <v>13.73</v>
      </c>
      <c r="I739" s="59">
        <v>48.23</v>
      </c>
      <c r="J739" s="59">
        <v>61.96</v>
      </c>
      <c r="K739" s="59">
        <v>547.14</v>
      </c>
      <c r="L739" s="59">
        <v>1921.96</v>
      </c>
      <c r="M739" s="81">
        <v>2469.1</v>
      </c>
      <c r="N739" s="157">
        <f t="shared" si="94"/>
        <v>0</v>
      </c>
    </row>
    <row r="740" spans="1:14" ht="39" customHeight="1" x14ac:dyDescent="0.2">
      <c r="A740" s="80" t="s">
        <v>1790</v>
      </c>
      <c r="B740" s="57" t="s">
        <v>1607</v>
      </c>
      <c r="C740" s="56" t="s">
        <v>17</v>
      </c>
      <c r="D740" s="56" t="s">
        <v>1608</v>
      </c>
      <c r="E740" s="58" t="s">
        <v>34</v>
      </c>
      <c r="F740" s="57">
        <v>25.4</v>
      </c>
      <c r="G740" s="59">
        <v>94.89</v>
      </c>
      <c r="H740" s="59">
        <v>30.6</v>
      </c>
      <c r="I740" s="59">
        <v>88.01</v>
      </c>
      <c r="J740" s="59">
        <v>118.61</v>
      </c>
      <c r="K740" s="59">
        <v>777.24</v>
      </c>
      <c r="L740" s="59">
        <v>2235.4499999999998</v>
      </c>
      <c r="M740" s="81">
        <v>3012.69</v>
      </c>
      <c r="N740" s="157">
        <f t="shared" si="94"/>
        <v>0</v>
      </c>
    </row>
    <row r="741" spans="1:14" ht="39" customHeight="1" x14ac:dyDescent="0.2">
      <c r="A741" s="80" t="s">
        <v>1791</v>
      </c>
      <c r="B741" s="57" t="s">
        <v>1601</v>
      </c>
      <c r="C741" s="56" t="s">
        <v>17</v>
      </c>
      <c r="D741" s="56" t="s">
        <v>1602</v>
      </c>
      <c r="E741" s="58" t="s">
        <v>34</v>
      </c>
      <c r="F741" s="57">
        <v>155.9</v>
      </c>
      <c r="G741" s="59">
        <v>101.75</v>
      </c>
      <c r="H741" s="59">
        <v>32.76</v>
      </c>
      <c r="I741" s="59">
        <v>94.42</v>
      </c>
      <c r="J741" s="59">
        <v>127.18</v>
      </c>
      <c r="K741" s="59">
        <v>5107.28</v>
      </c>
      <c r="L741" s="59">
        <v>14720.08</v>
      </c>
      <c r="M741" s="81">
        <v>19827.36</v>
      </c>
      <c r="N741" s="157">
        <f t="shared" si="94"/>
        <v>0</v>
      </c>
    </row>
    <row r="742" spans="1:14" ht="24" customHeight="1" x14ac:dyDescent="0.2">
      <c r="A742" s="82" t="s">
        <v>1792</v>
      </c>
      <c r="B742" s="51"/>
      <c r="C742" s="51"/>
      <c r="D742" s="51" t="s">
        <v>1793</v>
      </c>
      <c r="E742" s="51"/>
      <c r="F742" s="52"/>
      <c r="G742" s="53"/>
      <c r="H742" s="54"/>
      <c r="I742" s="54"/>
      <c r="J742" s="54"/>
      <c r="K742" s="55">
        <f t="shared" ref="K742:L742" si="98">SUM(K743:K744)</f>
        <v>215.61</v>
      </c>
      <c r="L742" s="55">
        <f t="shared" si="98"/>
        <v>11767.36</v>
      </c>
      <c r="M742" s="90">
        <f>SUM(M743:M744)</f>
        <v>11982.97</v>
      </c>
      <c r="N742" s="157">
        <f t="shared" si="94"/>
        <v>0</v>
      </c>
    </row>
    <row r="743" spans="1:14" ht="24" customHeight="1" x14ac:dyDescent="0.2">
      <c r="A743" s="80" t="s">
        <v>1794</v>
      </c>
      <c r="B743" s="57" t="s">
        <v>1795</v>
      </c>
      <c r="C743" s="56" t="s">
        <v>437</v>
      </c>
      <c r="D743" s="56" t="s">
        <v>1796</v>
      </c>
      <c r="E743" s="58" t="s">
        <v>34</v>
      </c>
      <c r="F743" s="57">
        <v>6</v>
      </c>
      <c r="G743" s="59">
        <v>110.22</v>
      </c>
      <c r="H743" s="59">
        <v>25.74</v>
      </c>
      <c r="I743" s="59">
        <v>112.03</v>
      </c>
      <c r="J743" s="59">
        <v>137.77000000000001</v>
      </c>
      <c r="K743" s="59">
        <v>154.44</v>
      </c>
      <c r="L743" s="59">
        <v>672.18</v>
      </c>
      <c r="M743" s="81">
        <v>826.62</v>
      </c>
      <c r="N743" s="157">
        <f t="shared" si="94"/>
        <v>0</v>
      </c>
    </row>
    <row r="744" spans="1:14" ht="26.1" customHeight="1" x14ac:dyDescent="0.2">
      <c r="A744" s="80" t="s">
        <v>1797</v>
      </c>
      <c r="B744" s="57" t="s">
        <v>1798</v>
      </c>
      <c r="C744" s="56" t="s">
        <v>437</v>
      </c>
      <c r="D744" s="56" t="s">
        <v>1799</v>
      </c>
      <c r="E744" s="58" t="s">
        <v>26</v>
      </c>
      <c r="F744" s="57">
        <v>1</v>
      </c>
      <c r="G744" s="59">
        <v>8925.08</v>
      </c>
      <c r="H744" s="59">
        <v>61.17</v>
      </c>
      <c r="I744" s="59">
        <v>11095.18</v>
      </c>
      <c r="J744" s="59">
        <v>11156.35</v>
      </c>
      <c r="K744" s="59">
        <v>61.17</v>
      </c>
      <c r="L744" s="59">
        <v>11095.18</v>
      </c>
      <c r="M744" s="81">
        <v>11156.35</v>
      </c>
      <c r="N744" s="157">
        <f t="shared" si="94"/>
        <v>0</v>
      </c>
    </row>
    <row r="745" spans="1:14" ht="26.1" customHeight="1" x14ac:dyDescent="0.2">
      <c r="A745" s="82" t="s">
        <v>1800</v>
      </c>
      <c r="B745" s="51"/>
      <c r="C745" s="51"/>
      <c r="D745" s="51" t="s">
        <v>1801</v>
      </c>
      <c r="E745" s="51"/>
      <c r="F745" s="52"/>
      <c r="G745" s="53"/>
      <c r="H745" s="54"/>
      <c r="I745" s="54"/>
      <c r="J745" s="54"/>
      <c r="K745" s="55">
        <f t="shared" ref="K745:L745" si="99">SUM(K746:K761)</f>
        <v>11074.28</v>
      </c>
      <c r="L745" s="55">
        <f t="shared" si="99"/>
        <v>59553.46</v>
      </c>
      <c r="M745" s="90">
        <f>SUM(M746:M761)</f>
        <v>70627.740000000005</v>
      </c>
      <c r="N745" s="157">
        <f t="shared" si="94"/>
        <v>0.01</v>
      </c>
    </row>
    <row r="746" spans="1:14" ht="26.1" customHeight="1" x14ac:dyDescent="0.2">
      <c r="A746" s="80" t="s">
        <v>1802</v>
      </c>
      <c r="B746" s="57" t="s">
        <v>1803</v>
      </c>
      <c r="C746" s="56" t="s">
        <v>17</v>
      </c>
      <c r="D746" s="56" t="s">
        <v>1804</v>
      </c>
      <c r="E746" s="58" t="s">
        <v>26</v>
      </c>
      <c r="F746" s="57">
        <v>1</v>
      </c>
      <c r="G746" s="59">
        <v>154.66999999999999</v>
      </c>
      <c r="H746" s="59">
        <v>6.44</v>
      </c>
      <c r="I746" s="59">
        <v>186.89</v>
      </c>
      <c r="J746" s="59">
        <v>193.33</v>
      </c>
      <c r="K746" s="59">
        <v>6.44</v>
      </c>
      <c r="L746" s="59">
        <v>186.89</v>
      </c>
      <c r="M746" s="81">
        <v>193.33</v>
      </c>
      <c r="N746" s="157">
        <f t="shared" si="94"/>
        <v>0</v>
      </c>
    </row>
    <row r="747" spans="1:14" ht="26.1" customHeight="1" x14ac:dyDescent="0.2">
      <c r="A747" s="80" t="s">
        <v>1805</v>
      </c>
      <c r="B747" s="57" t="s">
        <v>1806</v>
      </c>
      <c r="C747" s="56" t="s">
        <v>17</v>
      </c>
      <c r="D747" s="56" t="s">
        <v>1807</v>
      </c>
      <c r="E747" s="58" t="s">
        <v>113</v>
      </c>
      <c r="F747" s="57">
        <v>33.32</v>
      </c>
      <c r="G747" s="59">
        <v>11.8</v>
      </c>
      <c r="H747" s="59">
        <v>1.79</v>
      </c>
      <c r="I747" s="59">
        <v>12.96</v>
      </c>
      <c r="J747" s="59">
        <v>14.75</v>
      </c>
      <c r="K747" s="59">
        <v>59.64</v>
      </c>
      <c r="L747" s="59">
        <v>431.83</v>
      </c>
      <c r="M747" s="81">
        <v>491.47</v>
      </c>
      <c r="N747" s="157">
        <f t="shared" si="94"/>
        <v>0</v>
      </c>
    </row>
    <row r="748" spans="1:14" ht="26.1" customHeight="1" x14ac:dyDescent="0.2">
      <c r="A748" s="80" t="s">
        <v>1808</v>
      </c>
      <c r="B748" s="57" t="s">
        <v>1809</v>
      </c>
      <c r="C748" s="56" t="s">
        <v>17</v>
      </c>
      <c r="D748" s="56" t="s">
        <v>1810</v>
      </c>
      <c r="E748" s="58" t="s">
        <v>26</v>
      </c>
      <c r="F748" s="57">
        <v>31</v>
      </c>
      <c r="G748" s="59">
        <v>24.64</v>
      </c>
      <c r="H748" s="59">
        <v>8.93</v>
      </c>
      <c r="I748" s="59">
        <v>21.87</v>
      </c>
      <c r="J748" s="59">
        <v>30.8</v>
      </c>
      <c r="K748" s="59">
        <v>276.83</v>
      </c>
      <c r="L748" s="59">
        <v>677.97</v>
      </c>
      <c r="M748" s="81">
        <v>954.8</v>
      </c>
      <c r="N748" s="157">
        <f t="shared" si="94"/>
        <v>0</v>
      </c>
    </row>
    <row r="749" spans="1:14" ht="26.1" customHeight="1" x14ac:dyDescent="0.2">
      <c r="A749" s="80" t="s">
        <v>1811</v>
      </c>
      <c r="B749" s="57" t="s">
        <v>1812</v>
      </c>
      <c r="C749" s="56" t="s">
        <v>17</v>
      </c>
      <c r="D749" s="56" t="s">
        <v>1813</v>
      </c>
      <c r="E749" s="58" t="s">
        <v>26</v>
      </c>
      <c r="F749" s="57">
        <v>6</v>
      </c>
      <c r="G749" s="59">
        <v>25.5</v>
      </c>
      <c r="H749" s="59">
        <v>15.32</v>
      </c>
      <c r="I749" s="59">
        <v>16.55</v>
      </c>
      <c r="J749" s="59">
        <v>31.87</v>
      </c>
      <c r="K749" s="59">
        <v>91.92</v>
      </c>
      <c r="L749" s="59">
        <v>99.3</v>
      </c>
      <c r="M749" s="81">
        <v>191.22</v>
      </c>
      <c r="N749" s="157">
        <f t="shared" si="94"/>
        <v>0</v>
      </c>
    </row>
    <row r="750" spans="1:14" ht="39" customHeight="1" x14ac:dyDescent="0.2">
      <c r="A750" s="80" t="s">
        <v>1814</v>
      </c>
      <c r="B750" s="57" t="s">
        <v>1815</v>
      </c>
      <c r="C750" s="56" t="s">
        <v>17</v>
      </c>
      <c r="D750" s="56" t="s">
        <v>1816</v>
      </c>
      <c r="E750" s="58" t="s">
        <v>26</v>
      </c>
      <c r="F750" s="57">
        <v>1</v>
      </c>
      <c r="G750" s="59">
        <v>136.58000000000001</v>
      </c>
      <c r="H750" s="59">
        <v>126.43</v>
      </c>
      <c r="I750" s="59">
        <v>44.29</v>
      </c>
      <c r="J750" s="59">
        <v>170.72</v>
      </c>
      <c r="K750" s="59">
        <v>126.43</v>
      </c>
      <c r="L750" s="59">
        <v>44.29</v>
      </c>
      <c r="M750" s="81">
        <v>170.72</v>
      </c>
      <c r="N750" s="157">
        <f t="shared" si="94"/>
        <v>0</v>
      </c>
    </row>
    <row r="751" spans="1:14" ht="39" customHeight="1" x14ac:dyDescent="0.2">
      <c r="A751" s="80" t="s">
        <v>1817</v>
      </c>
      <c r="B751" s="57" t="s">
        <v>1818</v>
      </c>
      <c r="C751" s="56" t="s">
        <v>17</v>
      </c>
      <c r="D751" s="56" t="s">
        <v>1819</v>
      </c>
      <c r="E751" s="58" t="s">
        <v>26</v>
      </c>
      <c r="F751" s="57">
        <v>150</v>
      </c>
      <c r="G751" s="59">
        <v>26.43</v>
      </c>
      <c r="H751" s="59">
        <v>14.89</v>
      </c>
      <c r="I751" s="59">
        <v>18.14</v>
      </c>
      <c r="J751" s="59">
        <v>33.03</v>
      </c>
      <c r="K751" s="59">
        <v>2233.5</v>
      </c>
      <c r="L751" s="59">
        <v>2721</v>
      </c>
      <c r="M751" s="81">
        <v>4954.5</v>
      </c>
      <c r="N751" s="157">
        <f t="shared" si="94"/>
        <v>0</v>
      </c>
    </row>
    <row r="752" spans="1:14" ht="26.1" customHeight="1" x14ac:dyDescent="0.2">
      <c r="A752" s="80" t="s">
        <v>1820</v>
      </c>
      <c r="B752" s="57" t="s">
        <v>1821</v>
      </c>
      <c r="C752" s="56" t="s">
        <v>404</v>
      </c>
      <c r="D752" s="56" t="s">
        <v>1822</v>
      </c>
      <c r="E752" s="58" t="s">
        <v>26</v>
      </c>
      <c r="F752" s="57">
        <v>1</v>
      </c>
      <c r="G752" s="59">
        <v>342.41</v>
      </c>
      <c r="H752" s="59">
        <v>65.11</v>
      </c>
      <c r="I752" s="59">
        <v>362.9</v>
      </c>
      <c r="J752" s="59">
        <v>428.01</v>
      </c>
      <c r="K752" s="59">
        <v>65.11</v>
      </c>
      <c r="L752" s="59">
        <v>362.9</v>
      </c>
      <c r="M752" s="81">
        <v>428.01</v>
      </c>
      <c r="N752" s="157">
        <f t="shared" si="94"/>
        <v>0</v>
      </c>
    </row>
    <row r="753" spans="1:14" ht="24" customHeight="1" x14ac:dyDescent="0.2">
      <c r="A753" s="80" t="s">
        <v>1823</v>
      </c>
      <c r="B753" s="57" t="s">
        <v>1824</v>
      </c>
      <c r="C753" s="56" t="s">
        <v>17</v>
      </c>
      <c r="D753" s="56" t="s">
        <v>1825</v>
      </c>
      <c r="E753" s="58" t="s">
        <v>58</v>
      </c>
      <c r="F753" s="57">
        <v>48.16</v>
      </c>
      <c r="G753" s="59">
        <v>85.24</v>
      </c>
      <c r="H753" s="59">
        <v>74.16</v>
      </c>
      <c r="I753" s="59">
        <v>32.39</v>
      </c>
      <c r="J753" s="59">
        <v>106.55</v>
      </c>
      <c r="K753" s="59">
        <v>3571.55</v>
      </c>
      <c r="L753" s="59">
        <v>1559.89</v>
      </c>
      <c r="M753" s="81">
        <v>5131.4399999999996</v>
      </c>
      <c r="N753" s="157">
        <f t="shared" si="94"/>
        <v>0</v>
      </c>
    </row>
    <row r="754" spans="1:14" ht="26.1" customHeight="1" x14ac:dyDescent="0.2">
      <c r="A754" s="80" t="s">
        <v>1826</v>
      </c>
      <c r="B754" s="57" t="s">
        <v>1827</v>
      </c>
      <c r="C754" s="56" t="s">
        <v>17</v>
      </c>
      <c r="D754" s="56" t="s">
        <v>1828</v>
      </c>
      <c r="E754" s="58" t="s">
        <v>58</v>
      </c>
      <c r="F754" s="57">
        <v>48.16</v>
      </c>
      <c r="G754" s="59">
        <v>26.19</v>
      </c>
      <c r="H754" s="59">
        <v>20.61</v>
      </c>
      <c r="I754" s="59">
        <v>12.12</v>
      </c>
      <c r="J754" s="59">
        <v>32.729999999999997</v>
      </c>
      <c r="K754" s="59">
        <v>992.58</v>
      </c>
      <c r="L754" s="59">
        <v>583.69000000000005</v>
      </c>
      <c r="M754" s="81">
        <v>1576.27</v>
      </c>
      <c r="N754" s="157">
        <f t="shared" si="94"/>
        <v>0</v>
      </c>
    </row>
    <row r="755" spans="1:14" ht="26.1" customHeight="1" x14ac:dyDescent="0.2">
      <c r="A755" s="80" t="s">
        <v>1829</v>
      </c>
      <c r="B755" s="57" t="s">
        <v>1830</v>
      </c>
      <c r="C755" s="56" t="s">
        <v>17</v>
      </c>
      <c r="D755" s="56" t="s">
        <v>1831</v>
      </c>
      <c r="E755" s="58" t="s">
        <v>26</v>
      </c>
      <c r="F755" s="57">
        <v>18</v>
      </c>
      <c r="G755" s="59">
        <v>66.84</v>
      </c>
      <c r="H755" s="59">
        <v>11.91</v>
      </c>
      <c r="I755" s="59">
        <v>71.64</v>
      </c>
      <c r="J755" s="59">
        <v>83.55</v>
      </c>
      <c r="K755" s="59">
        <v>214.38</v>
      </c>
      <c r="L755" s="59">
        <v>1289.52</v>
      </c>
      <c r="M755" s="81">
        <v>1503.9</v>
      </c>
      <c r="N755" s="157">
        <f t="shared" si="94"/>
        <v>0</v>
      </c>
    </row>
    <row r="756" spans="1:14" ht="26.1" customHeight="1" x14ac:dyDescent="0.2">
      <c r="A756" s="80" t="s">
        <v>1832</v>
      </c>
      <c r="B756" s="57" t="s">
        <v>1833</v>
      </c>
      <c r="C756" s="56" t="s">
        <v>17</v>
      </c>
      <c r="D756" s="56" t="s">
        <v>1834</v>
      </c>
      <c r="E756" s="58" t="s">
        <v>34</v>
      </c>
      <c r="F756" s="57">
        <v>60</v>
      </c>
      <c r="G756" s="59">
        <v>79.19</v>
      </c>
      <c r="H756" s="59">
        <v>21.83</v>
      </c>
      <c r="I756" s="59">
        <v>77.150000000000006</v>
      </c>
      <c r="J756" s="59">
        <v>98.98</v>
      </c>
      <c r="K756" s="59">
        <v>1309.8</v>
      </c>
      <c r="L756" s="59">
        <v>4629</v>
      </c>
      <c r="M756" s="81">
        <v>5938.8</v>
      </c>
      <c r="N756" s="157">
        <f t="shared" si="94"/>
        <v>0</v>
      </c>
    </row>
    <row r="757" spans="1:14" ht="26.1" customHeight="1" x14ac:dyDescent="0.2">
      <c r="A757" s="80" t="s">
        <v>1835</v>
      </c>
      <c r="B757" s="57" t="s">
        <v>1836</v>
      </c>
      <c r="C757" s="56" t="s">
        <v>17</v>
      </c>
      <c r="D757" s="56" t="s">
        <v>1837</v>
      </c>
      <c r="E757" s="58" t="s">
        <v>34</v>
      </c>
      <c r="F757" s="57">
        <v>515</v>
      </c>
      <c r="G757" s="59">
        <v>71.09</v>
      </c>
      <c r="H757" s="59">
        <v>1.57</v>
      </c>
      <c r="I757" s="59">
        <v>87.29</v>
      </c>
      <c r="J757" s="59">
        <v>88.86</v>
      </c>
      <c r="K757" s="59">
        <v>808.55</v>
      </c>
      <c r="L757" s="59">
        <v>44954.35</v>
      </c>
      <c r="M757" s="81">
        <v>45762.9</v>
      </c>
      <c r="N757" s="157">
        <f t="shared" si="94"/>
        <v>0</v>
      </c>
    </row>
    <row r="758" spans="1:14" ht="26.1" customHeight="1" x14ac:dyDescent="0.2">
      <c r="A758" s="80" t="s">
        <v>1838</v>
      </c>
      <c r="B758" s="57" t="s">
        <v>1839</v>
      </c>
      <c r="C758" s="56" t="s">
        <v>17</v>
      </c>
      <c r="D758" s="56" t="s">
        <v>1840</v>
      </c>
      <c r="E758" s="58" t="s">
        <v>26</v>
      </c>
      <c r="F758" s="57">
        <v>18</v>
      </c>
      <c r="G758" s="59">
        <v>57.04</v>
      </c>
      <c r="H758" s="59">
        <v>6.98</v>
      </c>
      <c r="I758" s="59">
        <v>64.319999999999993</v>
      </c>
      <c r="J758" s="59">
        <v>71.3</v>
      </c>
      <c r="K758" s="59">
        <v>125.64</v>
      </c>
      <c r="L758" s="59">
        <v>1157.76</v>
      </c>
      <c r="M758" s="81">
        <v>1283.4000000000001</v>
      </c>
      <c r="N758" s="157">
        <f t="shared" si="94"/>
        <v>0</v>
      </c>
    </row>
    <row r="759" spans="1:14" ht="39" customHeight="1" x14ac:dyDescent="0.2">
      <c r="A759" s="88" t="s">
        <v>1841</v>
      </c>
      <c r="B759" s="71" t="s">
        <v>1842</v>
      </c>
      <c r="C759" s="70" t="s">
        <v>17</v>
      </c>
      <c r="D759" s="70" t="s">
        <v>1843</v>
      </c>
      <c r="E759" s="72" t="s">
        <v>26</v>
      </c>
      <c r="F759" s="71">
        <v>31</v>
      </c>
      <c r="G759" s="73">
        <v>5.66</v>
      </c>
      <c r="H759" s="73">
        <v>0</v>
      </c>
      <c r="I759" s="73">
        <v>7.08</v>
      </c>
      <c r="J759" s="73">
        <v>7.08</v>
      </c>
      <c r="K759" s="73">
        <v>0</v>
      </c>
      <c r="L759" s="73">
        <v>219.17</v>
      </c>
      <c r="M759" s="89">
        <v>219.17</v>
      </c>
      <c r="N759" s="157">
        <f t="shared" si="94"/>
        <v>0</v>
      </c>
    </row>
    <row r="760" spans="1:14" ht="24" customHeight="1" x14ac:dyDescent="0.2">
      <c r="A760" s="80" t="s">
        <v>1844</v>
      </c>
      <c r="B760" s="57" t="s">
        <v>1845</v>
      </c>
      <c r="C760" s="56" t="s">
        <v>437</v>
      </c>
      <c r="D760" s="56" t="s">
        <v>1846</v>
      </c>
      <c r="E760" s="58" t="s">
        <v>26</v>
      </c>
      <c r="F760" s="57">
        <v>31</v>
      </c>
      <c r="G760" s="59">
        <v>16.010000000000002</v>
      </c>
      <c r="H760" s="59">
        <v>9.61</v>
      </c>
      <c r="I760" s="59">
        <v>10.4</v>
      </c>
      <c r="J760" s="59">
        <v>20.010000000000002</v>
      </c>
      <c r="K760" s="59">
        <v>297.91000000000003</v>
      </c>
      <c r="L760" s="59">
        <v>322.39999999999998</v>
      </c>
      <c r="M760" s="81">
        <v>620.30999999999995</v>
      </c>
      <c r="N760" s="157">
        <f t="shared" si="94"/>
        <v>0</v>
      </c>
    </row>
    <row r="761" spans="1:14" ht="26.1" customHeight="1" x14ac:dyDescent="0.2">
      <c r="A761" s="80" t="s">
        <v>1847</v>
      </c>
      <c r="B761" s="57" t="s">
        <v>1848</v>
      </c>
      <c r="C761" s="56" t="s">
        <v>17</v>
      </c>
      <c r="D761" s="56" t="s">
        <v>1849</v>
      </c>
      <c r="E761" s="58" t="s">
        <v>26</v>
      </c>
      <c r="F761" s="57">
        <v>30</v>
      </c>
      <c r="G761" s="59">
        <v>32.200000000000003</v>
      </c>
      <c r="H761" s="59">
        <v>29.8</v>
      </c>
      <c r="I761" s="59">
        <v>10.45</v>
      </c>
      <c r="J761" s="59">
        <v>40.25</v>
      </c>
      <c r="K761" s="59">
        <v>894</v>
      </c>
      <c r="L761" s="59">
        <v>313.5</v>
      </c>
      <c r="M761" s="81">
        <v>1207.5</v>
      </c>
      <c r="N761" s="157">
        <f t="shared" si="94"/>
        <v>0</v>
      </c>
    </row>
    <row r="762" spans="1:14" ht="24" customHeight="1" x14ac:dyDescent="0.2">
      <c r="A762" s="82" t="s">
        <v>1850</v>
      </c>
      <c r="B762" s="51"/>
      <c r="C762" s="51"/>
      <c r="D762" s="51" t="s">
        <v>1851</v>
      </c>
      <c r="E762" s="51"/>
      <c r="F762" s="52"/>
      <c r="G762" s="53"/>
      <c r="H762" s="54"/>
      <c r="I762" s="54"/>
      <c r="J762" s="54"/>
      <c r="K762" s="55">
        <f t="shared" ref="K762:L762" si="100">SUM(K763:K775)</f>
        <v>32511.15</v>
      </c>
      <c r="L762" s="55">
        <f t="shared" si="100"/>
        <v>213001.77</v>
      </c>
      <c r="M762" s="90">
        <f>SUM(M763:M775)</f>
        <v>245512.9</v>
      </c>
      <c r="N762" s="157">
        <f t="shared" si="94"/>
        <v>0.02</v>
      </c>
    </row>
    <row r="763" spans="1:14" ht="24" customHeight="1" x14ac:dyDescent="0.2">
      <c r="A763" s="80" t="s">
        <v>1852</v>
      </c>
      <c r="B763" s="57" t="s">
        <v>1853</v>
      </c>
      <c r="C763" s="56" t="s">
        <v>1854</v>
      </c>
      <c r="D763" s="56" t="s">
        <v>1855</v>
      </c>
      <c r="E763" s="58" t="s">
        <v>1362</v>
      </c>
      <c r="F763" s="57">
        <v>1</v>
      </c>
      <c r="G763" s="59">
        <v>10194.19</v>
      </c>
      <c r="H763" s="59">
        <v>1474.66</v>
      </c>
      <c r="I763" s="59">
        <v>11268.07</v>
      </c>
      <c r="J763" s="59">
        <v>12742.73</v>
      </c>
      <c r="K763" s="59">
        <v>1474.66</v>
      </c>
      <c r="L763" s="59">
        <v>11268.07</v>
      </c>
      <c r="M763" s="81">
        <v>12742.73</v>
      </c>
      <c r="N763" s="157">
        <f t="shared" si="94"/>
        <v>0</v>
      </c>
    </row>
    <row r="764" spans="1:14" ht="39" customHeight="1" x14ac:dyDescent="0.2">
      <c r="A764" s="80" t="s">
        <v>1856</v>
      </c>
      <c r="B764" s="57" t="s">
        <v>1857</v>
      </c>
      <c r="C764" s="56" t="s">
        <v>29</v>
      </c>
      <c r="D764" s="56" t="s">
        <v>1858</v>
      </c>
      <c r="E764" s="58" t="s">
        <v>19</v>
      </c>
      <c r="F764" s="57">
        <v>77.790000000000006</v>
      </c>
      <c r="G764" s="59">
        <v>819.53</v>
      </c>
      <c r="H764" s="59">
        <v>76.44</v>
      </c>
      <c r="I764" s="59">
        <v>947.97</v>
      </c>
      <c r="J764" s="59">
        <v>1024.4100000000001</v>
      </c>
      <c r="K764" s="59">
        <v>5946.27</v>
      </c>
      <c r="L764" s="59">
        <v>73742.58</v>
      </c>
      <c r="M764" s="81">
        <v>79688.850000000006</v>
      </c>
      <c r="N764" s="157">
        <f t="shared" si="94"/>
        <v>0.01</v>
      </c>
    </row>
    <row r="765" spans="1:14" ht="26.1" customHeight="1" x14ac:dyDescent="0.2">
      <c r="A765" s="80" t="s">
        <v>1859</v>
      </c>
      <c r="B765" s="57" t="s">
        <v>1860</v>
      </c>
      <c r="C765" s="56" t="s">
        <v>437</v>
      </c>
      <c r="D765" s="56" t="s">
        <v>1861</v>
      </c>
      <c r="E765" s="58" t="s">
        <v>439</v>
      </c>
      <c r="F765" s="57">
        <v>27.76</v>
      </c>
      <c r="G765" s="59">
        <v>890.83</v>
      </c>
      <c r="H765" s="59">
        <v>61.87</v>
      </c>
      <c r="I765" s="59">
        <v>1051.6600000000001</v>
      </c>
      <c r="J765" s="59">
        <v>1113.53</v>
      </c>
      <c r="K765" s="59">
        <v>1717.51</v>
      </c>
      <c r="L765" s="59">
        <v>29194.080000000002</v>
      </c>
      <c r="M765" s="81">
        <v>30911.59</v>
      </c>
      <c r="N765" s="157">
        <f t="shared" si="94"/>
        <v>0</v>
      </c>
    </row>
    <row r="766" spans="1:14" ht="26.1" customHeight="1" x14ac:dyDescent="0.2">
      <c r="A766" s="80" t="s">
        <v>1862</v>
      </c>
      <c r="B766" s="57" t="s">
        <v>1863</v>
      </c>
      <c r="C766" s="56" t="s">
        <v>437</v>
      </c>
      <c r="D766" s="56" t="s">
        <v>1864</v>
      </c>
      <c r="E766" s="58" t="s">
        <v>439</v>
      </c>
      <c r="F766" s="57">
        <v>207.87</v>
      </c>
      <c r="G766" s="59">
        <v>123.02</v>
      </c>
      <c r="H766" s="59">
        <v>33.75</v>
      </c>
      <c r="I766" s="59">
        <v>120.02</v>
      </c>
      <c r="J766" s="59">
        <v>153.77000000000001</v>
      </c>
      <c r="K766" s="59">
        <v>7015.61</v>
      </c>
      <c r="L766" s="59">
        <v>24948.55</v>
      </c>
      <c r="M766" s="81">
        <v>31964.16</v>
      </c>
      <c r="N766" s="157">
        <f t="shared" si="94"/>
        <v>0</v>
      </c>
    </row>
    <row r="767" spans="1:14" ht="51.95" customHeight="1" x14ac:dyDescent="0.2">
      <c r="A767" s="80" t="s">
        <v>1865</v>
      </c>
      <c r="B767" s="57" t="s">
        <v>1866</v>
      </c>
      <c r="C767" s="56" t="s">
        <v>437</v>
      </c>
      <c r="D767" s="56" t="s">
        <v>1867</v>
      </c>
      <c r="E767" s="58" t="s">
        <v>26</v>
      </c>
      <c r="F767" s="57">
        <v>6</v>
      </c>
      <c r="G767" s="59">
        <v>590.35</v>
      </c>
      <c r="H767" s="59">
        <v>49.52</v>
      </c>
      <c r="I767" s="59">
        <v>688.41</v>
      </c>
      <c r="J767" s="59">
        <v>737.93</v>
      </c>
      <c r="K767" s="59">
        <v>297.12</v>
      </c>
      <c r="L767" s="59">
        <v>4130.46</v>
      </c>
      <c r="M767" s="81">
        <v>4427.58</v>
      </c>
      <c r="N767" s="157">
        <f t="shared" si="94"/>
        <v>0</v>
      </c>
    </row>
    <row r="768" spans="1:14" ht="26.1" customHeight="1" x14ac:dyDescent="0.2">
      <c r="A768" s="80" t="s">
        <v>1868</v>
      </c>
      <c r="B768" s="57" t="s">
        <v>1869</v>
      </c>
      <c r="C768" s="56" t="s">
        <v>437</v>
      </c>
      <c r="D768" s="56" t="s">
        <v>1870</v>
      </c>
      <c r="E768" s="58" t="s">
        <v>34</v>
      </c>
      <c r="F768" s="57">
        <v>50.4</v>
      </c>
      <c r="G768" s="59">
        <v>276.88</v>
      </c>
      <c r="H768" s="59">
        <v>141.34</v>
      </c>
      <c r="I768" s="59">
        <v>204.76</v>
      </c>
      <c r="J768" s="59">
        <v>346.1</v>
      </c>
      <c r="K768" s="59">
        <v>7123.54</v>
      </c>
      <c r="L768" s="59">
        <v>10319.9</v>
      </c>
      <c r="M768" s="81">
        <v>17443.439999999999</v>
      </c>
      <c r="N768" s="157">
        <f t="shared" si="94"/>
        <v>0</v>
      </c>
    </row>
    <row r="769" spans="1:14" ht="26.1" customHeight="1" x14ac:dyDescent="0.2">
      <c r="A769" s="80" t="s">
        <v>1871</v>
      </c>
      <c r="B769" s="57" t="s">
        <v>1872</v>
      </c>
      <c r="C769" s="56" t="s">
        <v>437</v>
      </c>
      <c r="D769" s="56" t="s">
        <v>1873</v>
      </c>
      <c r="E769" s="58" t="s">
        <v>439</v>
      </c>
      <c r="F769" s="57">
        <v>1.2</v>
      </c>
      <c r="G769" s="59">
        <v>710.67</v>
      </c>
      <c r="H769" s="59">
        <v>26.52</v>
      </c>
      <c r="I769" s="59">
        <v>861.81</v>
      </c>
      <c r="J769" s="59">
        <v>888.33</v>
      </c>
      <c r="K769" s="59">
        <v>31.82</v>
      </c>
      <c r="L769" s="59">
        <v>1034.17</v>
      </c>
      <c r="M769" s="81">
        <v>1065.99</v>
      </c>
      <c r="N769" s="157">
        <f t="shared" si="94"/>
        <v>0</v>
      </c>
    </row>
    <row r="770" spans="1:14" ht="24" customHeight="1" x14ac:dyDescent="0.2">
      <c r="A770" s="80" t="s">
        <v>1874</v>
      </c>
      <c r="B770" s="57" t="s">
        <v>1875</v>
      </c>
      <c r="C770" s="56" t="s">
        <v>437</v>
      </c>
      <c r="D770" s="56" t="s">
        <v>1876</v>
      </c>
      <c r="E770" s="58" t="s">
        <v>34</v>
      </c>
      <c r="F770" s="57">
        <v>11.3</v>
      </c>
      <c r="G770" s="59">
        <v>714.21</v>
      </c>
      <c r="H770" s="59">
        <v>194.75</v>
      </c>
      <c r="I770" s="59">
        <v>698.01</v>
      </c>
      <c r="J770" s="59">
        <v>892.76</v>
      </c>
      <c r="K770" s="59">
        <v>2200.6799999999998</v>
      </c>
      <c r="L770" s="59">
        <v>7887.51</v>
      </c>
      <c r="M770" s="81">
        <v>10088.18</v>
      </c>
      <c r="N770" s="157">
        <f t="shared" si="94"/>
        <v>0</v>
      </c>
    </row>
    <row r="771" spans="1:14" ht="39" customHeight="1" x14ac:dyDescent="0.2">
      <c r="A771" s="80" t="s">
        <v>1877</v>
      </c>
      <c r="B771" s="57" t="s">
        <v>1878</v>
      </c>
      <c r="C771" s="56" t="s">
        <v>437</v>
      </c>
      <c r="D771" s="56" t="s">
        <v>1879</v>
      </c>
      <c r="E771" s="58" t="s">
        <v>34</v>
      </c>
      <c r="F771" s="57">
        <v>116.5</v>
      </c>
      <c r="G771" s="59">
        <v>226.17</v>
      </c>
      <c r="H771" s="59">
        <v>27.29</v>
      </c>
      <c r="I771" s="59">
        <v>255.42</v>
      </c>
      <c r="J771" s="59">
        <v>282.70999999999998</v>
      </c>
      <c r="K771" s="59">
        <v>3179.29</v>
      </c>
      <c r="L771" s="59">
        <v>29756.43</v>
      </c>
      <c r="M771" s="81">
        <v>32935.71</v>
      </c>
      <c r="N771" s="157">
        <f t="shared" si="94"/>
        <v>0</v>
      </c>
    </row>
    <row r="772" spans="1:14" ht="39" customHeight="1" x14ac:dyDescent="0.2">
      <c r="A772" s="80" t="s">
        <v>1880</v>
      </c>
      <c r="B772" s="57" t="s">
        <v>1881</v>
      </c>
      <c r="C772" s="56" t="s">
        <v>17</v>
      </c>
      <c r="D772" s="56" t="s">
        <v>1882</v>
      </c>
      <c r="E772" s="58" t="s">
        <v>26</v>
      </c>
      <c r="F772" s="57">
        <v>107</v>
      </c>
      <c r="G772" s="59">
        <v>37.6</v>
      </c>
      <c r="H772" s="59">
        <v>18.149999999999999</v>
      </c>
      <c r="I772" s="59">
        <v>28.85</v>
      </c>
      <c r="J772" s="59">
        <v>47</v>
      </c>
      <c r="K772" s="59">
        <v>1942.05</v>
      </c>
      <c r="L772" s="59">
        <v>3086.95</v>
      </c>
      <c r="M772" s="81">
        <v>5029</v>
      </c>
      <c r="N772" s="157">
        <f t="shared" si="94"/>
        <v>0</v>
      </c>
    </row>
    <row r="773" spans="1:14" ht="24" customHeight="1" x14ac:dyDescent="0.2">
      <c r="A773" s="80" t="s">
        <v>1883</v>
      </c>
      <c r="B773" s="57" t="s">
        <v>1884</v>
      </c>
      <c r="C773" s="56" t="s">
        <v>404</v>
      </c>
      <c r="D773" s="56" t="s">
        <v>1885</v>
      </c>
      <c r="E773" s="58" t="s">
        <v>1362</v>
      </c>
      <c r="F773" s="57">
        <v>1</v>
      </c>
      <c r="G773" s="59">
        <v>1897.47</v>
      </c>
      <c r="H773" s="59">
        <v>211.4</v>
      </c>
      <c r="I773" s="59">
        <v>2160.4299999999998</v>
      </c>
      <c r="J773" s="59">
        <v>2371.83</v>
      </c>
      <c r="K773" s="59">
        <v>211.4</v>
      </c>
      <c r="L773" s="59">
        <v>2160.4299999999998</v>
      </c>
      <c r="M773" s="81">
        <v>2371.83</v>
      </c>
      <c r="N773" s="157">
        <f t="shared" si="94"/>
        <v>0</v>
      </c>
    </row>
    <row r="774" spans="1:14" ht="26.1" customHeight="1" x14ac:dyDescent="0.2">
      <c r="A774" s="80" t="s">
        <v>1886</v>
      </c>
      <c r="B774" s="57" t="s">
        <v>1887</v>
      </c>
      <c r="C774" s="56" t="s">
        <v>404</v>
      </c>
      <c r="D774" s="56" t="s">
        <v>1888</v>
      </c>
      <c r="E774" s="58" t="s">
        <v>1362</v>
      </c>
      <c r="F774" s="57">
        <v>1</v>
      </c>
      <c r="G774" s="59">
        <v>2334.2199999999998</v>
      </c>
      <c r="H774" s="59">
        <v>211.4</v>
      </c>
      <c r="I774" s="59">
        <v>2706.37</v>
      </c>
      <c r="J774" s="59">
        <v>2917.77</v>
      </c>
      <c r="K774" s="59">
        <v>211.4</v>
      </c>
      <c r="L774" s="59">
        <v>2706.37</v>
      </c>
      <c r="M774" s="81">
        <v>2917.77</v>
      </c>
      <c r="N774" s="157">
        <f t="shared" si="94"/>
        <v>0</v>
      </c>
    </row>
    <row r="775" spans="1:14" ht="78" customHeight="1" x14ac:dyDescent="0.2">
      <c r="A775" s="80" t="s">
        <v>1889</v>
      </c>
      <c r="B775" s="57" t="s">
        <v>1890</v>
      </c>
      <c r="C775" s="56" t="s">
        <v>29</v>
      </c>
      <c r="D775" s="56" t="s">
        <v>1891</v>
      </c>
      <c r="E775" s="58" t="s">
        <v>1362</v>
      </c>
      <c r="F775" s="57">
        <v>1</v>
      </c>
      <c r="G775" s="59">
        <v>11140.86</v>
      </c>
      <c r="H775" s="59">
        <v>1159.8</v>
      </c>
      <c r="I775" s="59">
        <v>12766.27</v>
      </c>
      <c r="J775" s="59">
        <v>13926.07</v>
      </c>
      <c r="K775" s="59">
        <v>1159.8</v>
      </c>
      <c r="L775" s="59">
        <v>12766.27</v>
      </c>
      <c r="M775" s="81">
        <v>13926.07</v>
      </c>
      <c r="N775" s="157">
        <f t="shared" ref="N775:N783" si="101">M775/$M$788</f>
        <v>0</v>
      </c>
    </row>
    <row r="776" spans="1:14" ht="24" customHeight="1" x14ac:dyDescent="0.2">
      <c r="A776" s="82" t="s">
        <v>1892</v>
      </c>
      <c r="B776" s="51"/>
      <c r="C776" s="51"/>
      <c r="D776" s="51" t="s">
        <v>1893</v>
      </c>
      <c r="E776" s="51"/>
      <c r="F776" s="52"/>
      <c r="G776" s="53"/>
      <c r="H776" s="54"/>
      <c r="I776" s="54"/>
      <c r="J776" s="54"/>
      <c r="K776" s="55">
        <f t="shared" ref="K776:L776" si="102">SUM(K777:K778)</f>
        <v>10278.629999999999</v>
      </c>
      <c r="L776" s="55">
        <f t="shared" si="102"/>
        <v>10082.14</v>
      </c>
      <c r="M776" s="90">
        <f>SUM(M777:M778)</f>
        <v>20360.77</v>
      </c>
      <c r="N776" s="157">
        <f t="shared" si="101"/>
        <v>0</v>
      </c>
    </row>
    <row r="777" spans="1:14" ht="26.1" customHeight="1" x14ac:dyDescent="0.2">
      <c r="A777" s="80" t="s">
        <v>1894</v>
      </c>
      <c r="B777" s="57" t="s">
        <v>1895</v>
      </c>
      <c r="C777" s="56" t="s">
        <v>17</v>
      </c>
      <c r="D777" s="56" t="s">
        <v>1896</v>
      </c>
      <c r="E777" s="58" t="s">
        <v>19</v>
      </c>
      <c r="F777" s="57">
        <v>3607</v>
      </c>
      <c r="G777" s="59">
        <v>3.71</v>
      </c>
      <c r="H777" s="59">
        <v>2.79</v>
      </c>
      <c r="I777" s="59">
        <v>1.84</v>
      </c>
      <c r="J777" s="59">
        <v>4.63</v>
      </c>
      <c r="K777" s="59">
        <v>10063.530000000001</v>
      </c>
      <c r="L777" s="59">
        <v>6636.88</v>
      </c>
      <c r="M777" s="81">
        <v>16700.41</v>
      </c>
      <c r="N777" s="157">
        <f t="shared" si="101"/>
        <v>0</v>
      </c>
    </row>
    <row r="778" spans="1:14" ht="39" customHeight="1" x14ac:dyDescent="0.2">
      <c r="A778" s="80" t="s">
        <v>1897</v>
      </c>
      <c r="B778" s="57" t="s">
        <v>16</v>
      </c>
      <c r="C778" s="56" t="s">
        <v>17</v>
      </c>
      <c r="D778" s="56" t="s">
        <v>18</v>
      </c>
      <c r="E778" s="58" t="s">
        <v>19</v>
      </c>
      <c r="F778" s="57">
        <v>6</v>
      </c>
      <c r="G778" s="59">
        <v>488.05</v>
      </c>
      <c r="H778" s="59">
        <v>35.85</v>
      </c>
      <c r="I778" s="59">
        <v>574.21</v>
      </c>
      <c r="J778" s="59">
        <v>610.05999999999995</v>
      </c>
      <c r="K778" s="59">
        <v>215.1</v>
      </c>
      <c r="L778" s="59">
        <v>3445.26</v>
      </c>
      <c r="M778" s="81">
        <v>3660.36</v>
      </c>
      <c r="N778" s="157">
        <f t="shared" si="101"/>
        <v>0</v>
      </c>
    </row>
    <row r="779" spans="1:14" ht="24" customHeight="1" x14ac:dyDescent="0.2">
      <c r="A779" s="82" t="s">
        <v>1898</v>
      </c>
      <c r="B779" s="51"/>
      <c r="C779" s="51"/>
      <c r="D779" s="51" t="s">
        <v>1899</v>
      </c>
      <c r="E779" s="51"/>
      <c r="F779" s="52"/>
      <c r="G779" s="53"/>
      <c r="H779" s="54"/>
      <c r="I779" s="54"/>
      <c r="J779" s="54"/>
      <c r="K779" s="55">
        <f t="shared" ref="K779:L779" si="103">SUM(K780:K784)</f>
        <v>494313.47</v>
      </c>
      <c r="L779" s="55">
        <f t="shared" si="103"/>
        <v>74754.33</v>
      </c>
      <c r="M779" s="90">
        <f>SUM(M780:M784)</f>
        <v>569067.80000000005</v>
      </c>
      <c r="N779" s="157">
        <f t="shared" si="101"/>
        <v>0.06</v>
      </c>
    </row>
    <row r="780" spans="1:14" ht="24" customHeight="1" x14ac:dyDescent="0.2">
      <c r="A780" s="80" t="s">
        <v>1900</v>
      </c>
      <c r="B780" s="57" t="s">
        <v>1901</v>
      </c>
      <c r="C780" s="56" t="s">
        <v>17</v>
      </c>
      <c r="D780" s="56" t="s">
        <v>1902</v>
      </c>
      <c r="E780" s="58" t="s">
        <v>41</v>
      </c>
      <c r="F780" s="57">
        <v>14</v>
      </c>
      <c r="G780" s="59">
        <v>4840.63</v>
      </c>
      <c r="H780" s="59">
        <v>4954.66</v>
      </c>
      <c r="I780" s="59">
        <v>1096.1199999999999</v>
      </c>
      <c r="J780" s="59">
        <v>6050.78</v>
      </c>
      <c r="K780" s="59">
        <v>69365.240000000005</v>
      </c>
      <c r="L780" s="59">
        <v>15345.68</v>
      </c>
      <c r="M780" s="81">
        <v>84710.92</v>
      </c>
      <c r="N780" s="157">
        <f t="shared" si="101"/>
        <v>0.01</v>
      </c>
    </row>
    <row r="781" spans="1:14" ht="26.1" customHeight="1" x14ac:dyDescent="0.2">
      <c r="A781" s="80" t="s">
        <v>1903</v>
      </c>
      <c r="B781" s="57" t="s">
        <v>1904</v>
      </c>
      <c r="C781" s="56" t="s">
        <v>17</v>
      </c>
      <c r="D781" s="56" t="s">
        <v>1905</v>
      </c>
      <c r="E781" s="58" t="s">
        <v>41</v>
      </c>
      <c r="F781" s="57">
        <v>14</v>
      </c>
      <c r="G781" s="59">
        <v>5662.71</v>
      </c>
      <c r="H781" s="59">
        <v>5858.28</v>
      </c>
      <c r="I781" s="59">
        <v>1220.0999999999999</v>
      </c>
      <c r="J781" s="59">
        <v>7078.38</v>
      </c>
      <c r="K781" s="59">
        <v>82015.92</v>
      </c>
      <c r="L781" s="59">
        <v>17081.400000000001</v>
      </c>
      <c r="M781" s="81">
        <v>99097.32</v>
      </c>
      <c r="N781" s="157">
        <f t="shared" si="101"/>
        <v>0.01</v>
      </c>
    </row>
    <row r="782" spans="1:14" ht="26.1" customHeight="1" x14ac:dyDescent="0.2">
      <c r="A782" s="80" t="s">
        <v>1906</v>
      </c>
      <c r="B782" s="57" t="s">
        <v>1907</v>
      </c>
      <c r="C782" s="56" t="s">
        <v>17</v>
      </c>
      <c r="D782" s="56" t="s">
        <v>1908</v>
      </c>
      <c r="E782" s="58" t="s">
        <v>41</v>
      </c>
      <c r="F782" s="57">
        <v>7</v>
      </c>
      <c r="G782" s="59">
        <v>22601.599999999999</v>
      </c>
      <c r="H782" s="59">
        <v>27340.17</v>
      </c>
      <c r="I782" s="59">
        <v>911.83</v>
      </c>
      <c r="J782" s="59">
        <v>28252</v>
      </c>
      <c r="K782" s="59">
        <v>191381.19</v>
      </c>
      <c r="L782" s="59">
        <v>6382.81</v>
      </c>
      <c r="M782" s="81">
        <v>197764</v>
      </c>
      <c r="N782" s="157">
        <f t="shared" si="101"/>
        <v>0.02</v>
      </c>
    </row>
    <row r="783" spans="1:14" ht="24" customHeight="1" x14ac:dyDescent="0.2">
      <c r="A783" s="80" t="s">
        <v>1909</v>
      </c>
      <c r="B783" s="57" t="s">
        <v>1910</v>
      </c>
      <c r="C783" s="56" t="s">
        <v>17</v>
      </c>
      <c r="D783" s="56" t="s">
        <v>1911</v>
      </c>
      <c r="E783" s="58" t="s">
        <v>41</v>
      </c>
      <c r="F783" s="57">
        <v>14</v>
      </c>
      <c r="G783" s="59">
        <v>7062.34</v>
      </c>
      <c r="H783" s="59">
        <v>7607.82</v>
      </c>
      <c r="I783" s="59">
        <v>1220.0999999999999</v>
      </c>
      <c r="J783" s="59">
        <v>8827.92</v>
      </c>
      <c r="K783" s="59">
        <v>106509.48</v>
      </c>
      <c r="L783" s="59">
        <v>17081.400000000001</v>
      </c>
      <c r="M783" s="81">
        <v>123590.88</v>
      </c>
      <c r="N783" s="157">
        <f t="shared" si="101"/>
        <v>0.01</v>
      </c>
    </row>
    <row r="784" spans="1:14" ht="24" customHeight="1" thickBot="1" x14ac:dyDescent="0.25">
      <c r="A784" s="98" t="s">
        <v>1912</v>
      </c>
      <c r="B784" s="99" t="s">
        <v>1913</v>
      </c>
      <c r="C784" s="100" t="s">
        <v>17</v>
      </c>
      <c r="D784" s="100" t="s">
        <v>1914</v>
      </c>
      <c r="E784" s="101" t="s">
        <v>41</v>
      </c>
      <c r="F784" s="99">
        <v>14</v>
      </c>
      <c r="G784" s="96">
        <v>3651.7</v>
      </c>
      <c r="H784" s="96">
        <v>3217.26</v>
      </c>
      <c r="I784" s="96">
        <v>1347.36</v>
      </c>
      <c r="J784" s="96">
        <v>4564.62</v>
      </c>
      <c r="K784" s="96">
        <v>45041.64</v>
      </c>
      <c r="L784" s="96">
        <v>18863.04</v>
      </c>
      <c r="M784" s="97">
        <v>63904.68</v>
      </c>
      <c r="N784" s="157">
        <f>M784/$M$788</f>
        <v>0.01</v>
      </c>
    </row>
    <row r="785" spans="1:15" ht="15" thickBot="1" x14ac:dyDescent="0.25">
      <c r="A785" s="93"/>
      <c r="B785" s="94"/>
      <c r="C785" s="94"/>
      <c r="D785" s="94"/>
      <c r="E785" s="94"/>
      <c r="F785" s="94"/>
      <c r="G785" s="95"/>
      <c r="H785" s="95"/>
      <c r="I785" s="95"/>
      <c r="J785" s="95"/>
      <c r="K785" s="102">
        <f t="shared" ref="K785:L785" si="104">K779+K776+K762+K745+K742+K703+K687+K588+K554+K544+K510+K451+K430+K361+K337+K308+K292+K285+K266+K216+K196+K114+K40+K18+K7</f>
        <v>2147952.2000000002</v>
      </c>
      <c r="L785" s="102">
        <f t="shared" si="104"/>
        <v>8015100.8600000003</v>
      </c>
      <c r="M785" s="103">
        <f>M779+M776+M762+M745+M742+M703+M687+M588+M554+M544+M510+M451+M430+M361+M337+M308+M292+M285+M266+M216+M196+M114+M40+M18+M7</f>
        <v>10163052.890000001</v>
      </c>
      <c r="O785" s="46"/>
    </row>
    <row r="786" spans="1:15" ht="24" customHeight="1" x14ac:dyDescent="0.2">
      <c r="A786" s="111" t="s">
        <v>1921</v>
      </c>
      <c r="B786" s="110"/>
      <c r="C786" s="110"/>
      <c r="D786" s="110"/>
      <c r="E786" s="110"/>
      <c r="F786" s="110"/>
      <c r="G786" s="110"/>
      <c r="H786" s="110"/>
      <c r="I786" s="110"/>
      <c r="J786" s="116"/>
      <c r="K786" s="104" t="s">
        <v>1918</v>
      </c>
      <c r="L786" s="105"/>
      <c r="M786" s="106">
        <f>K785</f>
        <v>2147952.2000000002</v>
      </c>
    </row>
    <row r="787" spans="1:15" ht="27.75" customHeight="1" x14ac:dyDescent="0.2">
      <c r="A787" s="112"/>
      <c r="B787" s="113"/>
      <c r="C787" s="113"/>
      <c r="D787" s="113"/>
      <c r="E787" s="113"/>
      <c r="F787" s="113"/>
      <c r="G787" s="113"/>
      <c r="H787" s="113"/>
      <c r="I787" s="113"/>
      <c r="J787" s="117"/>
      <c r="K787" s="104" t="s">
        <v>1919</v>
      </c>
      <c r="L787" s="105"/>
      <c r="M787" s="106">
        <f>L785</f>
        <v>8015100.8600000003</v>
      </c>
    </row>
    <row r="788" spans="1:15" ht="27" customHeight="1" thickBot="1" x14ac:dyDescent="0.25">
      <c r="A788" s="114"/>
      <c r="B788" s="115"/>
      <c r="C788" s="115"/>
      <c r="D788" s="115"/>
      <c r="E788" s="115"/>
      <c r="F788" s="115"/>
      <c r="G788" s="115"/>
      <c r="H788" s="115"/>
      <c r="I788" s="115"/>
      <c r="J788" s="118"/>
      <c r="K788" s="107" t="s">
        <v>1920</v>
      </c>
      <c r="L788" s="108"/>
      <c r="M788" s="109">
        <f>M785</f>
        <v>10163052.890000001</v>
      </c>
    </row>
    <row r="789" spans="1:15" x14ac:dyDescent="0.2">
      <c r="A789" s="6"/>
      <c r="B789" s="6"/>
      <c r="C789" s="6"/>
      <c r="D789" s="3"/>
      <c r="E789" s="2"/>
      <c r="F789" s="2"/>
      <c r="G789" s="2"/>
      <c r="H789" s="2"/>
      <c r="I789" s="2"/>
      <c r="J789" s="4"/>
      <c r="K789" s="6"/>
      <c r="L789" s="7"/>
      <c r="M789" s="6"/>
    </row>
    <row r="790" spans="1:15" ht="60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</row>
    <row r="791" spans="1:15" ht="69.95" customHeight="1" x14ac:dyDescent="0.2">
      <c r="A791" s="8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</row>
  </sheetData>
  <mergeCells count="27">
    <mergeCell ref="K786:L786"/>
    <mergeCell ref="K787:L787"/>
    <mergeCell ref="K788:L788"/>
    <mergeCell ref="A786:J788"/>
    <mergeCell ref="A789:C789"/>
    <mergeCell ref="J789:K789"/>
    <mergeCell ref="L789:M789"/>
    <mergeCell ref="A791:M791"/>
    <mergeCell ref="A1:D1"/>
    <mergeCell ref="E1:H1"/>
    <mergeCell ref="A2:D2"/>
    <mergeCell ref="F2:H2"/>
    <mergeCell ref="A3:D3"/>
    <mergeCell ref="F3:H3"/>
    <mergeCell ref="I3:M3"/>
    <mergeCell ref="I2:M2"/>
    <mergeCell ref="I1:M1"/>
    <mergeCell ref="A5:A6"/>
    <mergeCell ref="B5:B6"/>
    <mergeCell ref="C5:C6"/>
    <mergeCell ref="D5:D6"/>
    <mergeCell ref="E5:E6"/>
    <mergeCell ref="F5:F6"/>
    <mergeCell ref="G5:G6"/>
    <mergeCell ref="H5:J5"/>
    <mergeCell ref="K5:M5"/>
    <mergeCell ref="A4:M4"/>
  </mergeCells>
  <pageMargins left="0.5" right="0.5" top="1" bottom="1" header="0.5" footer="0.5"/>
  <pageSetup paperSize="9" scale="62" fitToHeight="0" orientation="landscape" r:id="rId1"/>
  <headerFooter>
    <oddHeader>&amp;L &amp;C &amp;R</oddHeader>
    <oddFooter>&amp;L &amp;C &amp;R</oddFooter>
  </headerFooter>
  <rowBreaks count="2" manualBreakCount="2">
    <brk id="762" max="12" man="1"/>
    <brk id="778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B51C1-1B3F-472D-9663-6CBEA9A9C94C}">
  <sheetPr>
    <pageSetUpPr fitToPage="1"/>
  </sheetPr>
  <dimension ref="A1:AH44"/>
  <sheetViews>
    <sheetView view="pageBreakPreview" topLeftCell="A6" zoomScale="85" zoomScaleNormal="55" zoomScaleSheetLayoutView="85" workbookViewId="0">
      <selection activeCell="H47" sqref="H47"/>
    </sheetView>
  </sheetViews>
  <sheetFormatPr defaultRowHeight="14.25" x14ac:dyDescent="0.2"/>
  <cols>
    <col min="1" max="1" width="4.625" bestFit="1" customWidth="1"/>
    <col min="2" max="2" width="59" bestFit="1" customWidth="1"/>
    <col min="3" max="3" width="11.125" bestFit="1" customWidth="1"/>
    <col min="4" max="4" width="9.875" bestFit="1" customWidth="1"/>
    <col min="5" max="5" width="7.125" bestFit="1" customWidth="1"/>
    <col min="6" max="6" width="11.25" bestFit="1" customWidth="1"/>
    <col min="7" max="7" width="6.25" bestFit="1" customWidth="1"/>
    <col min="8" max="8" width="11.25" bestFit="1" customWidth="1"/>
    <col min="9" max="9" width="6.25" bestFit="1" customWidth="1"/>
    <col min="10" max="10" width="11.25" bestFit="1" customWidth="1"/>
    <col min="11" max="11" width="6.25" bestFit="1" customWidth="1"/>
    <col min="12" max="12" width="11.25" bestFit="1" customWidth="1"/>
    <col min="13" max="13" width="6.25" bestFit="1" customWidth="1"/>
    <col min="14" max="14" width="11.25" bestFit="1" customWidth="1"/>
    <col min="15" max="15" width="6.25" bestFit="1" customWidth="1"/>
    <col min="16" max="16" width="11.25" bestFit="1" customWidth="1"/>
    <col min="17" max="17" width="6.25" bestFit="1" customWidth="1"/>
    <col min="18" max="18" width="11.25" bestFit="1" customWidth="1"/>
    <col min="19" max="19" width="6.25" bestFit="1" customWidth="1"/>
    <col min="20" max="20" width="11.25" bestFit="1" customWidth="1"/>
    <col min="21" max="21" width="6.25" bestFit="1" customWidth="1"/>
    <col min="22" max="22" width="11.25" bestFit="1" customWidth="1"/>
    <col min="23" max="23" width="6.25" bestFit="1" customWidth="1"/>
    <col min="24" max="24" width="11.25" bestFit="1" customWidth="1"/>
    <col min="25" max="25" width="6.25" bestFit="1" customWidth="1"/>
    <col min="26" max="26" width="11.25" bestFit="1" customWidth="1"/>
    <col min="27" max="27" width="6.25" bestFit="1" customWidth="1"/>
    <col min="28" max="28" width="11.25" bestFit="1" customWidth="1"/>
    <col min="29" max="29" width="6.25" bestFit="1" customWidth="1"/>
    <col min="30" max="30" width="12.125" bestFit="1" customWidth="1"/>
    <col min="31" max="31" width="7.125" bestFit="1" customWidth="1"/>
    <col min="33" max="33" width="12.375" bestFit="1" customWidth="1"/>
  </cols>
  <sheetData>
    <row r="1" spans="1:34" ht="15.75" customHeight="1" x14ac:dyDescent="0.2">
      <c r="A1" s="175"/>
      <c r="B1" s="159"/>
      <c r="C1" s="159"/>
      <c r="D1" s="159"/>
      <c r="E1" s="176" t="s">
        <v>1936</v>
      </c>
      <c r="F1" s="176"/>
      <c r="G1" s="176"/>
      <c r="H1" s="176"/>
      <c r="I1" s="176"/>
      <c r="J1" s="176"/>
      <c r="K1" s="176"/>
      <c r="L1" s="176"/>
      <c r="M1" s="176"/>
      <c r="N1" s="176"/>
      <c r="O1" s="177"/>
      <c r="P1" s="165" t="s">
        <v>1922</v>
      </c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  <c r="AB1" s="166"/>
      <c r="AC1" s="166"/>
      <c r="AD1" s="166"/>
      <c r="AE1" s="167"/>
    </row>
    <row r="2" spans="1:34" ht="14.25" customHeight="1" x14ac:dyDescent="0.2">
      <c r="A2" s="178"/>
      <c r="B2" s="160"/>
      <c r="C2" s="160"/>
      <c r="D2" s="160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73"/>
      <c r="P2" s="168"/>
      <c r="Q2" s="164"/>
      <c r="R2" s="164"/>
      <c r="S2" s="164"/>
      <c r="T2" s="164"/>
      <c r="U2" s="164"/>
      <c r="V2" s="164"/>
      <c r="W2" s="164"/>
      <c r="X2" s="164"/>
      <c r="Y2" s="164"/>
      <c r="Z2" s="164"/>
      <c r="AA2" s="164"/>
      <c r="AB2" s="164"/>
      <c r="AC2" s="164"/>
      <c r="AD2" s="164"/>
      <c r="AE2" s="169"/>
    </row>
    <row r="3" spans="1:34" ht="14.25" customHeight="1" x14ac:dyDescent="0.2">
      <c r="A3" s="178"/>
      <c r="B3" s="160"/>
      <c r="C3" s="160"/>
      <c r="D3" s="160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73"/>
      <c r="P3" s="168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  <c r="AC3" s="164"/>
      <c r="AD3" s="164"/>
      <c r="AE3" s="169"/>
    </row>
    <row r="4" spans="1:34" ht="14.25" customHeight="1" x14ac:dyDescent="0.2">
      <c r="A4" s="178"/>
      <c r="B4" s="160"/>
      <c r="C4" s="160"/>
      <c r="D4" s="160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73"/>
      <c r="P4" s="168"/>
      <c r="Q4" s="164"/>
      <c r="R4" s="164"/>
      <c r="S4" s="164"/>
      <c r="T4" s="164"/>
      <c r="U4" s="164"/>
      <c r="V4" s="164"/>
      <c r="W4" s="164"/>
      <c r="X4" s="164"/>
      <c r="Y4" s="164"/>
      <c r="Z4" s="164"/>
      <c r="AA4" s="164"/>
      <c r="AB4" s="164"/>
      <c r="AC4" s="164"/>
      <c r="AD4" s="164"/>
      <c r="AE4" s="169"/>
    </row>
    <row r="5" spans="1:34" ht="15" customHeight="1" thickBot="1" x14ac:dyDescent="0.25">
      <c r="A5" s="179"/>
      <c r="B5" s="161"/>
      <c r="C5" s="161"/>
      <c r="D5" s="161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74"/>
      <c r="P5" s="170"/>
      <c r="Q5" s="171"/>
      <c r="R5" s="171"/>
      <c r="S5" s="171"/>
      <c r="T5" s="171"/>
      <c r="U5" s="171"/>
      <c r="V5" s="171"/>
      <c r="W5" s="171"/>
      <c r="X5" s="171"/>
      <c r="Y5" s="171"/>
      <c r="Z5" s="171"/>
      <c r="AA5" s="171"/>
      <c r="AB5" s="171"/>
      <c r="AC5" s="171"/>
      <c r="AD5" s="171"/>
      <c r="AE5" s="172"/>
    </row>
    <row r="6" spans="1:34" ht="15" x14ac:dyDescent="0.25">
      <c r="A6" s="120" t="str">
        <f>Orçamento!A2</f>
        <v>ÁREA: 1.710,59 m²</v>
      </c>
      <c r="B6" s="121"/>
      <c r="C6" s="121"/>
      <c r="D6" s="121"/>
      <c r="E6" s="121"/>
      <c r="F6" s="121"/>
      <c r="G6" s="121"/>
      <c r="H6" s="121"/>
      <c r="I6" s="122"/>
      <c r="J6" s="123" t="s">
        <v>0</v>
      </c>
      <c r="K6" s="124" t="s">
        <v>1926</v>
      </c>
      <c r="L6" s="125"/>
      <c r="M6" s="125"/>
      <c r="N6" s="125"/>
      <c r="O6" s="126"/>
      <c r="P6" s="185" t="s">
        <v>1937</v>
      </c>
      <c r="Q6" s="180"/>
      <c r="R6" s="180"/>
      <c r="S6" s="180"/>
      <c r="T6" s="180"/>
      <c r="U6" s="180"/>
      <c r="V6" s="180"/>
      <c r="W6" s="180"/>
      <c r="X6" s="180"/>
      <c r="Y6" s="180"/>
      <c r="Z6" s="180"/>
      <c r="AA6" s="180"/>
      <c r="AB6" s="180"/>
      <c r="AC6" s="180"/>
      <c r="AD6" s="180"/>
      <c r="AE6" s="183"/>
    </row>
    <row r="7" spans="1:34" ht="15.75" thickBot="1" x14ac:dyDescent="0.3">
      <c r="A7" s="150" t="str">
        <f>Orçamento!A3</f>
        <v>LOCAL:  Quadra 20 - Bairro Jardim Pantanal - Loteamento Santa Maria</v>
      </c>
      <c r="B7" s="151"/>
      <c r="C7" s="151"/>
      <c r="D7" s="151"/>
      <c r="E7" s="151"/>
      <c r="F7" s="151"/>
      <c r="G7" s="151"/>
      <c r="H7" s="151"/>
      <c r="I7" s="152"/>
      <c r="J7" s="153">
        <f>Orçamento!E3</f>
        <v>0.25</v>
      </c>
      <c r="K7" s="154">
        <f>Orçamento!F3</f>
        <v>46153</v>
      </c>
      <c r="L7" s="155"/>
      <c r="M7" s="155"/>
      <c r="N7" s="155"/>
      <c r="O7" s="156"/>
      <c r="P7" s="186" t="str">
        <f>Orçamento!I3</f>
        <v>SINAPI (03/2026) | SBC (04/2026) | AGESUL (01/2026) | CPOS/CDHU (04/2026) | FDE (01/2026)</v>
      </c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8"/>
    </row>
    <row r="8" spans="1:34" ht="15.75" customHeight="1" thickBot="1" x14ac:dyDescent="0.25">
      <c r="A8" s="127" t="s">
        <v>1927</v>
      </c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9"/>
    </row>
    <row r="9" spans="1:34" x14ac:dyDescent="0.2">
      <c r="A9" s="130" t="s">
        <v>2</v>
      </c>
      <c r="B9" s="131" t="s">
        <v>5</v>
      </c>
      <c r="C9" s="131" t="s">
        <v>10</v>
      </c>
      <c r="D9" s="131" t="s">
        <v>1928</v>
      </c>
      <c r="E9" s="131" t="s">
        <v>1929</v>
      </c>
      <c r="F9" s="131" t="s">
        <v>1930</v>
      </c>
      <c r="G9" s="131" t="s">
        <v>1929</v>
      </c>
      <c r="H9" s="131" t="s">
        <v>1931</v>
      </c>
      <c r="I9" s="131" t="s">
        <v>1929</v>
      </c>
      <c r="J9" s="131" t="s">
        <v>1932</v>
      </c>
      <c r="K9" s="131" t="s">
        <v>1929</v>
      </c>
      <c r="L9" s="131">
        <v>150</v>
      </c>
      <c r="M9" s="131" t="s">
        <v>1929</v>
      </c>
      <c r="N9" s="131">
        <v>180</v>
      </c>
      <c r="O9" s="131" t="s">
        <v>1929</v>
      </c>
      <c r="P9" s="131">
        <v>210</v>
      </c>
      <c r="Q9" s="131" t="s">
        <v>1929</v>
      </c>
      <c r="R9" s="131">
        <v>240</v>
      </c>
      <c r="S9" s="131" t="s">
        <v>1929</v>
      </c>
      <c r="T9" s="131">
        <v>270</v>
      </c>
      <c r="U9" s="131" t="s">
        <v>1929</v>
      </c>
      <c r="V9" s="131">
        <v>300</v>
      </c>
      <c r="W9" s="131" t="s">
        <v>1929</v>
      </c>
      <c r="X9" s="131">
        <v>330</v>
      </c>
      <c r="Y9" s="131" t="s">
        <v>1929</v>
      </c>
      <c r="Z9" s="131">
        <v>360</v>
      </c>
      <c r="AA9" s="131" t="s">
        <v>1929</v>
      </c>
      <c r="AB9" s="131">
        <v>390</v>
      </c>
      <c r="AC9" s="131" t="s">
        <v>1929</v>
      </c>
      <c r="AD9" s="131">
        <v>420</v>
      </c>
      <c r="AE9" s="132" t="s">
        <v>1929</v>
      </c>
    </row>
    <row r="10" spans="1:34" ht="15" x14ac:dyDescent="0.25">
      <c r="A10" s="133">
        <v>1</v>
      </c>
      <c r="B10" s="134" t="str">
        <f>Orçamento!D7</f>
        <v>SERVIÇOS PRELIMINARES</v>
      </c>
      <c r="C10" s="135">
        <f>Orçamento!M7</f>
        <v>192430.76</v>
      </c>
      <c r="D10" s="136">
        <f>$C10*E10</f>
        <v>192430.76</v>
      </c>
      <c r="E10" s="137">
        <v>1</v>
      </c>
      <c r="F10" s="136">
        <f t="shared" ref="F10:H35" si="0">$C10*G10</f>
        <v>0</v>
      </c>
      <c r="G10" s="137">
        <v>0</v>
      </c>
      <c r="H10" s="136">
        <f t="shared" si="0"/>
        <v>0</v>
      </c>
      <c r="I10" s="137">
        <v>0</v>
      </c>
      <c r="J10" s="136">
        <f t="shared" ref="J10:J35" si="1">$C10*K10</f>
        <v>0</v>
      </c>
      <c r="K10" s="137">
        <v>0</v>
      </c>
      <c r="L10" s="136">
        <f t="shared" ref="L10:L35" si="2">$C10*M10</f>
        <v>0</v>
      </c>
      <c r="M10" s="137">
        <v>0</v>
      </c>
      <c r="N10" s="136">
        <f t="shared" ref="N10:N35" si="3">$C10*O10</f>
        <v>0</v>
      </c>
      <c r="O10" s="137">
        <v>0</v>
      </c>
      <c r="P10" s="136">
        <f t="shared" ref="P10:P19" si="4">$C10*Q10</f>
        <v>0</v>
      </c>
      <c r="Q10" s="137">
        <v>0</v>
      </c>
      <c r="R10" s="136">
        <f t="shared" ref="R10:R19" si="5">$C10*S10</f>
        <v>0</v>
      </c>
      <c r="S10" s="137">
        <v>0</v>
      </c>
      <c r="T10" s="136">
        <f t="shared" ref="T10:T19" si="6">$C10*U10</f>
        <v>0</v>
      </c>
      <c r="U10" s="137">
        <v>0</v>
      </c>
      <c r="V10" s="136">
        <f t="shared" ref="V10:V19" si="7">$C10*W10</f>
        <v>0</v>
      </c>
      <c r="W10" s="137">
        <v>0</v>
      </c>
      <c r="X10" s="136">
        <f t="shared" ref="X10:X19" si="8">$C10*Y10</f>
        <v>0</v>
      </c>
      <c r="Y10" s="137">
        <v>0</v>
      </c>
      <c r="Z10" s="136">
        <f t="shared" ref="Z10:Z19" si="9">$C10*AA10</f>
        <v>0</v>
      </c>
      <c r="AA10" s="137">
        <v>0</v>
      </c>
      <c r="AB10" s="136">
        <f t="shared" ref="AB10:AB19" si="10">$C10*AC10</f>
        <v>0</v>
      </c>
      <c r="AC10" s="137">
        <v>0</v>
      </c>
      <c r="AD10" s="136">
        <f t="shared" ref="AD10:AD19" si="11">$C10*AE10</f>
        <v>0</v>
      </c>
      <c r="AE10" s="138">
        <v>0</v>
      </c>
      <c r="AG10" s="139">
        <f>C10-D10-F10-H10-J10-L10-N10-P10-R10-T10-V10-X10-Z10-AB10-AD10</f>
        <v>0</v>
      </c>
      <c r="AH10" s="140">
        <f>E10+G10+I10+K10+M10+O10+Q10+S10+U10+W10+Y10+AA10+AC10+AE10</f>
        <v>1</v>
      </c>
    </row>
    <row r="11" spans="1:34" ht="15" x14ac:dyDescent="0.25">
      <c r="A11" s="133">
        <v>2</v>
      </c>
      <c r="B11" s="134" t="str">
        <f>Orçamento!D18</f>
        <v>MOVIMENTO DE TERRA PARA FUNDAÇÕES</v>
      </c>
      <c r="C11" s="135">
        <f>Orçamento!M18</f>
        <v>89382.69</v>
      </c>
      <c r="D11" s="136">
        <f t="shared" ref="D11:D35" si="12">$C11*E11</f>
        <v>62567.88</v>
      </c>
      <c r="E11" s="137">
        <v>0.7</v>
      </c>
      <c r="F11" s="136">
        <f t="shared" si="0"/>
        <v>26814.81</v>
      </c>
      <c r="G11" s="137">
        <v>0.3</v>
      </c>
      <c r="H11" s="136">
        <f t="shared" si="0"/>
        <v>0</v>
      </c>
      <c r="I11" s="137">
        <v>0</v>
      </c>
      <c r="J11" s="136">
        <f t="shared" si="1"/>
        <v>0</v>
      </c>
      <c r="K11" s="137">
        <v>0</v>
      </c>
      <c r="L11" s="136">
        <f t="shared" si="2"/>
        <v>0</v>
      </c>
      <c r="M11" s="137">
        <v>0</v>
      </c>
      <c r="N11" s="136">
        <f t="shared" si="3"/>
        <v>0</v>
      </c>
      <c r="O11" s="137">
        <v>0</v>
      </c>
      <c r="P11" s="136">
        <f t="shared" si="4"/>
        <v>0</v>
      </c>
      <c r="Q11" s="137">
        <v>0</v>
      </c>
      <c r="R11" s="136">
        <f t="shared" si="5"/>
        <v>0</v>
      </c>
      <c r="S11" s="137">
        <v>0</v>
      </c>
      <c r="T11" s="136">
        <f t="shared" si="6"/>
        <v>0</v>
      </c>
      <c r="U11" s="137">
        <v>0</v>
      </c>
      <c r="V11" s="136">
        <f t="shared" si="7"/>
        <v>0</v>
      </c>
      <c r="W11" s="137">
        <v>0</v>
      </c>
      <c r="X11" s="136">
        <f t="shared" si="8"/>
        <v>0</v>
      </c>
      <c r="Y11" s="137">
        <v>0</v>
      </c>
      <c r="Z11" s="136">
        <f t="shared" si="9"/>
        <v>0</v>
      </c>
      <c r="AA11" s="137">
        <v>0</v>
      </c>
      <c r="AB11" s="136">
        <f t="shared" si="10"/>
        <v>0</v>
      </c>
      <c r="AC11" s="137">
        <v>0</v>
      </c>
      <c r="AD11" s="136">
        <f t="shared" si="11"/>
        <v>0</v>
      </c>
      <c r="AE11" s="138">
        <v>0</v>
      </c>
      <c r="AG11" s="139">
        <f t="shared" ref="AG11:AG36" si="13">C11-D11-F11-H11-J11-L11-N11-P11-R11-T11-V11-X11-Z11-AB11-AD11</f>
        <v>0</v>
      </c>
      <c r="AH11" s="140">
        <f t="shared" ref="AH11:AH35" si="14">E11+G11+I11+K11+M11+O11+Q11+S11+U11+W11+Y11+AA11+AC11+AE11</f>
        <v>1</v>
      </c>
    </row>
    <row r="12" spans="1:34" ht="15" x14ac:dyDescent="0.25">
      <c r="A12" s="133">
        <v>3</v>
      </c>
      <c r="B12" s="134" t="str">
        <f>Orçamento!D40</f>
        <v>FUNDAÇÕES</v>
      </c>
      <c r="C12" s="135">
        <f>Orçamento!M40</f>
        <v>1065202.8799999999</v>
      </c>
      <c r="D12" s="136">
        <f>$C12*E12</f>
        <v>213040.58</v>
      </c>
      <c r="E12" s="137">
        <v>0.2</v>
      </c>
      <c r="F12" s="136">
        <f t="shared" si="0"/>
        <v>319560.86</v>
      </c>
      <c r="G12" s="137">
        <v>0.3</v>
      </c>
      <c r="H12" s="136">
        <f t="shared" si="0"/>
        <v>532601.43999999994</v>
      </c>
      <c r="I12" s="137">
        <v>0.5</v>
      </c>
      <c r="J12" s="136">
        <f>$C12*K12</f>
        <v>0</v>
      </c>
      <c r="K12" s="137">
        <v>0</v>
      </c>
      <c r="L12" s="136">
        <f t="shared" si="2"/>
        <v>0</v>
      </c>
      <c r="M12" s="137">
        <v>0</v>
      </c>
      <c r="N12" s="136">
        <f t="shared" si="3"/>
        <v>0</v>
      </c>
      <c r="O12" s="137">
        <v>0</v>
      </c>
      <c r="P12" s="136">
        <f t="shared" si="4"/>
        <v>0</v>
      </c>
      <c r="Q12" s="137">
        <v>0</v>
      </c>
      <c r="R12" s="136">
        <f t="shared" si="5"/>
        <v>0</v>
      </c>
      <c r="S12" s="137">
        <v>0</v>
      </c>
      <c r="T12" s="136">
        <f t="shared" si="6"/>
        <v>0</v>
      </c>
      <c r="U12" s="137">
        <v>0</v>
      </c>
      <c r="V12" s="136">
        <f t="shared" si="7"/>
        <v>0</v>
      </c>
      <c r="W12" s="137">
        <v>0</v>
      </c>
      <c r="X12" s="136">
        <f t="shared" si="8"/>
        <v>0</v>
      </c>
      <c r="Y12" s="137">
        <v>0</v>
      </c>
      <c r="Z12" s="136">
        <f t="shared" si="9"/>
        <v>0</v>
      </c>
      <c r="AA12" s="137">
        <v>0</v>
      </c>
      <c r="AB12" s="136">
        <f t="shared" si="10"/>
        <v>0</v>
      </c>
      <c r="AC12" s="137">
        <v>0</v>
      </c>
      <c r="AD12" s="136">
        <f t="shared" si="11"/>
        <v>0</v>
      </c>
      <c r="AE12" s="138">
        <v>0</v>
      </c>
      <c r="AG12" s="139">
        <f t="shared" si="13"/>
        <v>0</v>
      </c>
      <c r="AH12" s="140">
        <f t="shared" si="14"/>
        <v>1</v>
      </c>
    </row>
    <row r="13" spans="1:34" ht="15" x14ac:dyDescent="0.25">
      <c r="A13" s="133">
        <v>4</v>
      </c>
      <c r="B13" s="134" t="str">
        <f>Orçamento!D114</f>
        <v>SUPERESTRUTURA</v>
      </c>
      <c r="C13" s="135">
        <f>Orçamento!M114</f>
        <v>2410261</v>
      </c>
      <c r="D13" s="136">
        <f t="shared" si="12"/>
        <v>0</v>
      </c>
      <c r="E13" s="137">
        <v>0</v>
      </c>
      <c r="F13" s="136">
        <f t="shared" si="0"/>
        <v>241026.1</v>
      </c>
      <c r="G13" s="137">
        <v>0.1</v>
      </c>
      <c r="H13" s="136">
        <f t="shared" si="0"/>
        <v>964104.4</v>
      </c>
      <c r="I13" s="137">
        <v>0.4</v>
      </c>
      <c r="J13" s="136">
        <f>$C13*K13</f>
        <v>723078.3</v>
      </c>
      <c r="K13" s="137">
        <v>0.3</v>
      </c>
      <c r="L13" s="136">
        <f t="shared" si="2"/>
        <v>482052.2</v>
      </c>
      <c r="M13" s="137">
        <v>0.2</v>
      </c>
      <c r="N13" s="136">
        <f t="shared" si="3"/>
        <v>0</v>
      </c>
      <c r="O13" s="137">
        <v>0</v>
      </c>
      <c r="P13" s="136">
        <f t="shared" si="4"/>
        <v>0</v>
      </c>
      <c r="Q13" s="137">
        <v>0</v>
      </c>
      <c r="R13" s="136">
        <f t="shared" si="5"/>
        <v>0</v>
      </c>
      <c r="S13" s="137">
        <v>0</v>
      </c>
      <c r="T13" s="136">
        <f t="shared" si="6"/>
        <v>0</v>
      </c>
      <c r="U13" s="137">
        <v>0</v>
      </c>
      <c r="V13" s="136">
        <f t="shared" si="7"/>
        <v>0</v>
      </c>
      <c r="W13" s="137">
        <v>0</v>
      </c>
      <c r="X13" s="136">
        <f t="shared" si="8"/>
        <v>0</v>
      </c>
      <c r="Y13" s="137">
        <v>0</v>
      </c>
      <c r="Z13" s="136">
        <f t="shared" si="9"/>
        <v>0</v>
      </c>
      <c r="AA13" s="137">
        <v>0</v>
      </c>
      <c r="AB13" s="136">
        <f t="shared" si="10"/>
        <v>0</v>
      </c>
      <c r="AC13" s="137">
        <v>0</v>
      </c>
      <c r="AD13" s="136">
        <f t="shared" si="11"/>
        <v>0</v>
      </c>
      <c r="AE13" s="138">
        <v>0</v>
      </c>
      <c r="AG13" s="139">
        <f t="shared" si="13"/>
        <v>0</v>
      </c>
      <c r="AH13" s="140">
        <f t="shared" si="14"/>
        <v>1</v>
      </c>
    </row>
    <row r="14" spans="1:34" ht="15" x14ac:dyDescent="0.25">
      <c r="A14" s="133">
        <v>5</v>
      </c>
      <c r="B14" s="134" t="str">
        <f>Orçamento!D196</f>
        <v>SISTEMA DE VEDAÇÃO VERTICAL</v>
      </c>
      <c r="C14" s="135">
        <f>Orçamento!M196</f>
        <v>425785.68</v>
      </c>
      <c r="D14" s="136">
        <f t="shared" si="12"/>
        <v>0</v>
      </c>
      <c r="E14" s="137">
        <v>0</v>
      </c>
      <c r="F14" s="136">
        <f>$C14*G14</f>
        <v>0</v>
      </c>
      <c r="G14" s="137">
        <v>0</v>
      </c>
      <c r="H14" s="136">
        <f t="shared" si="0"/>
        <v>0</v>
      </c>
      <c r="I14" s="137">
        <v>0</v>
      </c>
      <c r="J14" s="136">
        <f t="shared" si="1"/>
        <v>42578.57</v>
      </c>
      <c r="K14" s="137">
        <v>0.1</v>
      </c>
      <c r="L14" s="136">
        <f t="shared" si="2"/>
        <v>63867.85</v>
      </c>
      <c r="M14" s="137">
        <v>0.15</v>
      </c>
      <c r="N14" s="136">
        <f t="shared" si="3"/>
        <v>127735.7</v>
      </c>
      <c r="O14" s="137">
        <v>0.3</v>
      </c>
      <c r="P14" s="136">
        <f t="shared" si="4"/>
        <v>106446.42</v>
      </c>
      <c r="Q14" s="137">
        <v>0.25</v>
      </c>
      <c r="R14" s="136">
        <f t="shared" si="5"/>
        <v>85157.14</v>
      </c>
      <c r="S14" s="137">
        <v>0.2</v>
      </c>
      <c r="T14" s="136">
        <f t="shared" si="6"/>
        <v>0</v>
      </c>
      <c r="U14" s="137">
        <v>0</v>
      </c>
      <c r="V14" s="136">
        <f t="shared" si="7"/>
        <v>0</v>
      </c>
      <c r="W14" s="137">
        <v>0</v>
      </c>
      <c r="X14" s="136">
        <f t="shared" si="8"/>
        <v>0</v>
      </c>
      <c r="Y14" s="137">
        <v>0</v>
      </c>
      <c r="Z14" s="136">
        <f t="shared" si="9"/>
        <v>0</v>
      </c>
      <c r="AA14" s="137">
        <v>0</v>
      </c>
      <c r="AB14" s="136">
        <f t="shared" si="10"/>
        <v>0</v>
      </c>
      <c r="AC14" s="137">
        <v>0</v>
      </c>
      <c r="AD14" s="136">
        <f t="shared" si="11"/>
        <v>0</v>
      </c>
      <c r="AE14" s="138">
        <v>0</v>
      </c>
      <c r="AG14" s="139">
        <f t="shared" si="13"/>
        <v>0</v>
      </c>
      <c r="AH14" s="140">
        <f t="shared" si="14"/>
        <v>1</v>
      </c>
    </row>
    <row r="15" spans="1:34" ht="15" x14ac:dyDescent="0.25">
      <c r="A15" s="133">
        <v>6</v>
      </c>
      <c r="B15" s="134" t="str">
        <f>Orçamento!D216</f>
        <v>ESQUADRIAS</v>
      </c>
      <c r="C15" s="135">
        <f>Orçamento!M216</f>
        <v>1142793.17</v>
      </c>
      <c r="D15" s="136">
        <f t="shared" si="12"/>
        <v>0</v>
      </c>
      <c r="E15" s="137">
        <v>0</v>
      </c>
      <c r="F15" s="136">
        <f t="shared" si="0"/>
        <v>0</v>
      </c>
      <c r="G15" s="137">
        <v>0</v>
      </c>
      <c r="H15" s="136">
        <f t="shared" si="0"/>
        <v>0</v>
      </c>
      <c r="I15" s="137">
        <v>0</v>
      </c>
      <c r="J15" s="136">
        <f t="shared" si="1"/>
        <v>0</v>
      </c>
      <c r="K15" s="137">
        <v>0</v>
      </c>
      <c r="L15" s="136">
        <f t="shared" si="2"/>
        <v>0</v>
      </c>
      <c r="M15" s="137">
        <v>0</v>
      </c>
      <c r="N15" s="136">
        <f t="shared" si="3"/>
        <v>0</v>
      </c>
      <c r="O15" s="137">
        <v>0</v>
      </c>
      <c r="P15" s="136">
        <f t="shared" si="4"/>
        <v>0</v>
      </c>
      <c r="Q15" s="137">
        <v>0</v>
      </c>
      <c r="R15" s="136">
        <f t="shared" si="5"/>
        <v>0</v>
      </c>
      <c r="S15" s="137">
        <v>0</v>
      </c>
      <c r="T15" s="136">
        <f t="shared" si="6"/>
        <v>342837.95</v>
      </c>
      <c r="U15" s="137">
        <v>0.3</v>
      </c>
      <c r="V15" s="136">
        <f t="shared" si="7"/>
        <v>285698.28999999998</v>
      </c>
      <c r="W15" s="137">
        <v>0.25</v>
      </c>
      <c r="X15" s="136">
        <f t="shared" si="8"/>
        <v>228558.63</v>
      </c>
      <c r="Y15" s="137">
        <v>0.2</v>
      </c>
      <c r="Z15" s="136">
        <f t="shared" si="9"/>
        <v>171418.98</v>
      </c>
      <c r="AA15" s="137">
        <v>0.15</v>
      </c>
      <c r="AB15" s="136">
        <f t="shared" si="10"/>
        <v>114279.32</v>
      </c>
      <c r="AC15" s="137">
        <v>0.1</v>
      </c>
      <c r="AD15" s="136">
        <f t="shared" si="11"/>
        <v>0</v>
      </c>
      <c r="AE15" s="138">
        <v>0</v>
      </c>
      <c r="AG15" s="139">
        <f t="shared" si="13"/>
        <v>0</v>
      </c>
      <c r="AH15" s="140">
        <f t="shared" si="14"/>
        <v>1</v>
      </c>
    </row>
    <row r="16" spans="1:34" ht="15" x14ac:dyDescent="0.25">
      <c r="A16" s="133">
        <v>7</v>
      </c>
      <c r="B16" s="134" t="str">
        <f>Orçamento!D266</f>
        <v>SISTEMAS DE COBERTURA</v>
      </c>
      <c r="C16" s="135">
        <f>Orçamento!M266</f>
        <v>747573.89</v>
      </c>
      <c r="D16" s="136">
        <f t="shared" si="12"/>
        <v>0</v>
      </c>
      <c r="E16" s="137">
        <v>0</v>
      </c>
      <c r="F16" s="136">
        <f t="shared" si="0"/>
        <v>0</v>
      </c>
      <c r="G16" s="137">
        <v>0</v>
      </c>
      <c r="H16" s="136">
        <f t="shared" si="0"/>
        <v>0</v>
      </c>
      <c r="I16" s="137">
        <v>0</v>
      </c>
      <c r="J16" s="136">
        <f t="shared" si="1"/>
        <v>0</v>
      </c>
      <c r="K16" s="137">
        <v>0</v>
      </c>
      <c r="L16" s="136">
        <f t="shared" si="2"/>
        <v>149514.78</v>
      </c>
      <c r="M16" s="137">
        <v>0.2</v>
      </c>
      <c r="N16" s="136">
        <f>$C16*O16</f>
        <v>261650.86</v>
      </c>
      <c r="O16" s="137">
        <v>0.35</v>
      </c>
      <c r="P16" s="136">
        <f>$C16*Q16</f>
        <v>224272.17</v>
      </c>
      <c r="Q16" s="137">
        <v>0.3</v>
      </c>
      <c r="R16" s="136">
        <f>$C16*S16</f>
        <v>112136.08</v>
      </c>
      <c r="S16" s="137">
        <v>0.15</v>
      </c>
      <c r="T16" s="136">
        <f>$C16*U16</f>
        <v>0</v>
      </c>
      <c r="U16" s="137">
        <v>0</v>
      </c>
      <c r="V16" s="136">
        <f>$C16*W16</f>
        <v>0</v>
      </c>
      <c r="W16" s="137">
        <v>0</v>
      </c>
      <c r="X16" s="136">
        <f>$C16*Y16</f>
        <v>0</v>
      </c>
      <c r="Y16" s="137">
        <v>0</v>
      </c>
      <c r="Z16" s="136">
        <f>$C16*AA16</f>
        <v>0</v>
      </c>
      <c r="AA16" s="137">
        <v>0</v>
      </c>
      <c r="AB16" s="136">
        <f>$C16*AC16</f>
        <v>0</v>
      </c>
      <c r="AC16" s="137">
        <v>0</v>
      </c>
      <c r="AD16" s="136">
        <f>$C16*AE16</f>
        <v>0</v>
      </c>
      <c r="AE16" s="138">
        <v>0</v>
      </c>
      <c r="AG16" s="139">
        <f t="shared" si="13"/>
        <v>0</v>
      </c>
      <c r="AH16" s="140">
        <f t="shared" si="14"/>
        <v>1</v>
      </c>
    </row>
    <row r="17" spans="1:34" ht="15" x14ac:dyDescent="0.25">
      <c r="A17" s="133">
        <v>8</v>
      </c>
      <c r="B17" s="134" t="str">
        <f>Orçamento!D285</f>
        <v>IMPERMEABILIZAÇÃO</v>
      </c>
      <c r="C17" s="135">
        <f>Orçamento!M285</f>
        <v>95233.73</v>
      </c>
      <c r="D17" s="136">
        <f t="shared" si="12"/>
        <v>0</v>
      </c>
      <c r="E17" s="137">
        <v>0</v>
      </c>
      <c r="F17" s="136">
        <f t="shared" si="0"/>
        <v>0</v>
      </c>
      <c r="G17" s="137">
        <v>0</v>
      </c>
      <c r="H17" s="136">
        <f t="shared" si="0"/>
        <v>0</v>
      </c>
      <c r="I17" s="137">
        <v>0</v>
      </c>
      <c r="J17" s="136">
        <f t="shared" si="1"/>
        <v>38093.49</v>
      </c>
      <c r="K17" s="137">
        <v>0.4</v>
      </c>
      <c r="L17" s="136">
        <f t="shared" si="2"/>
        <v>38093.49</v>
      </c>
      <c r="M17" s="137">
        <v>0.4</v>
      </c>
      <c r="N17" s="136">
        <f>$C17*O17</f>
        <v>19046.75</v>
      </c>
      <c r="O17" s="137">
        <v>0.2</v>
      </c>
      <c r="P17" s="136">
        <f>$C17*Q17</f>
        <v>0</v>
      </c>
      <c r="Q17" s="137">
        <v>0</v>
      </c>
      <c r="R17" s="136">
        <f>$C17*S17</f>
        <v>0</v>
      </c>
      <c r="S17" s="137">
        <v>0</v>
      </c>
      <c r="T17" s="136">
        <f>$C17*U17</f>
        <v>0</v>
      </c>
      <c r="U17" s="137">
        <v>0</v>
      </c>
      <c r="V17" s="136">
        <f>$C17*W17</f>
        <v>0</v>
      </c>
      <c r="W17" s="137">
        <v>0</v>
      </c>
      <c r="X17" s="136">
        <f>$C17*Y17</f>
        <v>0</v>
      </c>
      <c r="Y17" s="137">
        <v>0</v>
      </c>
      <c r="Z17" s="136">
        <f>$C17*AA17</f>
        <v>0</v>
      </c>
      <c r="AA17" s="137">
        <v>0</v>
      </c>
      <c r="AB17" s="136">
        <f>$C17*AC17</f>
        <v>0</v>
      </c>
      <c r="AC17" s="137">
        <v>0</v>
      </c>
      <c r="AD17" s="136">
        <f>$C17*AE17</f>
        <v>0</v>
      </c>
      <c r="AE17" s="138">
        <v>0</v>
      </c>
      <c r="AG17" s="139">
        <f t="shared" si="13"/>
        <v>0</v>
      </c>
      <c r="AH17" s="140">
        <f t="shared" si="14"/>
        <v>1</v>
      </c>
    </row>
    <row r="18" spans="1:34" ht="15" x14ac:dyDescent="0.25">
      <c r="A18" s="133">
        <v>9</v>
      </c>
      <c r="B18" s="134" t="str">
        <f>Orçamento!D292</f>
        <v>REVESTIMENTO INTERNO E EXTERNO</v>
      </c>
      <c r="C18" s="135">
        <f>Orçamento!M292</f>
        <v>561851.22</v>
      </c>
      <c r="D18" s="136">
        <f t="shared" si="12"/>
        <v>0</v>
      </c>
      <c r="E18" s="137">
        <v>0</v>
      </c>
      <c r="F18" s="136">
        <f t="shared" si="0"/>
        <v>0</v>
      </c>
      <c r="G18" s="137">
        <v>0</v>
      </c>
      <c r="H18" s="136">
        <f t="shared" si="0"/>
        <v>0</v>
      </c>
      <c r="I18" s="137">
        <v>0</v>
      </c>
      <c r="J18" s="136">
        <f t="shared" si="1"/>
        <v>0</v>
      </c>
      <c r="K18" s="137">
        <v>0</v>
      </c>
      <c r="L18" s="136">
        <f t="shared" si="2"/>
        <v>0</v>
      </c>
      <c r="M18" s="137">
        <v>0</v>
      </c>
      <c r="N18" s="136">
        <f t="shared" si="3"/>
        <v>56185.120000000003</v>
      </c>
      <c r="O18" s="137">
        <v>0.1</v>
      </c>
      <c r="P18" s="136">
        <f t="shared" ref="P18:P35" si="15">$C18*Q18</f>
        <v>112370.24000000001</v>
      </c>
      <c r="Q18" s="137">
        <v>0.2</v>
      </c>
      <c r="R18" s="136">
        <f t="shared" ref="R18:R35" si="16">$C18*S18</f>
        <v>168555.37</v>
      </c>
      <c r="S18" s="137">
        <v>0.3</v>
      </c>
      <c r="T18" s="136">
        <f t="shared" ref="T18:T35" si="17">$C18*U18</f>
        <v>140462.81</v>
      </c>
      <c r="U18" s="137">
        <v>0.25</v>
      </c>
      <c r="V18" s="136">
        <f t="shared" ref="V18:V35" si="18">$C18*W18</f>
        <v>84277.68</v>
      </c>
      <c r="W18" s="137">
        <v>0.15</v>
      </c>
      <c r="X18" s="136">
        <f t="shared" ref="X18:X35" si="19">$C18*Y18</f>
        <v>0</v>
      </c>
      <c r="Y18" s="137">
        <v>0</v>
      </c>
      <c r="Z18" s="136">
        <f t="shared" ref="Z18:Z35" si="20">$C18*AA18</f>
        <v>0</v>
      </c>
      <c r="AA18" s="137">
        <v>0</v>
      </c>
      <c r="AB18" s="136">
        <f t="shared" ref="AB18:AB35" si="21">$C18*AC18</f>
        <v>0</v>
      </c>
      <c r="AC18" s="137">
        <v>0</v>
      </c>
      <c r="AD18" s="136">
        <f t="shared" ref="AD18:AD35" si="22">$C18*AE18</f>
        <v>0</v>
      </c>
      <c r="AE18" s="138">
        <v>0</v>
      </c>
      <c r="AG18" s="139">
        <f t="shared" si="13"/>
        <v>0</v>
      </c>
      <c r="AH18" s="140">
        <f t="shared" si="14"/>
        <v>1</v>
      </c>
    </row>
    <row r="19" spans="1:34" ht="15" x14ac:dyDescent="0.25">
      <c r="A19" s="133">
        <v>10</v>
      </c>
      <c r="B19" s="134" t="str">
        <f>Orçamento!D308</f>
        <v>SISTEMA DE PISOS</v>
      </c>
      <c r="C19" s="135">
        <f>Orçamento!M308</f>
        <v>687085.14</v>
      </c>
      <c r="D19" s="136">
        <f t="shared" si="12"/>
        <v>0</v>
      </c>
      <c r="E19" s="137">
        <v>0</v>
      </c>
      <c r="F19" s="136">
        <f t="shared" si="0"/>
        <v>0</v>
      </c>
      <c r="G19" s="137">
        <v>0</v>
      </c>
      <c r="H19" s="136">
        <f t="shared" si="0"/>
        <v>0</v>
      </c>
      <c r="I19" s="137">
        <v>0</v>
      </c>
      <c r="J19" s="136">
        <f t="shared" si="1"/>
        <v>0</v>
      </c>
      <c r="K19" s="137">
        <v>0</v>
      </c>
      <c r="L19" s="136">
        <f t="shared" si="2"/>
        <v>0</v>
      </c>
      <c r="M19" s="137">
        <v>0</v>
      </c>
      <c r="N19" s="136">
        <f t="shared" si="3"/>
        <v>0</v>
      </c>
      <c r="O19" s="137">
        <v>0</v>
      </c>
      <c r="P19" s="136">
        <f t="shared" si="15"/>
        <v>68708.509999999995</v>
      </c>
      <c r="Q19" s="137">
        <v>0.1</v>
      </c>
      <c r="R19" s="136">
        <f t="shared" si="16"/>
        <v>137417.03</v>
      </c>
      <c r="S19" s="137">
        <v>0.2</v>
      </c>
      <c r="T19" s="136">
        <f t="shared" si="17"/>
        <v>206125.54</v>
      </c>
      <c r="U19" s="137">
        <v>0.3</v>
      </c>
      <c r="V19" s="136">
        <f t="shared" si="18"/>
        <v>171771.29</v>
      </c>
      <c r="W19" s="137">
        <v>0.25</v>
      </c>
      <c r="X19" s="136">
        <f t="shared" si="19"/>
        <v>103062.77</v>
      </c>
      <c r="Y19" s="137">
        <v>0.15</v>
      </c>
      <c r="Z19" s="136">
        <f t="shared" si="20"/>
        <v>0</v>
      </c>
      <c r="AA19" s="137">
        <v>0</v>
      </c>
      <c r="AB19" s="136">
        <f t="shared" si="21"/>
        <v>0</v>
      </c>
      <c r="AC19" s="137">
        <v>0</v>
      </c>
      <c r="AD19" s="136">
        <f t="shared" si="22"/>
        <v>0</v>
      </c>
      <c r="AE19" s="138">
        <v>0</v>
      </c>
      <c r="AG19" s="139">
        <f t="shared" si="13"/>
        <v>0</v>
      </c>
      <c r="AH19" s="140">
        <f t="shared" si="14"/>
        <v>1</v>
      </c>
    </row>
    <row r="20" spans="1:34" ht="15" x14ac:dyDescent="0.25">
      <c r="A20" s="133">
        <v>11</v>
      </c>
      <c r="B20" s="134" t="str">
        <f>Orçamento!D337</f>
        <v>PINTURAS E ACABAMENTOS</v>
      </c>
      <c r="C20" s="135">
        <f>Orçamento!M337</f>
        <v>306921.11</v>
      </c>
      <c r="D20" s="136">
        <f t="shared" si="12"/>
        <v>0</v>
      </c>
      <c r="E20" s="137">
        <v>0</v>
      </c>
      <c r="F20" s="136">
        <f t="shared" si="0"/>
        <v>0</v>
      </c>
      <c r="G20" s="137">
        <v>0</v>
      </c>
      <c r="H20" s="136">
        <f t="shared" si="0"/>
        <v>0</v>
      </c>
      <c r="I20" s="137">
        <v>0</v>
      </c>
      <c r="J20" s="136">
        <f t="shared" si="1"/>
        <v>0</v>
      </c>
      <c r="K20" s="137">
        <v>0</v>
      </c>
      <c r="L20" s="136">
        <f t="shared" si="2"/>
        <v>0</v>
      </c>
      <c r="M20" s="137">
        <v>0</v>
      </c>
      <c r="N20" s="136">
        <f t="shared" si="3"/>
        <v>0</v>
      </c>
      <c r="O20" s="137">
        <v>0</v>
      </c>
      <c r="P20" s="136">
        <f t="shared" si="15"/>
        <v>0</v>
      </c>
      <c r="Q20" s="137">
        <v>0</v>
      </c>
      <c r="R20" s="136">
        <f t="shared" si="16"/>
        <v>30692.11</v>
      </c>
      <c r="S20" s="137">
        <v>0.1</v>
      </c>
      <c r="T20" s="136">
        <f t="shared" si="17"/>
        <v>61384.22</v>
      </c>
      <c r="U20" s="137">
        <v>0.2</v>
      </c>
      <c r="V20" s="136">
        <f t="shared" si="18"/>
        <v>92076.33</v>
      </c>
      <c r="W20" s="137">
        <v>0.3</v>
      </c>
      <c r="X20" s="136">
        <f t="shared" si="19"/>
        <v>61384.22</v>
      </c>
      <c r="Y20" s="137">
        <v>0.2</v>
      </c>
      <c r="Z20" s="136">
        <f t="shared" si="20"/>
        <v>46038.17</v>
      </c>
      <c r="AA20" s="137">
        <v>0.15</v>
      </c>
      <c r="AB20" s="136">
        <f t="shared" si="21"/>
        <v>0</v>
      </c>
      <c r="AC20" s="137">
        <v>0</v>
      </c>
      <c r="AD20" s="136">
        <f t="shared" si="22"/>
        <v>15346.06</v>
      </c>
      <c r="AE20" s="138">
        <v>0.05</v>
      </c>
      <c r="AG20" s="139">
        <f t="shared" si="13"/>
        <v>0</v>
      </c>
      <c r="AH20" s="140">
        <f t="shared" si="14"/>
        <v>1</v>
      </c>
    </row>
    <row r="21" spans="1:34" ht="15" x14ac:dyDescent="0.25">
      <c r="A21" s="133">
        <v>12</v>
      </c>
      <c r="B21" s="134" t="str">
        <f>Orçamento!D361</f>
        <v>INSTALAÇÃO HIDRÁULICA</v>
      </c>
      <c r="C21" s="135">
        <f>Orçamento!M361</f>
        <v>108832.57</v>
      </c>
      <c r="D21" s="136">
        <f t="shared" si="12"/>
        <v>0</v>
      </c>
      <c r="E21" s="137">
        <v>0</v>
      </c>
      <c r="F21" s="136">
        <f t="shared" si="0"/>
        <v>0</v>
      </c>
      <c r="G21" s="137">
        <v>0</v>
      </c>
      <c r="H21" s="136">
        <f t="shared" si="0"/>
        <v>10883.26</v>
      </c>
      <c r="I21" s="137">
        <v>0.1</v>
      </c>
      <c r="J21" s="136">
        <f t="shared" si="1"/>
        <v>21766.51</v>
      </c>
      <c r="K21" s="137">
        <v>0.2</v>
      </c>
      <c r="L21" s="136">
        <f t="shared" si="2"/>
        <v>27208.14</v>
      </c>
      <c r="M21" s="137">
        <v>0.25</v>
      </c>
      <c r="N21" s="136">
        <f t="shared" si="3"/>
        <v>32649.77</v>
      </c>
      <c r="O21" s="137">
        <v>0.3</v>
      </c>
      <c r="P21" s="136">
        <f t="shared" si="15"/>
        <v>16324.89</v>
      </c>
      <c r="Q21" s="137">
        <v>0.15</v>
      </c>
      <c r="R21" s="136">
        <f t="shared" si="16"/>
        <v>0</v>
      </c>
      <c r="S21" s="137">
        <v>0</v>
      </c>
      <c r="T21" s="136">
        <f t="shared" si="17"/>
        <v>0</v>
      </c>
      <c r="U21" s="137">
        <v>0</v>
      </c>
      <c r="V21" s="136">
        <f t="shared" si="18"/>
        <v>0</v>
      </c>
      <c r="W21" s="137">
        <v>0</v>
      </c>
      <c r="X21" s="136">
        <f t="shared" si="19"/>
        <v>0</v>
      </c>
      <c r="Y21" s="137">
        <v>0</v>
      </c>
      <c r="Z21" s="136">
        <f t="shared" si="20"/>
        <v>0</v>
      </c>
      <c r="AA21" s="137">
        <v>0</v>
      </c>
      <c r="AB21" s="136">
        <f t="shared" si="21"/>
        <v>0</v>
      </c>
      <c r="AC21" s="137">
        <v>0</v>
      </c>
      <c r="AD21" s="136">
        <f t="shared" si="22"/>
        <v>0</v>
      </c>
      <c r="AE21" s="138">
        <v>0</v>
      </c>
      <c r="AG21" s="139">
        <f t="shared" si="13"/>
        <v>0</v>
      </c>
      <c r="AH21" s="140">
        <f t="shared" si="14"/>
        <v>1</v>
      </c>
    </row>
    <row r="22" spans="1:34" ht="15" x14ac:dyDescent="0.25">
      <c r="A22" s="133">
        <v>13</v>
      </c>
      <c r="B22" s="134" t="str">
        <f>Orçamento!D430</f>
        <v>DRENAGEM DE ÁGUAS PLUVIAIS</v>
      </c>
      <c r="C22" s="135">
        <f>Orçamento!M430</f>
        <v>150826.98000000001</v>
      </c>
      <c r="D22" s="136">
        <f t="shared" si="12"/>
        <v>0</v>
      </c>
      <c r="E22" s="137">
        <v>0</v>
      </c>
      <c r="F22" s="136">
        <f t="shared" si="0"/>
        <v>0</v>
      </c>
      <c r="G22" s="137">
        <v>0</v>
      </c>
      <c r="H22" s="136">
        <f t="shared" si="0"/>
        <v>0</v>
      </c>
      <c r="I22" s="137">
        <v>0</v>
      </c>
      <c r="J22" s="136">
        <f t="shared" si="1"/>
        <v>0</v>
      </c>
      <c r="K22" s="137">
        <v>0</v>
      </c>
      <c r="L22" s="136">
        <f t="shared" si="2"/>
        <v>0</v>
      </c>
      <c r="M22" s="137">
        <v>0</v>
      </c>
      <c r="N22" s="136">
        <f t="shared" si="3"/>
        <v>30165.4</v>
      </c>
      <c r="O22" s="137">
        <v>0.2</v>
      </c>
      <c r="P22" s="136">
        <f t="shared" si="15"/>
        <v>45248.09</v>
      </c>
      <c r="Q22" s="137">
        <v>0.3</v>
      </c>
      <c r="R22" s="136">
        <f t="shared" si="16"/>
        <v>45248.09</v>
      </c>
      <c r="S22" s="137">
        <v>0.3</v>
      </c>
      <c r="T22" s="136">
        <f t="shared" si="17"/>
        <v>30165.4</v>
      </c>
      <c r="U22" s="137">
        <v>0.2</v>
      </c>
      <c r="V22" s="136">
        <f t="shared" si="18"/>
        <v>0</v>
      </c>
      <c r="W22" s="137">
        <v>0</v>
      </c>
      <c r="X22" s="136">
        <f t="shared" si="19"/>
        <v>0</v>
      </c>
      <c r="Y22" s="137">
        <v>0</v>
      </c>
      <c r="Z22" s="136">
        <f t="shared" si="20"/>
        <v>0</v>
      </c>
      <c r="AA22" s="137">
        <v>0</v>
      </c>
      <c r="AB22" s="136">
        <f t="shared" si="21"/>
        <v>0</v>
      </c>
      <c r="AC22" s="137">
        <v>0</v>
      </c>
      <c r="AD22" s="136">
        <f t="shared" si="22"/>
        <v>0</v>
      </c>
      <c r="AE22" s="138">
        <v>0</v>
      </c>
      <c r="AG22" s="139">
        <f t="shared" si="13"/>
        <v>0</v>
      </c>
      <c r="AH22" s="140">
        <f t="shared" si="14"/>
        <v>1</v>
      </c>
    </row>
    <row r="23" spans="1:34" ht="15" x14ac:dyDescent="0.25">
      <c r="A23" s="133">
        <v>14</v>
      </c>
      <c r="B23" s="134" t="str">
        <f>Orçamento!D451</f>
        <v>INSTALAÇÃO SANITÁRIA</v>
      </c>
      <c r="C23" s="135">
        <f>Orçamento!M451</f>
        <v>115096.33</v>
      </c>
      <c r="D23" s="136">
        <f t="shared" si="12"/>
        <v>0</v>
      </c>
      <c r="E23" s="137">
        <v>0</v>
      </c>
      <c r="F23" s="136">
        <f t="shared" si="0"/>
        <v>0</v>
      </c>
      <c r="G23" s="137">
        <v>0</v>
      </c>
      <c r="H23" s="136">
        <f t="shared" si="0"/>
        <v>11509.63</v>
      </c>
      <c r="I23" s="137">
        <v>0.1</v>
      </c>
      <c r="J23" s="136">
        <f t="shared" si="1"/>
        <v>23019.27</v>
      </c>
      <c r="K23" s="137">
        <v>0.2</v>
      </c>
      <c r="L23" s="136">
        <f t="shared" si="2"/>
        <v>28774.080000000002</v>
      </c>
      <c r="M23" s="137">
        <v>0.25</v>
      </c>
      <c r="N23" s="136">
        <f t="shared" si="3"/>
        <v>28774.080000000002</v>
      </c>
      <c r="O23" s="137">
        <v>0.25</v>
      </c>
      <c r="P23" s="136">
        <f t="shared" si="15"/>
        <v>23019.27</v>
      </c>
      <c r="Q23" s="137">
        <v>0.2</v>
      </c>
      <c r="R23" s="136">
        <f t="shared" si="16"/>
        <v>0</v>
      </c>
      <c r="S23" s="137">
        <v>0</v>
      </c>
      <c r="T23" s="136">
        <f t="shared" si="17"/>
        <v>0</v>
      </c>
      <c r="U23" s="137">
        <v>0</v>
      </c>
      <c r="V23" s="136">
        <f t="shared" si="18"/>
        <v>0</v>
      </c>
      <c r="W23" s="137">
        <v>0</v>
      </c>
      <c r="X23" s="136">
        <f t="shared" si="19"/>
        <v>0</v>
      </c>
      <c r="Y23" s="137">
        <v>0</v>
      </c>
      <c r="Z23" s="136">
        <f t="shared" si="20"/>
        <v>0</v>
      </c>
      <c r="AA23" s="137">
        <v>0</v>
      </c>
      <c r="AB23" s="136">
        <f t="shared" si="21"/>
        <v>0</v>
      </c>
      <c r="AC23" s="137">
        <v>0</v>
      </c>
      <c r="AD23" s="136">
        <f t="shared" si="22"/>
        <v>0</v>
      </c>
      <c r="AE23" s="138">
        <v>0</v>
      </c>
      <c r="AG23" s="139">
        <f t="shared" si="13"/>
        <v>0</v>
      </c>
      <c r="AH23" s="140">
        <f t="shared" si="14"/>
        <v>1</v>
      </c>
    </row>
    <row r="24" spans="1:34" ht="15" x14ac:dyDescent="0.25">
      <c r="A24" s="133">
        <v>15</v>
      </c>
      <c r="B24" s="134" t="str">
        <f>Orçamento!D510</f>
        <v>LOUÇAS, ACESSÓRIOS E METAIS</v>
      </c>
      <c r="C24" s="135">
        <f>Orçamento!M510</f>
        <v>114664.58</v>
      </c>
      <c r="D24" s="136">
        <f t="shared" si="12"/>
        <v>0</v>
      </c>
      <c r="E24" s="137">
        <v>0</v>
      </c>
      <c r="F24" s="136">
        <f t="shared" si="0"/>
        <v>0</v>
      </c>
      <c r="G24" s="137">
        <v>0</v>
      </c>
      <c r="H24" s="136">
        <f t="shared" si="0"/>
        <v>0</v>
      </c>
      <c r="I24" s="137">
        <v>0</v>
      </c>
      <c r="J24" s="136">
        <f t="shared" si="1"/>
        <v>0</v>
      </c>
      <c r="K24" s="137">
        <v>0</v>
      </c>
      <c r="L24" s="136">
        <f t="shared" si="2"/>
        <v>0</v>
      </c>
      <c r="M24" s="137">
        <v>0</v>
      </c>
      <c r="N24" s="136">
        <f t="shared" si="3"/>
        <v>0</v>
      </c>
      <c r="O24" s="137">
        <v>0</v>
      </c>
      <c r="P24" s="136">
        <f t="shared" si="15"/>
        <v>0</v>
      </c>
      <c r="Q24" s="137">
        <v>0</v>
      </c>
      <c r="R24" s="136">
        <f t="shared" si="16"/>
        <v>0</v>
      </c>
      <c r="S24" s="137">
        <v>0</v>
      </c>
      <c r="T24" s="136">
        <f t="shared" si="17"/>
        <v>22932.92</v>
      </c>
      <c r="U24" s="137">
        <v>0.2</v>
      </c>
      <c r="V24" s="136">
        <f t="shared" si="18"/>
        <v>45865.83</v>
      </c>
      <c r="W24" s="137">
        <v>0.4</v>
      </c>
      <c r="X24" s="136">
        <f t="shared" si="19"/>
        <v>34399.370000000003</v>
      </c>
      <c r="Y24" s="137">
        <v>0.3</v>
      </c>
      <c r="Z24" s="136">
        <f t="shared" si="20"/>
        <v>0</v>
      </c>
      <c r="AA24" s="137">
        <v>0</v>
      </c>
      <c r="AB24" s="136">
        <f t="shared" si="21"/>
        <v>11466.46</v>
      </c>
      <c r="AC24" s="137">
        <v>0.1</v>
      </c>
      <c r="AD24" s="136">
        <f t="shared" si="22"/>
        <v>0</v>
      </c>
      <c r="AE24" s="138">
        <v>0</v>
      </c>
      <c r="AG24" s="139">
        <f t="shared" si="13"/>
        <v>0</v>
      </c>
      <c r="AH24" s="140">
        <f t="shared" si="14"/>
        <v>1</v>
      </c>
    </row>
    <row r="25" spans="1:34" ht="15" x14ac:dyDescent="0.25">
      <c r="A25" s="133">
        <v>16</v>
      </c>
      <c r="B25" s="134" t="str">
        <f>Orçamento!D544</f>
        <v>INSTALAÇÃO DE GÁS COMBUSTÍVEL</v>
      </c>
      <c r="C25" s="135">
        <f>Orçamento!M544</f>
        <v>3836.28</v>
      </c>
      <c r="D25" s="136">
        <f t="shared" si="12"/>
        <v>0</v>
      </c>
      <c r="E25" s="137">
        <v>0</v>
      </c>
      <c r="F25" s="136">
        <f t="shared" si="0"/>
        <v>0</v>
      </c>
      <c r="G25" s="137">
        <v>0</v>
      </c>
      <c r="H25" s="136">
        <f t="shared" si="0"/>
        <v>0</v>
      </c>
      <c r="I25" s="137">
        <v>0</v>
      </c>
      <c r="J25" s="136">
        <f t="shared" si="1"/>
        <v>0</v>
      </c>
      <c r="K25" s="137">
        <v>0</v>
      </c>
      <c r="L25" s="136">
        <f t="shared" si="2"/>
        <v>0</v>
      </c>
      <c r="M25" s="137">
        <v>0</v>
      </c>
      <c r="N25" s="136">
        <f t="shared" si="3"/>
        <v>0</v>
      </c>
      <c r="O25" s="137">
        <v>0</v>
      </c>
      <c r="P25" s="136">
        <f t="shared" si="15"/>
        <v>0</v>
      </c>
      <c r="Q25" s="137">
        <v>0</v>
      </c>
      <c r="R25" s="136">
        <f t="shared" si="16"/>
        <v>767.26</v>
      </c>
      <c r="S25" s="137">
        <v>0.2</v>
      </c>
      <c r="T25" s="136">
        <f t="shared" si="17"/>
        <v>1534.51</v>
      </c>
      <c r="U25" s="137">
        <v>0.4</v>
      </c>
      <c r="V25" s="136">
        <f t="shared" si="18"/>
        <v>1534.51</v>
      </c>
      <c r="W25" s="137">
        <v>0.4</v>
      </c>
      <c r="X25" s="136">
        <f t="shared" si="19"/>
        <v>0</v>
      </c>
      <c r="Y25" s="137">
        <v>0</v>
      </c>
      <c r="Z25" s="136">
        <f t="shared" si="20"/>
        <v>0</v>
      </c>
      <c r="AA25" s="137">
        <v>0</v>
      </c>
      <c r="AB25" s="136">
        <f t="shared" si="21"/>
        <v>0</v>
      </c>
      <c r="AC25" s="137">
        <v>0</v>
      </c>
      <c r="AD25" s="136">
        <f t="shared" si="22"/>
        <v>0</v>
      </c>
      <c r="AE25" s="138">
        <v>0</v>
      </c>
      <c r="AG25" s="139">
        <f t="shared" si="13"/>
        <v>0</v>
      </c>
      <c r="AH25" s="140">
        <f t="shared" si="14"/>
        <v>1</v>
      </c>
    </row>
    <row r="26" spans="1:34" ht="15" x14ac:dyDescent="0.25">
      <c r="A26" s="133">
        <v>17</v>
      </c>
      <c r="B26" s="134" t="str">
        <f>Orçamento!D554</f>
        <v>SISTEMA DE PROTEÇÃO CONTRA INCÊNDIO</v>
      </c>
      <c r="C26" s="135">
        <f>Orçamento!M554</f>
        <v>144914.14000000001</v>
      </c>
      <c r="D26" s="136">
        <f t="shared" si="12"/>
        <v>0</v>
      </c>
      <c r="E26" s="137">
        <v>0</v>
      </c>
      <c r="F26" s="136">
        <f t="shared" si="0"/>
        <v>0</v>
      </c>
      <c r="G26" s="137">
        <v>0</v>
      </c>
      <c r="H26" s="136">
        <f t="shared" si="0"/>
        <v>0</v>
      </c>
      <c r="I26" s="137">
        <v>0</v>
      </c>
      <c r="J26" s="136">
        <f t="shared" si="1"/>
        <v>0</v>
      </c>
      <c r="K26" s="137">
        <v>0</v>
      </c>
      <c r="L26" s="136">
        <f t="shared" si="2"/>
        <v>0</v>
      </c>
      <c r="M26" s="137">
        <v>0</v>
      </c>
      <c r="N26" s="136">
        <f t="shared" si="3"/>
        <v>28982.83</v>
      </c>
      <c r="O26" s="137">
        <v>0.2</v>
      </c>
      <c r="P26" s="136">
        <f t="shared" si="15"/>
        <v>43474.239999999998</v>
      </c>
      <c r="Q26" s="137">
        <v>0.3</v>
      </c>
      <c r="R26" s="136">
        <f t="shared" si="16"/>
        <v>36228.54</v>
      </c>
      <c r="S26" s="137">
        <v>0.25</v>
      </c>
      <c r="T26" s="136">
        <f t="shared" si="17"/>
        <v>21737.119999999999</v>
      </c>
      <c r="U26" s="137">
        <v>0.15</v>
      </c>
      <c r="V26" s="136">
        <f t="shared" si="18"/>
        <v>0</v>
      </c>
      <c r="W26" s="137">
        <v>0</v>
      </c>
      <c r="X26" s="136">
        <f t="shared" si="19"/>
        <v>0</v>
      </c>
      <c r="Y26" s="137">
        <v>0</v>
      </c>
      <c r="Z26" s="136">
        <f t="shared" si="20"/>
        <v>0</v>
      </c>
      <c r="AA26" s="137">
        <v>0</v>
      </c>
      <c r="AB26" s="136">
        <f t="shared" si="21"/>
        <v>0</v>
      </c>
      <c r="AC26" s="137">
        <v>0</v>
      </c>
      <c r="AD26" s="136">
        <f t="shared" si="22"/>
        <v>14491.41</v>
      </c>
      <c r="AE26" s="138">
        <v>0.1</v>
      </c>
      <c r="AG26" s="139">
        <f t="shared" si="13"/>
        <v>0</v>
      </c>
      <c r="AH26" s="140">
        <f t="shared" si="14"/>
        <v>1</v>
      </c>
    </row>
    <row r="27" spans="1:34" ht="15" x14ac:dyDescent="0.25">
      <c r="A27" s="133">
        <v>18</v>
      </c>
      <c r="B27" s="134" t="str">
        <f>Orçamento!D588</f>
        <v>INSTALAÇÃO ELÉTRICA - 110V</v>
      </c>
      <c r="C27" s="135">
        <f>Orçamento!M588</f>
        <v>663436.97</v>
      </c>
      <c r="D27" s="136">
        <f t="shared" si="12"/>
        <v>0</v>
      </c>
      <c r="E27" s="137">
        <v>0</v>
      </c>
      <c r="F27" s="136">
        <f t="shared" si="0"/>
        <v>0</v>
      </c>
      <c r="G27" s="137">
        <v>0</v>
      </c>
      <c r="H27" s="136">
        <f t="shared" si="0"/>
        <v>0</v>
      </c>
      <c r="I27" s="137">
        <v>0</v>
      </c>
      <c r="J27" s="136">
        <f t="shared" si="1"/>
        <v>0</v>
      </c>
      <c r="K27" s="137">
        <v>0</v>
      </c>
      <c r="L27" s="136">
        <f t="shared" si="2"/>
        <v>0</v>
      </c>
      <c r="M27" s="137">
        <v>0</v>
      </c>
      <c r="N27" s="136">
        <f t="shared" si="3"/>
        <v>99515.55</v>
      </c>
      <c r="O27" s="137">
        <v>0.15</v>
      </c>
      <c r="P27" s="136">
        <f t="shared" si="15"/>
        <v>165859.24</v>
      </c>
      <c r="Q27" s="137">
        <v>0.25</v>
      </c>
      <c r="R27" s="136">
        <f t="shared" si="16"/>
        <v>132687.39000000001</v>
      </c>
      <c r="S27" s="137">
        <v>0.2</v>
      </c>
      <c r="T27" s="136">
        <f t="shared" si="17"/>
        <v>132687.39000000001</v>
      </c>
      <c r="U27" s="137">
        <v>0.2</v>
      </c>
      <c r="V27" s="136">
        <f t="shared" si="18"/>
        <v>66343.7</v>
      </c>
      <c r="W27" s="137">
        <v>0.1</v>
      </c>
      <c r="X27" s="136">
        <f t="shared" si="19"/>
        <v>66343.7</v>
      </c>
      <c r="Y27" s="137">
        <v>0.1</v>
      </c>
      <c r="Z27" s="136">
        <f t="shared" si="20"/>
        <v>0</v>
      </c>
      <c r="AA27" s="137">
        <v>0</v>
      </c>
      <c r="AB27" s="136">
        <f t="shared" si="21"/>
        <v>0</v>
      </c>
      <c r="AC27" s="137">
        <v>0</v>
      </c>
      <c r="AD27" s="136">
        <f t="shared" si="22"/>
        <v>0</v>
      </c>
      <c r="AE27" s="138">
        <v>0</v>
      </c>
      <c r="AG27" s="139">
        <f t="shared" si="13"/>
        <v>0</v>
      </c>
      <c r="AH27" s="140">
        <f t="shared" si="14"/>
        <v>1</v>
      </c>
    </row>
    <row r="28" spans="1:34" ht="15" x14ac:dyDescent="0.25">
      <c r="A28" s="133">
        <v>19</v>
      </c>
      <c r="B28" s="134" t="str">
        <f>Orçamento!D687</f>
        <v>INSTALAÇÕES DE CLIMATIZAÇÃO</v>
      </c>
      <c r="C28" s="135">
        <f>Orçamento!M687</f>
        <v>57189.22</v>
      </c>
      <c r="D28" s="136">
        <f t="shared" si="12"/>
        <v>0</v>
      </c>
      <c r="E28" s="137">
        <v>0</v>
      </c>
      <c r="F28" s="136">
        <f t="shared" si="0"/>
        <v>0</v>
      </c>
      <c r="G28" s="137">
        <v>0</v>
      </c>
      <c r="H28" s="136">
        <f t="shared" si="0"/>
        <v>0</v>
      </c>
      <c r="I28" s="137">
        <v>0</v>
      </c>
      <c r="J28" s="136">
        <f t="shared" si="1"/>
        <v>0</v>
      </c>
      <c r="K28" s="137">
        <v>0</v>
      </c>
      <c r="L28" s="136">
        <f t="shared" si="2"/>
        <v>0</v>
      </c>
      <c r="M28" s="137">
        <v>0</v>
      </c>
      <c r="N28" s="136">
        <f t="shared" si="3"/>
        <v>0</v>
      </c>
      <c r="O28" s="137">
        <v>0</v>
      </c>
      <c r="P28" s="136">
        <f t="shared" si="15"/>
        <v>0</v>
      </c>
      <c r="Q28" s="137">
        <v>0</v>
      </c>
      <c r="R28" s="136">
        <f t="shared" si="16"/>
        <v>8578.3799999999992</v>
      </c>
      <c r="S28" s="137">
        <v>0.15</v>
      </c>
      <c r="T28" s="136">
        <f t="shared" si="17"/>
        <v>20016.23</v>
      </c>
      <c r="U28" s="137">
        <v>0.35</v>
      </c>
      <c r="V28" s="136">
        <f t="shared" si="18"/>
        <v>17156.77</v>
      </c>
      <c r="W28" s="137">
        <v>0.3</v>
      </c>
      <c r="X28" s="136">
        <f t="shared" si="19"/>
        <v>11437.84</v>
      </c>
      <c r="Y28" s="137">
        <v>0.2</v>
      </c>
      <c r="Z28" s="136">
        <f t="shared" si="20"/>
        <v>0</v>
      </c>
      <c r="AA28" s="137">
        <v>0</v>
      </c>
      <c r="AB28" s="136">
        <f t="shared" si="21"/>
        <v>0</v>
      </c>
      <c r="AC28" s="137">
        <v>0</v>
      </c>
      <c r="AD28" s="136">
        <f t="shared" si="22"/>
        <v>0</v>
      </c>
      <c r="AE28" s="138">
        <v>0</v>
      </c>
      <c r="AG28" s="139">
        <f t="shared" si="13"/>
        <v>0</v>
      </c>
      <c r="AH28" s="140">
        <f t="shared" si="14"/>
        <v>1</v>
      </c>
    </row>
    <row r="29" spans="1:34" ht="15" x14ac:dyDescent="0.25">
      <c r="A29" s="133">
        <v>20</v>
      </c>
      <c r="B29" s="134" t="str">
        <f>Orçamento!D703</f>
        <v>INSTALAÇÕES DE CABEAMENTO ESTRUTURADO</v>
      </c>
      <c r="C29" s="135">
        <f>Orçamento!M703</f>
        <v>162182.37</v>
      </c>
      <c r="D29" s="136">
        <f t="shared" si="12"/>
        <v>0</v>
      </c>
      <c r="E29" s="137">
        <v>0</v>
      </c>
      <c r="F29" s="136">
        <f t="shared" si="0"/>
        <v>0</v>
      </c>
      <c r="G29" s="137">
        <v>0</v>
      </c>
      <c r="H29" s="136">
        <f t="shared" si="0"/>
        <v>0</v>
      </c>
      <c r="I29" s="137">
        <v>0</v>
      </c>
      <c r="J29" s="136">
        <f t="shared" si="1"/>
        <v>0</v>
      </c>
      <c r="K29" s="137">
        <v>0</v>
      </c>
      <c r="L29" s="136">
        <f t="shared" si="2"/>
        <v>0</v>
      </c>
      <c r="M29" s="137">
        <v>0</v>
      </c>
      <c r="N29" s="136">
        <f t="shared" si="3"/>
        <v>0</v>
      </c>
      <c r="O29" s="137">
        <v>0</v>
      </c>
      <c r="P29" s="136">
        <f t="shared" si="15"/>
        <v>0</v>
      </c>
      <c r="Q29" s="137">
        <v>0</v>
      </c>
      <c r="R29" s="136">
        <f t="shared" si="16"/>
        <v>16218.24</v>
      </c>
      <c r="S29" s="137">
        <v>0.1</v>
      </c>
      <c r="T29" s="136">
        <f t="shared" si="17"/>
        <v>32436.47</v>
      </c>
      <c r="U29" s="137">
        <v>0.2</v>
      </c>
      <c r="V29" s="136">
        <f t="shared" si="18"/>
        <v>48654.71</v>
      </c>
      <c r="W29" s="137">
        <v>0.3</v>
      </c>
      <c r="X29" s="136">
        <f t="shared" si="19"/>
        <v>64872.95</v>
      </c>
      <c r="Y29" s="137">
        <v>0.4</v>
      </c>
      <c r="Z29" s="136">
        <f t="shared" si="20"/>
        <v>0</v>
      </c>
      <c r="AA29" s="137">
        <v>0</v>
      </c>
      <c r="AB29" s="136">
        <f t="shared" si="21"/>
        <v>0</v>
      </c>
      <c r="AC29" s="137">
        <v>0</v>
      </c>
      <c r="AD29" s="136">
        <f t="shared" si="22"/>
        <v>0</v>
      </c>
      <c r="AE29" s="138">
        <v>0</v>
      </c>
      <c r="AG29" s="139">
        <f t="shared" si="13"/>
        <v>0</v>
      </c>
      <c r="AH29" s="140">
        <f t="shared" si="14"/>
        <v>1</v>
      </c>
    </row>
    <row r="30" spans="1:34" ht="15" x14ac:dyDescent="0.25">
      <c r="A30" s="133">
        <v>21</v>
      </c>
      <c r="B30" s="134" t="str">
        <f>Orçamento!D742</f>
        <v>SISTEMA DE EXAUSTÃO MECÂNICA</v>
      </c>
      <c r="C30" s="135">
        <f>Orçamento!M742</f>
        <v>11982.97</v>
      </c>
      <c r="D30" s="136">
        <f t="shared" si="12"/>
        <v>0</v>
      </c>
      <c r="E30" s="137">
        <v>0</v>
      </c>
      <c r="F30" s="136">
        <f t="shared" si="0"/>
        <v>0</v>
      </c>
      <c r="G30" s="137">
        <v>0</v>
      </c>
      <c r="H30" s="136">
        <f t="shared" si="0"/>
        <v>0</v>
      </c>
      <c r="I30" s="137">
        <v>0</v>
      </c>
      <c r="J30" s="136">
        <f t="shared" si="1"/>
        <v>0</v>
      </c>
      <c r="K30" s="137">
        <v>0</v>
      </c>
      <c r="L30" s="136">
        <f t="shared" si="2"/>
        <v>0</v>
      </c>
      <c r="M30" s="137">
        <v>0</v>
      </c>
      <c r="N30" s="136">
        <f t="shared" si="3"/>
        <v>0</v>
      </c>
      <c r="O30" s="137">
        <v>0</v>
      </c>
      <c r="P30" s="136">
        <f t="shared" si="15"/>
        <v>0</v>
      </c>
      <c r="Q30" s="137">
        <v>0</v>
      </c>
      <c r="R30" s="136">
        <f t="shared" si="16"/>
        <v>0</v>
      </c>
      <c r="S30" s="137">
        <v>0</v>
      </c>
      <c r="T30" s="136">
        <f t="shared" si="17"/>
        <v>0</v>
      </c>
      <c r="U30" s="137">
        <v>0</v>
      </c>
      <c r="V30" s="136">
        <f t="shared" si="18"/>
        <v>0</v>
      </c>
      <c r="W30" s="137">
        <v>0</v>
      </c>
      <c r="X30" s="136">
        <f t="shared" si="19"/>
        <v>2396.59</v>
      </c>
      <c r="Y30" s="137">
        <v>0.2</v>
      </c>
      <c r="Z30" s="136">
        <f t="shared" si="20"/>
        <v>4793.1899999999996</v>
      </c>
      <c r="AA30" s="137">
        <v>0.4</v>
      </c>
      <c r="AB30" s="136">
        <f t="shared" si="21"/>
        <v>4793.1899999999996</v>
      </c>
      <c r="AC30" s="137">
        <v>0.4</v>
      </c>
      <c r="AD30" s="136">
        <f t="shared" si="22"/>
        <v>0</v>
      </c>
      <c r="AE30" s="138">
        <v>0</v>
      </c>
      <c r="AG30" s="139">
        <f t="shared" si="13"/>
        <v>0</v>
      </c>
      <c r="AH30" s="140">
        <f t="shared" si="14"/>
        <v>1</v>
      </c>
    </row>
    <row r="31" spans="1:34" ht="15.75" customHeight="1" x14ac:dyDescent="0.25">
      <c r="A31" s="133">
        <v>22</v>
      </c>
      <c r="B31" s="134" t="str">
        <f>Orçamento!D745</f>
        <v>SISTEMA DE PROTEÇÃO CONTRA DESCARGAS ATMOSFÉRICAS (SPDA)</v>
      </c>
      <c r="C31" s="135">
        <f>Orçamento!M745</f>
        <v>70627.740000000005</v>
      </c>
      <c r="D31" s="136">
        <f t="shared" si="12"/>
        <v>0</v>
      </c>
      <c r="E31" s="137">
        <v>0</v>
      </c>
      <c r="F31" s="136">
        <f t="shared" si="0"/>
        <v>0</v>
      </c>
      <c r="G31" s="137">
        <v>0</v>
      </c>
      <c r="H31" s="136">
        <f t="shared" si="0"/>
        <v>0</v>
      </c>
      <c r="I31" s="137">
        <v>0</v>
      </c>
      <c r="J31" s="136">
        <f t="shared" si="1"/>
        <v>0</v>
      </c>
      <c r="K31" s="137">
        <v>0</v>
      </c>
      <c r="L31" s="136">
        <f t="shared" si="2"/>
        <v>0</v>
      </c>
      <c r="M31" s="137">
        <v>0</v>
      </c>
      <c r="N31" s="136">
        <f t="shared" si="3"/>
        <v>0</v>
      </c>
      <c r="O31" s="137">
        <v>0</v>
      </c>
      <c r="P31" s="136">
        <f t="shared" si="15"/>
        <v>0</v>
      </c>
      <c r="Q31" s="137">
        <v>0</v>
      </c>
      <c r="R31" s="136">
        <f t="shared" si="16"/>
        <v>0</v>
      </c>
      <c r="S31" s="137">
        <v>0</v>
      </c>
      <c r="T31" s="136">
        <f t="shared" si="17"/>
        <v>0</v>
      </c>
      <c r="U31" s="137">
        <v>0</v>
      </c>
      <c r="V31" s="136">
        <f t="shared" si="18"/>
        <v>35313.870000000003</v>
      </c>
      <c r="W31" s="137">
        <v>0.5</v>
      </c>
      <c r="X31" s="136">
        <f t="shared" si="19"/>
        <v>21188.32</v>
      </c>
      <c r="Y31" s="137">
        <v>0.3</v>
      </c>
      <c r="Z31" s="136">
        <f t="shared" si="20"/>
        <v>14125.55</v>
      </c>
      <c r="AA31" s="137">
        <v>0.2</v>
      </c>
      <c r="AB31" s="136">
        <f t="shared" si="21"/>
        <v>0</v>
      </c>
      <c r="AC31" s="137">
        <v>0</v>
      </c>
      <c r="AD31" s="136">
        <f t="shared" si="22"/>
        <v>0</v>
      </c>
      <c r="AE31" s="138">
        <v>0</v>
      </c>
      <c r="AG31" s="139">
        <f t="shared" si="13"/>
        <v>0</v>
      </c>
      <c r="AH31" s="140">
        <f t="shared" si="14"/>
        <v>1</v>
      </c>
    </row>
    <row r="32" spans="1:34" ht="15" x14ac:dyDescent="0.25">
      <c r="A32" s="133">
        <v>23</v>
      </c>
      <c r="B32" s="134" t="str">
        <f>Orçamento!D762</f>
        <v>SERVIÇOS COMPLEMENTARES</v>
      </c>
      <c r="C32" s="135">
        <f>Orçamento!M762</f>
        <v>245512.9</v>
      </c>
      <c r="D32" s="136">
        <f t="shared" si="12"/>
        <v>0</v>
      </c>
      <c r="E32" s="137">
        <v>0</v>
      </c>
      <c r="F32" s="136">
        <f t="shared" si="0"/>
        <v>0</v>
      </c>
      <c r="G32" s="137">
        <v>0</v>
      </c>
      <c r="H32" s="136">
        <f t="shared" si="0"/>
        <v>0</v>
      </c>
      <c r="I32" s="137">
        <v>0</v>
      </c>
      <c r="J32" s="136">
        <f t="shared" si="1"/>
        <v>0</v>
      </c>
      <c r="K32" s="137">
        <v>0</v>
      </c>
      <c r="L32" s="136">
        <f t="shared" si="2"/>
        <v>0</v>
      </c>
      <c r="M32" s="137">
        <v>0</v>
      </c>
      <c r="N32" s="136">
        <f t="shared" si="3"/>
        <v>0</v>
      </c>
      <c r="O32" s="137">
        <v>0</v>
      </c>
      <c r="P32" s="136">
        <f t="shared" si="15"/>
        <v>0</v>
      </c>
      <c r="Q32" s="137">
        <v>0</v>
      </c>
      <c r="R32" s="136">
        <f t="shared" si="16"/>
        <v>0</v>
      </c>
      <c r="S32" s="137">
        <v>0</v>
      </c>
      <c r="T32" s="136">
        <f t="shared" si="17"/>
        <v>0</v>
      </c>
      <c r="U32" s="137">
        <v>0</v>
      </c>
      <c r="V32" s="136">
        <f t="shared" si="18"/>
        <v>0</v>
      </c>
      <c r="W32" s="137">
        <v>0</v>
      </c>
      <c r="X32" s="136">
        <f t="shared" si="19"/>
        <v>0</v>
      </c>
      <c r="Y32" s="137">
        <v>0</v>
      </c>
      <c r="Z32" s="136">
        <f t="shared" si="20"/>
        <v>49102.58</v>
      </c>
      <c r="AA32" s="137">
        <v>0.2</v>
      </c>
      <c r="AB32" s="136">
        <f t="shared" si="21"/>
        <v>73653.87</v>
      </c>
      <c r="AC32" s="137">
        <v>0.3</v>
      </c>
      <c r="AD32" s="136">
        <f t="shared" si="22"/>
        <v>122756.45</v>
      </c>
      <c r="AE32" s="138">
        <v>0.5</v>
      </c>
      <c r="AG32" s="139">
        <f t="shared" si="13"/>
        <v>0</v>
      </c>
      <c r="AH32" s="140">
        <f t="shared" si="14"/>
        <v>1</v>
      </c>
    </row>
    <row r="33" spans="1:34" ht="15" x14ac:dyDescent="0.25">
      <c r="A33" s="133">
        <v>24</v>
      </c>
      <c r="B33" s="134" t="str">
        <f>Orçamento!D776</f>
        <v>SERVIÇOS FINAIS</v>
      </c>
      <c r="C33" s="135">
        <f>Orçamento!M776</f>
        <v>20360.77</v>
      </c>
      <c r="D33" s="136">
        <f t="shared" si="12"/>
        <v>0</v>
      </c>
      <c r="E33" s="137">
        <v>0</v>
      </c>
      <c r="F33" s="136">
        <f t="shared" si="0"/>
        <v>0</v>
      </c>
      <c r="G33" s="137">
        <v>0</v>
      </c>
      <c r="H33" s="136">
        <f t="shared" si="0"/>
        <v>0</v>
      </c>
      <c r="I33" s="137">
        <v>0</v>
      </c>
      <c r="J33" s="136">
        <f t="shared" si="1"/>
        <v>0</v>
      </c>
      <c r="K33" s="137">
        <v>0</v>
      </c>
      <c r="L33" s="136">
        <f t="shared" si="2"/>
        <v>0</v>
      </c>
      <c r="M33" s="137">
        <v>0</v>
      </c>
      <c r="N33" s="136">
        <f t="shared" si="3"/>
        <v>0</v>
      </c>
      <c r="O33" s="137">
        <v>0</v>
      </c>
      <c r="P33" s="136">
        <f t="shared" si="15"/>
        <v>0</v>
      </c>
      <c r="Q33" s="137">
        <v>0</v>
      </c>
      <c r="R33" s="136">
        <f t="shared" si="16"/>
        <v>0</v>
      </c>
      <c r="S33" s="137">
        <v>0</v>
      </c>
      <c r="T33" s="136">
        <f t="shared" si="17"/>
        <v>0</v>
      </c>
      <c r="U33" s="137">
        <v>0</v>
      </c>
      <c r="V33" s="136">
        <f t="shared" si="18"/>
        <v>0</v>
      </c>
      <c r="W33" s="137">
        <v>0</v>
      </c>
      <c r="X33" s="136">
        <f t="shared" si="19"/>
        <v>0</v>
      </c>
      <c r="Y33" s="137">
        <v>0</v>
      </c>
      <c r="Z33" s="136">
        <f t="shared" si="20"/>
        <v>0</v>
      </c>
      <c r="AA33" s="137">
        <v>0</v>
      </c>
      <c r="AB33" s="136">
        <f t="shared" si="21"/>
        <v>0</v>
      </c>
      <c r="AC33" s="137">
        <v>0</v>
      </c>
      <c r="AD33" s="136">
        <f t="shared" si="22"/>
        <v>20360.77</v>
      </c>
      <c r="AE33" s="138">
        <v>1</v>
      </c>
      <c r="AG33" s="139">
        <f t="shared" si="13"/>
        <v>0</v>
      </c>
      <c r="AH33" s="140">
        <f t="shared" si="14"/>
        <v>1</v>
      </c>
    </row>
    <row r="34" spans="1:34" ht="15" x14ac:dyDescent="0.25">
      <c r="A34" s="133">
        <v>25</v>
      </c>
      <c r="B34" s="134" t="str">
        <f>Orçamento!D779</f>
        <v>ADMINISTRAÇÃO LOCAL</v>
      </c>
      <c r="C34" s="135">
        <f>Orçamento!M779</f>
        <v>569067.80000000005</v>
      </c>
      <c r="D34" s="136">
        <f t="shared" si="12"/>
        <v>40631.440000000002</v>
      </c>
      <c r="E34" s="137">
        <v>7.1400000000000005E-2</v>
      </c>
      <c r="F34" s="136">
        <f t="shared" si="0"/>
        <v>40631.440000000002</v>
      </c>
      <c r="G34" s="137">
        <v>7.1400000000000005E-2</v>
      </c>
      <c r="H34" s="136">
        <f t="shared" si="0"/>
        <v>40631.440000000002</v>
      </c>
      <c r="I34" s="137">
        <v>7.1400000000000005E-2</v>
      </c>
      <c r="J34" s="136">
        <f t="shared" si="1"/>
        <v>40631.440000000002</v>
      </c>
      <c r="K34" s="137">
        <v>7.1400000000000005E-2</v>
      </c>
      <c r="L34" s="136">
        <f t="shared" si="2"/>
        <v>40631.440000000002</v>
      </c>
      <c r="M34" s="137">
        <v>7.1400000000000005E-2</v>
      </c>
      <c r="N34" s="136">
        <f t="shared" si="3"/>
        <v>40631.440000000002</v>
      </c>
      <c r="O34" s="137">
        <v>7.1400000000000005E-2</v>
      </c>
      <c r="P34" s="136">
        <f t="shared" si="15"/>
        <v>40631.440000000002</v>
      </c>
      <c r="Q34" s="137">
        <v>7.1400000000000005E-2</v>
      </c>
      <c r="R34" s="136">
        <f t="shared" si="16"/>
        <v>40631.440000000002</v>
      </c>
      <c r="S34" s="137">
        <v>7.1400000000000005E-2</v>
      </c>
      <c r="T34" s="136">
        <f t="shared" si="17"/>
        <v>40631.440000000002</v>
      </c>
      <c r="U34" s="137">
        <v>7.1400000000000005E-2</v>
      </c>
      <c r="V34" s="136">
        <f t="shared" si="18"/>
        <v>40631.440000000002</v>
      </c>
      <c r="W34" s="137">
        <v>7.1400000000000005E-2</v>
      </c>
      <c r="X34" s="136">
        <f t="shared" si="19"/>
        <v>40688.35</v>
      </c>
      <c r="Y34" s="137">
        <v>7.1499999999999994E-2</v>
      </c>
      <c r="Z34" s="136">
        <f t="shared" si="20"/>
        <v>40688.35</v>
      </c>
      <c r="AA34" s="137">
        <v>7.1499999999999994E-2</v>
      </c>
      <c r="AB34" s="136">
        <f t="shared" si="21"/>
        <v>40688.35</v>
      </c>
      <c r="AC34" s="137">
        <v>7.1499999999999994E-2</v>
      </c>
      <c r="AD34" s="136">
        <f>$C34*AE34</f>
        <v>40688.35</v>
      </c>
      <c r="AE34" s="138">
        <v>7.1499999999999994E-2</v>
      </c>
      <c r="AG34" s="139">
        <f t="shared" si="13"/>
        <v>0</v>
      </c>
      <c r="AH34" s="140">
        <f t="shared" si="14"/>
        <v>1</v>
      </c>
    </row>
    <row r="35" spans="1:34" ht="15" x14ac:dyDescent="0.25">
      <c r="A35" s="133"/>
      <c r="B35" s="134" t="s">
        <v>1933</v>
      </c>
      <c r="C35" s="135">
        <f>SUM(C10:C34)</f>
        <v>10163052.890000001</v>
      </c>
      <c r="D35" s="136"/>
      <c r="E35" s="137"/>
      <c r="F35" s="136"/>
      <c r="G35" s="137"/>
      <c r="H35" s="136"/>
      <c r="I35" s="137"/>
      <c r="J35" s="136"/>
      <c r="K35" s="137"/>
      <c r="L35" s="136"/>
      <c r="M35" s="137"/>
      <c r="N35" s="136"/>
      <c r="O35" s="137"/>
      <c r="P35" s="136"/>
      <c r="Q35" s="137"/>
      <c r="R35" s="136"/>
      <c r="S35" s="137"/>
      <c r="T35" s="136"/>
      <c r="U35" s="137"/>
      <c r="V35" s="136"/>
      <c r="W35" s="137"/>
      <c r="X35" s="136"/>
      <c r="Y35" s="137"/>
      <c r="Z35" s="136"/>
      <c r="AA35" s="137"/>
      <c r="AB35" s="136"/>
      <c r="AC35" s="137"/>
      <c r="AD35" s="136"/>
      <c r="AE35" s="138"/>
      <c r="AG35" s="139">
        <f t="shared" si="13"/>
        <v>10163052.890000001</v>
      </c>
      <c r="AH35" s="140">
        <f t="shared" si="14"/>
        <v>0</v>
      </c>
    </row>
    <row r="36" spans="1:34" ht="15" x14ac:dyDescent="0.25">
      <c r="A36" s="133"/>
      <c r="B36" s="134"/>
      <c r="C36" s="135"/>
      <c r="D36" s="136"/>
      <c r="E36" s="137"/>
      <c r="F36" s="136"/>
      <c r="G36" s="137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2"/>
      <c r="AG36" s="139"/>
      <c r="AH36" s="140"/>
    </row>
    <row r="37" spans="1:34" x14ac:dyDescent="0.2">
      <c r="A37" s="143" t="s">
        <v>1934</v>
      </c>
      <c r="B37" s="144"/>
      <c r="C37" s="144"/>
      <c r="D37" s="145">
        <f>SUM(D10:D35)</f>
        <v>508670.66</v>
      </c>
      <c r="E37" s="137">
        <f>D37/C35</f>
        <v>5.0099999999999999E-2</v>
      </c>
      <c r="F37" s="145">
        <f>SUM(F10:F35)</f>
        <v>628033.21</v>
      </c>
      <c r="G37" s="137">
        <f>F37/C35</f>
        <v>6.1800000000000001E-2</v>
      </c>
      <c r="H37" s="145">
        <f>SUM(H10:H35)</f>
        <v>1559730.17</v>
      </c>
      <c r="I37" s="137">
        <f>H37/C35</f>
        <v>0.1535</v>
      </c>
      <c r="J37" s="145">
        <f>SUM(J10:J35)</f>
        <v>889167.58</v>
      </c>
      <c r="K37" s="137">
        <f>J37/C35</f>
        <v>8.7499999999999994E-2</v>
      </c>
      <c r="L37" s="145">
        <f>SUM(L10:L35)</f>
        <v>830141.98</v>
      </c>
      <c r="M37" s="137">
        <f>L37/C35</f>
        <v>8.1699999999999995E-2</v>
      </c>
      <c r="N37" s="145">
        <f>SUM(N10:N35)</f>
        <v>725337.5</v>
      </c>
      <c r="O37" s="137">
        <f>N37/C35</f>
        <v>7.1400000000000005E-2</v>
      </c>
      <c r="P37" s="145">
        <f>SUM(P10:P35)</f>
        <v>846354.51</v>
      </c>
      <c r="Q37" s="137">
        <f>P37/C35</f>
        <v>8.3299999999999999E-2</v>
      </c>
      <c r="R37" s="145">
        <f>SUM(R10:R35)</f>
        <v>814317.07</v>
      </c>
      <c r="S37" s="137">
        <f>R37/C35</f>
        <v>8.0100000000000005E-2</v>
      </c>
      <c r="T37" s="145">
        <f>SUM(T10:T35)</f>
        <v>1052952</v>
      </c>
      <c r="U37" s="137">
        <f>T37/C35</f>
        <v>0.1036</v>
      </c>
      <c r="V37" s="145">
        <f>SUM(V10:V35)</f>
        <v>889324.42</v>
      </c>
      <c r="W37" s="137">
        <f>V37/C35</f>
        <v>8.7499999999999994E-2</v>
      </c>
      <c r="X37" s="145">
        <f>SUM(X10:X35)</f>
        <v>634332.74</v>
      </c>
      <c r="Y37" s="137">
        <f>X37/C35</f>
        <v>6.2399999999999997E-2</v>
      </c>
      <c r="Z37" s="145">
        <f>SUM(Z10:Z35)</f>
        <v>326166.82</v>
      </c>
      <c r="AA37" s="137">
        <f>Z37/C35</f>
        <v>3.2099999999999997E-2</v>
      </c>
      <c r="AB37" s="145">
        <f>SUM(AB10:AB35)</f>
        <v>244881.19</v>
      </c>
      <c r="AC37" s="137">
        <f>AB37/C35</f>
        <v>2.41E-2</v>
      </c>
      <c r="AD37" s="145">
        <f>SUM(AD10:AD35)</f>
        <v>213643.04</v>
      </c>
      <c r="AE37" s="138">
        <f>AD37/C35</f>
        <v>2.1000000000000001E-2</v>
      </c>
    </row>
    <row r="38" spans="1:34" ht="15" thickBot="1" x14ac:dyDescent="0.25">
      <c r="A38" s="146" t="s">
        <v>1935</v>
      </c>
      <c r="B38" s="147"/>
      <c r="C38" s="147"/>
      <c r="D38" s="148">
        <f>D37</f>
        <v>508670.66</v>
      </c>
      <c r="E38" s="149">
        <f>E37</f>
        <v>5.0099999999999999E-2</v>
      </c>
      <c r="F38" s="148">
        <f t="shared" ref="F38:H38" si="23">F37+D38</f>
        <v>1136703.8700000001</v>
      </c>
      <c r="G38" s="149">
        <f>G37+E38</f>
        <v>0.1119</v>
      </c>
      <c r="H38" s="148">
        <f t="shared" si="23"/>
        <v>2696434.04</v>
      </c>
      <c r="I38" s="149">
        <f>I37+G38</f>
        <v>0.26540000000000002</v>
      </c>
      <c r="J38" s="148">
        <f t="shared" ref="J38" si="24">J37+H38</f>
        <v>3585601.62</v>
      </c>
      <c r="K38" s="149">
        <f>K37+I38</f>
        <v>0.35289999999999999</v>
      </c>
      <c r="L38" s="148">
        <f t="shared" ref="L38" si="25">L37+J38</f>
        <v>4415743.5999999996</v>
      </c>
      <c r="M38" s="149">
        <f>M37+K38</f>
        <v>0.43459999999999999</v>
      </c>
      <c r="N38" s="148">
        <f t="shared" ref="N38" si="26">N37+L38</f>
        <v>5141081.0999999996</v>
      </c>
      <c r="O38" s="149">
        <f>O37+M38</f>
        <v>0.50600000000000001</v>
      </c>
      <c r="P38" s="148">
        <f t="shared" ref="P38" si="27">P37+N38</f>
        <v>5987435.6100000003</v>
      </c>
      <c r="Q38" s="149">
        <f>Q37+O38</f>
        <v>0.58930000000000005</v>
      </c>
      <c r="R38" s="148">
        <f t="shared" ref="R38" si="28">R37+P38</f>
        <v>6801752.6799999997</v>
      </c>
      <c r="S38" s="149">
        <f>S37+Q38</f>
        <v>0.6694</v>
      </c>
      <c r="T38" s="148">
        <f t="shared" ref="T38" si="29">T37+R38</f>
        <v>7854704.6799999997</v>
      </c>
      <c r="U38" s="149">
        <f>U37+S38</f>
        <v>0.77300000000000002</v>
      </c>
      <c r="V38" s="148">
        <f t="shared" ref="V38" si="30">V37+T38</f>
        <v>8744029.0999999996</v>
      </c>
      <c r="W38" s="149">
        <f>W37+U38</f>
        <v>0.86050000000000004</v>
      </c>
      <c r="X38" s="148">
        <f t="shared" ref="X38" si="31">X37+V38</f>
        <v>9378361.8399999999</v>
      </c>
      <c r="Y38" s="149">
        <f>Y37+W38</f>
        <v>0.92290000000000005</v>
      </c>
      <c r="Z38" s="148">
        <f t="shared" ref="Z38" si="32">Z37+X38</f>
        <v>9704528.6600000001</v>
      </c>
      <c r="AA38" s="149">
        <f>AA37+Y38</f>
        <v>0.95499999999999996</v>
      </c>
      <c r="AB38" s="148">
        <f t="shared" ref="AB38" si="33">AB37+Z38</f>
        <v>9949409.8499999996</v>
      </c>
      <c r="AC38" s="149">
        <f>AC37+AA38</f>
        <v>0.97909999999999997</v>
      </c>
      <c r="AD38" s="148">
        <f t="shared" ref="AD38" si="34">AD37+AB38</f>
        <v>10163052.890000001</v>
      </c>
      <c r="AE38" s="193">
        <f>AE37+AC38</f>
        <v>1</v>
      </c>
    </row>
    <row r="39" spans="1:34" x14ac:dyDescent="0.2">
      <c r="A39" s="192" t="s">
        <v>1921</v>
      </c>
      <c r="B39" s="180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0"/>
      <c r="AE39" s="183"/>
    </row>
    <row r="40" spans="1:34" x14ac:dyDescent="0.2">
      <c r="A40" s="189"/>
      <c r="B40" s="190"/>
      <c r="C40" s="190"/>
      <c r="D40" s="190"/>
      <c r="E40" s="190"/>
      <c r="F40" s="190"/>
      <c r="G40" s="190"/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0"/>
      <c r="AE40" s="191"/>
    </row>
    <row r="41" spans="1:34" x14ac:dyDescent="0.2">
      <c r="A41" s="189"/>
      <c r="B41" s="190"/>
      <c r="C41" s="190"/>
      <c r="D41" s="190"/>
      <c r="E41" s="190"/>
      <c r="F41" s="190"/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0"/>
      <c r="AE41" s="191"/>
    </row>
    <row r="42" spans="1:34" x14ac:dyDescent="0.2">
      <c r="A42" s="189"/>
      <c r="B42" s="190"/>
      <c r="C42" s="190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0"/>
      <c r="AE42" s="191"/>
    </row>
    <row r="43" spans="1:34" x14ac:dyDescent="0.2">
      <c r="A43" s="189"/>
      <c r="B43" s="190"/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0"/>
      <c r="AE43" s="191"/>
    </row>
    <row r="44" spans="1:34" ht="15" thickBot="1" x14ac:dyDescent="0.25">
      <c r="A44" s="181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2"/>
      <c r="AE44" s="184"/>
    </row>
  </sheetData>
  <mergeCells count="13">
    <mergeCell ref="P7:AE7"/>
    <mergeCell ref="A39:AE44"/>
    <mergeCell ref="A38:C38"/>
    <mergeCell ref="A8:AE8"/>
    <mergeCell ref="A1:D5"/>
    <mergeCell ref="E1:O5"/>
    <mergeCell ref="P1:AE5"/>
    <mergeCell ref="P6:AE6"/>
    <mergeCell ref="A6:I6"/>
    <mergeCell ref="K6:O6"/>
    <mergeCell ref="A7:I7"/>
    <mergeCell ref="K7:O7"/>
    <mergeCell ref="A37:C37"/>
  </mergeCells>
  <pageMargins left="0.511811024" right="0.511811024" top="0.78740157499999996" bottom="0.78740157499999996" header="0.31496062000000002" footer="0.31496062000000002"/>
  <pageSetup paperSize="9" scale="39" fitToHeight="0" orientation="landscape" r:id="rId1"/>
  <colBreaks count="1" manualBreakCount="1">
    <brk id="31" max="4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01797-0C3B-408F-B63E-83416B3E8740}">
  <sheetPr>
    <pageSetUpPr fitToPage="1"/>
  </sheetPr>
  <dimension ref="A1:N1387"/>
  <sheetViews>
    <sheetView tabSelected="1" view="pageBreakPreview" topLeftCell="A1362" zoomScale="93" zoomScaleNormal="100" zoomScaleSheetLayoutView="93" workbookViewId="0">
      <selection activeCell="O1389" sqref="O1389"/>
    </sheetView>
  </sheetViews>
  <sheetFormatPr defaultRowHeight="14.25" x14ac:dyDescent="0.2"/>
  <cols>
    <col min="1" max="1" width="12.25" customWidth="1"/>
    <col min="2" max="2" width="11.25" customWidth="1"/>
    <col min="3" max="3" width="12.375" customWidth="1"/>
    <col min="4" max="4" width="76" customWidth="1"/>
    <col min="5" max="5" width="7.125" bestFit="1" customWidth="1"/>
    <col min="6" max="6" width="10.5" customWidth="1"/>
    <col min="7" max="7" width="5.75" bestFit="1" customWidth="1"/>
    <col min="8" max="8" width="10.125" bestFit="1" customWidth="1"/>
    <col min="9" max="10" width="8" bestFit="1" customWidth="1"/>
  </cols>
  <sheetData>
    <row r="1" spans="1:14" ht="15.75" customHeight="1" x14ac:dyDescent="0.2">
      <c r="A1" s="175"/>
      <c r="B1" s="159"/>
      <c r="C1" s="159"/>
      <c r="D1" s="265" t="s">
        <v>2701</v>
      </c>
      <c r="E1" s="255" t="s">
        <v>2702</v>
      </c>
      <c r="F1" s="253"/>
      <c r="G1" s="253"/>
      <c r="H1" s="253"/>
      <c r="I1" s="253"/>
      <c r="J1" s="256"/>
      <c r="K1" s="252"/>
      <c r="L1" s="252"/>
      <c r="M1" s="252"/>
      <c r="N1" s="31"/>
    </row>
    <row r="2" spans="1:14" ht="14.25" customHeight="1" x14ac:dyDescent="0.2">
      <c r="A2" s="178"/>
      <c r="B2" s="160"/>
      <c r="C2" s="160"/>
      <c r="D2" s="266"/>
      <c r="E2" s="257"/>
      <c r="F2" s="254"/>
      <c r="G2" s="254"/>
      <c r="H2" s="254"/>
      <c r="I2" s="254"/>
      <c r="J2" s="258"/>
      <c r="K2" s="31"/>
      <c r="L2" s="31"/>
      <c r="M2" s="31"/>
      <c r="N2" s="31"/>
    </row>
    <row r="3" spans="1:14" ht="30.75" customHeight="1" thickBot="1" x14ac:dyDescent="0.25">
      <c r="A3" s="179"/>
      <c r="B3" s="161"/>
      <c r="C3" s="161"/>
      <c r="D3" s="267"/>
      <c r="E3" s="259"/>
      <c r="F3" s="260"/>
      <c r="G3" s="260"/>
      <c r="H3" s="260"/>
      <c r="I3" s="260"/>
      <c r="J3" s="261"/>
    </row>
    <row r="4" spans="1:14" ht="15" x14ac:dyDescent="0.25">
      <c r="A4" s="38" t="s">
        <v>1925</v>
      </c>
      <c r="B4" s="39"/>
      <c r="C4" s="39"/>
      <c r="D4" s="40"/>
      <c r="E4" s="15" t="s">
        <v>0</v>
      </c>
      <c r="F4" s="185" t="str">
        <f>Orçamento!F2</f>
        <v>DATA DE REFERÊNCIA</v>
      </c>
      <c r="G4" s="263"/>
      <c r="H4" s="263"/>
      <c r="I4" s="263"/>
      <c r="J4" s="264"/>
    </row>
    <row r="5" spans="1:14" ht="15.75" thickBot="1" x14ac:dyDescent="0.25">
      <c r="A5" s="19" t="s">
        <v>1924</v>
      </c>
      <c r="B5" s="20"/>
      <c r="C5" s="20"/>
      <c r="D5" s="21"/>
      <c r="E5" s="22">
        <v>0.25</v>
      </c>
      <c r="F5" s="262">
        <f>Orçamento!F3</f>
        <v>46153</v>
      </c>
      <c r="G5" s="182"/>
      <c r="H5" s="182"/>
      <c r="I5" s="182"/>
      <c r="J5" s="184"/>
    </row>
    <row r="6" spans="1:14" ht="15.75" thickBot="1" x14ac:dyDescent="0.3">
      <c r="A6" s="218" t="s">
        <v>1938</v>
      </c>
      <c r="B6" s="219"/>
      <c r="C6" s="219"/>
      <c r="D6" s="219"/>
      <c r="E6" s="219"/>
      <c r="F6" s="219"/>
      <c r="G6" s="219"/>
      <c r="H6" s="219"/>
      <c r="I6" s="219"/>
      <c r="J6" s="220"/>
    </row>
    <row r="7" spans="1:14" ht="15.75" thickBot="1" x14ac:dyDescent="0.3">
      <c r="A7" s="218" t="s">
        <v>1939</v>
      </c>
      <c r="B7" s="219"/>
      <c r="C7" s="219"/>
      <c r="D7" s="219"/>
      <c r="E7" s="219"/>
      <c r="F7" s="219"/>
      <c r="G7" s="219"/>
      <c r="H7" s="219"/>
      <c r="I7" s="219"/>
      <c r="J7" s="220"/>
    </row>
    <row r="8" spans="1:14" ht="30" x14ac:dyDescent="0.2">
      <c r="A8" s="221" t="s">
        <v>27</v>
      </c>
      <c r="B8" s="222" t="s">
        <v>3</v>
      </c>
      <c r="C8" s="223" t="s">
        <v>4</v>
      </c>
      <c r="D8" s="223" t="s">
        <v>5</v>
      </c>
      <c r="E8" s="224" t="s">
        <v>1940</v>
      </c>
      <c r="F8" s="224"/>
      <c r="G8" s="225" t="s">
        <v>6</v>
      </c>
      <c r="H8" s="222" t="s">
        <v>7</v>
      </c>
      <c r="I8" s="222" t="s">
        <v>8</v>
      </c>
      <c r="J8" s="226" t="s">
        <v>10</v>
      </c>
    </row>
    <row r="9" spans="1:14" x14ac:dyDescent="0.2">
      <c r="A9" s="227" t="s">
        <v>1941</v>
      </c>
      <c r="B9" s="199" t="s">
        <v>28</v>
      </c>
      <c r="C9" s="198" t="s">
        <v>29</v>
      </c>
      <c r="D9" s="198" t="s">
        <v>30</v>
      </c>
      <c r="E9" s="200" t="s">
        <v>1942</v>
      </c>
      <c r="F9" s="200"/>
      <c r="G9" s="201" t="s">
        <v>26</v>
      </c>
      <c r="H9" s="202">
        <v>1</v>
      </c>
      <c r="I9" s="203">
        <v>2433.25</v>
      </c>
      <c r="J9" s="228">
        <v>2433.25</v>
      </c>
    </row>
    <row r="10" spans="1:14" ht="25.5" x14ac:dyDescent="0.2">
      <c r="A10" s="229" t="s">
        <v>1943</v>
      </c>
      <c r="B10" s="205" t="s">
        <v>1944</v>
      </c>
      <c r="C10" s="204" t="s">
        <v>29</v>
      </c>
      <c r="D10" s="204" t="s">
        <v>1945</v>
      </c>
      <c r="E10" s="206" t="s">
        <v>1946</v>
      </c>
      <c r="F10" s="206"/>
      <c r="G10" s="207" t="s">
        <v>34</v>
      </c>
      <c r="H10" s="208">
        <v>12</v>
      </c>
      <c r="I10" s="209">
        <v>16.91</v>
      </c>
      <c r="J10" s="230">
        <v>202.92</v>
      </c>
    </row>
    <row r="11" spans="1:14" x14ac:dyDescent="0.2">
      <c r="A11" s="229" t="s">
        <v>1943</v>
      </c>
      <c r="B11" s="205" t="s">
        <v>1947</v>
      </c>
      <c r="C11" s="204" t="s">
        <v>29</v>
      </c>
      <c r="D11" s="204" t="s">
        <v>1948</v>
      </c>
      <c r="E11" s="206" t="s">
        <v>1946</v>
      </c>
      <c r="F11" s="206"/>
      <c r="G11" s="207" t="s">
        <v>34</v>
      </c>
      <c r="H11" s="208">
        <v>6</v>
      </c>
      <c r="I11" s="209">
        <v>9.34</v>
      </c>
      <c r="J11" s="230">
        <v>56.04</v>
      </c>
    </row>
    <row r="12" spans="1:14" x14ac:dyDescent="0.2">
      <c r="A12" s="229" t="s">
        <v>1943</v>
      </c>
      <c r="B12" s="205" t="s">
        <v>1949</v>
      </c>
      <c r="C12" s="204" t="s">
        <v>29</v>
      </c>
      <c r="D12" s="204" t="s">
        <v>1950</v>
      </c>
      <c r="E12" s="206" t="s">
        <v>1946</v>
      </c>
      <c r="F12" s="206"/>
      <c r="G12" s="207" t="s">
        <v>34</v>
      </c>
      <c r="H12" s="208">
        <v>12</v>
      </c>
      <c r="I12" s="209">
        <v>4.33</v>
      </c>
      <c r="J12" s="230">
        <v>51.96</v>
      </c>
    </row>
    <row r="13" spans="1:14" ht="25.5" x14ac:dyDescent="0.2">
      <c r="A13" s="229" t="s">
        <v>1943</v>
      </c>
      <c r="B13" s="205" t="s">
        <v>1951</v>
      </c>
      <c r="C13" s="204" t="s">
        <v>29</v>
      </c>
      <c r="D13" s="204" t="s">
        <v>1952</v>
      </c>
      <c r="E13" s="206" t="s">
        <v>1953</v>
      </c>
      <c r="F13" s="206"/>
      <c r="G13" s="207" t="s">
        <v>1954</v>
      </c>
      <c r="H13" s="208">
        <v>6</v>
      </c>
      <c r="I13" s="209">
        <v>26.22</v>
      </c>
      <c r="J13" s="230">
        <v>157.32</v>
      </c>
    </row>
    <row r="14" spans="1:14" ht="25.5" x14ac:dyDescent="0.2">
      <c r="A14" s="229" t="s">
        <v>1943</v>
      </c>
      <c r="B14" s="205" t="s">
        <v>1955</v>
      </c>
      <c r="C14" s="204" t="s">
        <v>29</v>
      </c>
      <c r="D14" s="204" t="s">
        <v>1956</v>
      </c>
      <c r="E14" s="206" t="s">
        <v>1946</v>
      </c>
      <c r="F14" s="206"/>
      <c r="G14" s="207" t="s">
        <v>58</v>
      </c>
      <c r="H14" s="208">
        <v>0.22620000000000001</v>
      </c>
      <c r="I14" s="209">
        <v>2018.94</v>
      </c>
      <c r="J14" s="230">
        <v>456.68</v>
      </c>
    </row>
    <row r="15" spans="1:14" ht="25.5" x14ac:dyDescent="0.2">
      <c r="A15" s="229" t="s">
        <v>1943</v>
      </c>
      <c r="B15" s="205" t="s">
        <v>1957</v>
      </c>
      <c r="C15" s="204" t="s">
        <v>29</v>
      </c>
      <c r="D15" s="204" t="s">
        <v>1958</v>
      </c>
      <c r="E15" s="206" t="s">
        <v>1946</v>
      </c>
      <c r="F15" s="206"/>
      <c r="G15" s="207" t="s">
        <v>26</v>
      </c>
      <c r="H15" s="208">
        <v>3</v>
      </c>
      <c r="I15" s="209">
        <v>207.15</v>
      </c>
      <c r="J15" s="230">
        <v>621.45000000000005</v>
      </c>
    </row>
    <row r="16" spans="1:14" x14ac:dyDescent="0.2">
      <c r="A16" s="229" t="s">
        <v>1943</v>
      </c>
      <c r="B16" s="205" t="s">
        <v>1959</v>
      </c>
      <c r="C16" s="204" t="s">
        <v>29</v>
      </c>
      <c r="D16" s="204" t="s">
        <v>1960</v>
      </c>
      <c r="E16" s="206" t="s">
        <v>1946</v>
      </c>
      <c r="F16" s="206"/>
      <c r="G16" s="207" t="s">
        <v>34</v>
      </c>
      <c r="H16" s="208">
        <v>50</v>
      </c>
      <c r="I16" s="209">
        <v>5.5</v>
      </c>
      <c r="J16" s="230">
        <v>275</v>
      </c>
    </row>
    <row r="17" spans="1:10" ht="38.25" x14ac:dyDescent="0.2">
      <c r="A17" s="229" t="s">
        <v>1943</v>
      </c>
      <c r="B17" s="205" t="s">
        <v>1961</v>
      </c>
      <c r="C17" s="204" t="s">
        <v>29</v>
      </c>
      <c r="D17" s="204" t="s">
        <v>1962</v>
      </c>
      <c r="E17" s="206" t="s">
        <v>1946</v>
      </c>
      <c r="F17" s="206"/>
      <c r="G17" s="207" t="s">
        <v>26</v>
      </c>
      <c r="H17" s="208">
        <v>1</v>
      </c>
      <c r="I17" s="209">
        <v>362.28</v>
      </c>
      <c r="J17" s="230">
        <v>362.28</v>
      </c>
    </row>
    <row r="18" spans="1:10" ht="25.5" x14ac:dyDescent="0.2">
      <c r="A18" s="229" t="s">
        <v>1943</v>
      </c>
      <c r="B18" s="205" t="s">
        <v>1963</v>
      </c>
      <c r="C18" s="204" t="s">
        <v>29</v>
      </c>
      <c r="D18" s="204" t="s">
        <v>1964</v>
      </c>
      <c r="E18" s="206" t="s">
        <v>1953</v>
      </c>
      <c r="F18" s="206"/>
      <c r="G18" s="207" t="s">
        <v>1954</v>
      </c>
      <c r="H18" s="208">
        <v>6</v>
      </c>
      <c r="I18" s="209">
        <v>21.73</v>
      </c>
      <c r="J18" s="230">
        <v>130.38</v>
      </c>
    </row>
    <row r="19" spans="1:10" x14ac:dyDescent="0.2">
      <c r="A19" s="229" t="s">
        <v>1943</v>
      </c>
      <c r="B19" s="205" t="s">
        <v>1965</v>
      </c>
      <c r="C19" s="204" t="s">
        <v>29</v>
      </c>
      <c r="D19" s="204" t="s">
        <v>1966</v>
      </c>
      <c r="E19" s="206" t="s">
        <v>1953</v>
      </c>
      <c r="F19" s="206"/>
      <c r="G19" s="207" t="s">
        <v>1954</v>
      </c>
      <c r="H19" s="208">
        <v>2</v>
      </c>
      <c r="I19" s="209">
        <v>21.55</v>
      </c>
      <c r="J19" s="230">
        <v>43.1</v>
      </c>
    </row>
    <row r="20" spans="1:10" ht="25.5" x14ac:dyDescent="0.2">
      <c r="A20" s="229" t="s">
        <v>1943</v>
      </c>
      <c r="B20" s="205" t="s">
        <v>1967</v>
      </c>
      <c r="C20" s="204" t="s">
        <v>29</v>
      </c>
      <c r="D20" s="204" t="s">
        <v>1968</v>
      </c>
      <c r="E20" s="206" t="s">
        <v>1946</v>
      </c>
      <c r="F20" s="206"/>
      <c r="G20" s="207" t="s">
        <v>26</v>
      </c>
      <c r="H20" s="208">
        <v>4</v>
      </c>
      <c r="I20" s="209">
        <v>19.03</v>
      </c>
      <c r="J20" s="230">
        <v>76.12</v>
      </c>
    </row>
    <row r="21" spans="1:10" ht="25.5" x14ac:dyDescent="0.2">
      <c r="A21" s="231"/>
      <c r="B21" s="232"/>
      <c r="C21" s="232"/>
      <c r="D21" s="232"/>
      <c r="E21" s="232" t="s">
        <v>1969</v>
      </c>
      <c r="F21" s="233">
        <v>330.8</v>
      </c>
      <c r="G21" s="232" t="s">
        <v>1970</v>
      </c>
      <c r="H21" s="233">
        <v>0</v>
      </c>
      <c r="I21" s="232" t="s">
        <v>1971</v>
      </c>
      <c r="J21" s="234">
        <v>330.8</v>
      </c>
    </row>
    <row r="22" spans="1:10" ht="26.25" thickBot="1" x14ac:dyDescent="0.25">
      <c r="A22" s="231"/>
      <c r="B22" s="232"/>
      <c r="C22" s="232"/>
      <c r="D22" s="232"/>
      <c r="E22" s="232" t="s">
        <v>1972</v>
      </c>
      <c r="F22" s="233">
        <v>608.30999999999995</v>
      </c>
      <c r="G22" s="232"/>
      <c r="H22" s="235" t="s">
        <v>1973</v>
      </c>
      <c r="I22" s="235"/>
      <c r="J22" s="234">
        <v>3041.56</v>
      </c>
    </row>
    <row r="23" spans="1:10" ht="15" thickTop="1" x14ac:dyDescent="0.2">
      <c r="A23" s="236"/>
      <c r="B23" s="210"/>
      <c r="C23" s="210"/>
      <c r="D23" s="210"/>
      <c r="E23" s="210"/>
      <c r="F23" s="210"/>
      <c r="G23" s="210"/>
      <c r="H23" s="210"/>
      <c r="I23" s="210"/>
      <c r="J23" s="237"/>
    </row>
    <row r="24" spans="1:10" ht="30" x14ac:dyDescent="0.2">
      <c r="A24" s="238" t="s">
        <v>38</v>
      </c>
      <c r="B24" s="195" t="s">
        <v>3</v>
      </c>
      <c r="C24" s="194" t="s">
        <v>4</v>
      </c>
      <c r="D24" s="194" t="s">
        <v>5</v>
      </c>
      <c r="E24" s="196" t="s">
        <v>1940</v>
      </c>
      <c r="F24" s="196"/>
      <c r="G24" s="197" t="s">
        <v>6</v>
      </c>
      <c r="H24" s="195" t="s">
        <v>7</v>
      </c>
      <c r="I24" s="195" t="s">
        <v>8</v>
      </c>
      <c r="J24" s="239" t="s">
        <v>10</v>
      </c>
    </row>
    <row r="25" spans="1:10" ht="25.5" x14ac:dyDescent="0.2">
      <c r="A25" s="227" t="s">
        <v>1941</v>
      </c>
      <c r="B25" s="199" t="s">
        <v>39</v>
      </c>
      <c r="C25" s="198" t="s">
        <v>29</v>
      </c>
      <c r="D25" s="198" t="s">
        <v>40</v>
      </c>
      <c r="E25" s="200">
        <v>1</v>
      </c>
      <c r="F25" s="200"/>
      <c r="G25" s="201" t="s">
        <v>41</v>
      </c>
      <c r="H25" s="202">
        <v>1</v>
      </c>
      <c r="I25" s="203">
        <v>725.58</v>
      </c>
      <c r="J25" s="228">
        <v>725.58</v>
      </c>
    </row>
    <row r="26" spans="1:10" ht="25.5" x14ac:dyDescent="0.2">
      <c r="A26" s="229" t="s">
        <v>1943</v>
      </c>
      <c r="B26" s="205" t="s">
        <v>1974</v>
      </c>
      <c r="C26" s="204" t="s">
        <v>29</v>
      </c>
      <c r="D26" s="204" t="s">
        <v>1975</v>
      </c>
      <c r="E26" s="206" t="s">
        <v>1946</v>
      </c>
      <c r="F26" s="206"/>
      <c r="G26" s="207" t="s">
        <v>41</v>
      </c>
      <c r="H26" s="208">
        <v>1</v>
      </c>
      <c r="I26" s="209">
        <v>725.58</v>
      </c>
      <c r="J26" s="230">
        <v>725.58</v>
      </c>
    </row>
    <row r="27" spans="1:10" ht="25.5" x14ac:dyDescent="0.2">
      <c r="A27" s="231"/>
      <c r="B27" s="232"/>
      <c r="C27" s="232"/>
      <c r="D27" s="232"/>
      <c r="E27" s="232" t="s">
        <v>1969</v>
      </c>
      <c r="F27" s="233">
        <v>0</v>
      </c>
      <c r="G27" s="232" t="s">
        <v>1970</v>
      </c>
      <c r="H27" s="233">
        <v>0</v>
      </c>
      <c r="I27" s="232" t="s">
        <v>1971</v>
      </c>
      <c r="J27" s="234">
        <v>0</v>
      </c>
    </row>
    <row r="28" spans="1:10" ht="26.25" thickBot="1" x14ac:dyDescent="0.25">
      <c r="A28" s="231"/>
      <c r="B28" s="232"/>
      <c r="C28" s="232"/>
      <c r="D28" s="232"/>
      <c r="E28" s="232" t="s">
        <v>1972</v>
      </c>
      <c r="F28" s="233">
        <v>181.39</v>
      </c>
      <c r="G28" s="232"/>
      <c r="H28" s="235" t="s">
        <v>1973</v>
      </c>
      <c r="I28" s="235"/>
      <c r="J28" s="234">
        <v>906.97</v>
      </c>
    </row>
    <row r="29" spans="1:10" ht="15" thickTop="1" x14ac:dyDescent="0.2">
      <c r="A29" s="236"/>
      <c r="B29" s="210"/>
      <c r="C29" s="210"/>
      <c r="D29" s="210"/>
      <c r="E29" s="210"/>
      <c r="F29" s="210"/>
      <c r="G29" s="210"/>
      <c r="H29" s="210"/>
      <c r="I29" s="210"/>
      <c r="J29" s="237"/>
    </row>
    <row r="30" spans="1:10" ht="30" x14ac:dyDescent="0.2">
      <c r="A30" s="238" t="s">
        <v>42</v>
      </c>
      <c r="B30" s="195" t="s">
        <v>3</v>
      </c>
      <c r="C30" s="194" t="s">
        <v>4</v>
      </c>
      <c r="D30" s="194" t="s">
        <v>5</v>
      </c>
      <c r="E30" s="196" t="s">
        <v>1940</v>
      </c>
      <c r="F30" s="196"/>
      <c r="G30" s="197" t="s">
        <v>6</v>
      </c>
      <c r="H30" s="195" t="s">
        <v>7</v>
      </c>
      <c r="I30" s="195" t="s">
        <v>8</v>
      </c>
      <c r="J30" s="239" t="s">
        <v>10</v>
      </c>
    </row>
    <row r="31" spans="1:10" ht="25.5" x14ac:dyDescent="0.2">
      <c r="A31" s="227" t="s">
        <v>1941</v>
      </c>
      <c r="B31" s="199" t="s">
        <v>43</v>
      </c>
      <c r="C31" s="198" t="s">
        <v>29</v>
      </c>
      <c r="D31" s="198" t="s">
        <v>44</v>
      </c>
      <c r="E31" s="200">
        <v>1</v>
      </c>
      <c r="F31" s="200"/>
      <c r="G31" s="201" t="s">
        <v>41</v>
      </c>
      <c r="H31" s="202">
        <v>1</v>
      </c>
      <c r="I31" s="203">
        <v>928.75</v>
      </c>
      <c r="J31" s="228">
        <v>928.75</v>
      </c>
    </row>
    <row r="32" spans="1:10" ht="38.25" x14ac:dyDescent="0.2">
      <c r="A32" s="229" t="s">
        <v>1943</v>
      </c>
      <c r="B32" s="205" t="s">
        <v>1976</v>
      </c>
      <c r="C32" s="204" t="s">
        <v>29</v>
      </c>
      <c r="D32" s="204" t="s">
        <v>1977</v>
      </c>
      <c r="E32" s="206" t="s">
        <v>1946</v>
      </c>
      <c r="F32" s="206"/>
      <c r="G32" s="207" t="s">
        <v>41</v>
      </c>
      <c r="H32" s="208">
        <v>1</v>
      </c>
      <c r="I32" s="209">
        <v>928.75</v>
      </c>
      <c r="J32" s="230">
        <v>928.75</v>
      </c>
    </row>
    <row r="33" spans="1:10" ht="25.5" x14ac:dyDescent="0.2">
      <c r="A33" s="231"/>
      <c r="B33" s="232"/>
      <c r="C33" s="232"/>
      <c r="D33" s="232"/>
      <c r="E33" s="232" t="s">
        <v>1969</v>
      </c>
      <c r="F33" s="233">
        <v>0</v>
      </c>
      <c r="G33" s="232" t="s">
        <v>1970</v>
      </c>
      <c r="H33" s="233">
        <v>0</v>
      </c>
      <c r="I33" s="232" t="s">
        <v>1971</v>
      </c>
      <c r="J33" s="234">
        <v>0</v>
      </c>
    </row>
    <row r="34" spans="1:10" ht="26.25" thickBot="1" x14ac:dyDescent="0.25">
      <c r="A34" s="231"/>
      <c r="B34" s="232"/>
      <c r="C34" s="232"/>
      <c r="D34" s="232"/>
      <c r="E34" s="232" t="s">
        <v>1972</v>
      </c>
      <c r="F34" s="233">
        <v>232.18</v>
      </c>
      <c r="G34" s="232"/>
      <c r="H34" s="235" t="s">
        <v>1973</v>
      </c>
      <c r="I34" s="235"/>
      <c r="J34" s="234">
        <v>1160.93</v>
      </c>
    </row>
    <row r="35" spans="1:10" ht="15" thickTop="1" x14ac:dyDescent="0.2">
      <c r="A35" s="236"/>
      <c r="B35" s="210"/>
      <c r="C35" s="210"/>
      <c r="D35" s="210"/>
      <c r="E35" s="210"/>
      <c r="F35" s="210"/>
      <c r="G35" s="210"/>
      <c r="H35" s="210"/>
      <c r="I35" s="210"/>
      <c r="J35" s="237"/>
    </row>
    <row r="36" spans="1:10" ht="30" x14ac:dyDescent="0.2">
      <c r="A36" s="238" t="s">
        <v>45</v>
      </c>
      <c r="B36" s="195" t="s">
        <v>3</v>
      </c>
      <c r="C36" s="194" t="s">
        <v>4</v>
      </c>
      <c r="D36" s="194" t="s">
        <v>5</v>
      </c>
      <c r="E36" s="196" t="s">
        <v>1940</v>
      </c>
      <c r="F36" s="196"/>
      <c r="G36" s="197" t="s">
        <v>6</v>
      </c>
      <c r="H36" s="195" t="s">
        <v>7</v>
      </c>
      <c r="I36" s="195" t="s">
        <v>8</v>
      </c>
      <c r="J36" s="239" t="s">
        <v>10</v>
      </c>
    </row>
    <row r="37" spans="1:10" ht="25.5" x14ac:dyDescent="0.2">
      <c r="A37" s="227" t="s">
        <v>1941</v>
      </c>
      <c r="B37" s="199" t="s">
        <v>46</v>
      </c>
      <c r="C37" s="198" t="s">
        <v>29</v>
      </c>
      <c r="D37" s="198" t="s">
        <v>47</v>
      </c>
      <c r="E37" s="200">
        <v>1</v>
      </c>
      <c r="F37" s="200"/>
      <c r="G37" s="201" t="s">
        <v>41</v>
      </c>
      <c r="H37" s="202">
        <v>1</v>
      </c>
      <c r="I37" s="203">
        <v>1054.51</v>
      </c>
      <c r="J37" s="228">
        <v>1054.51</v>
      </c>
    </row>
    <row r="38" spans="1:10" ht="38.25" x14ac:dyDescent="0.2">
      <c r="A38" s="229" t="s">
        <v>1943</v>
      </c>
      <c r="B38" s="205" t="s">
        <v>1978</v>
      </c>
      <c r="C38" s="204" t="s">
        <v>29</v>
      </c>
      <c r="D38" s="204" t="s">
        <v>1979</v>
      </c>
      <c r="E38" s="206" t="s">
        <v>1946</v>
      </c>
      <c r="F38" s="206"/>
      <c r="G38" s="207" t="s">
        <v>41</v>
      </c>
      <c r="H38" s="208">
        <v>1</v>
      </c>
      <c r="I38" s="209">
        <v>1054.51</v>
      </c>
      <c r="J38" s="230">
        <v>1054.51</v>
      </c>
    </row>
    <row r="39" spans="1:10" ht="25.5" x14ac:dyDescent="0.2">
      <c r="A39" s="231"/>
      <c r="B39" s="232"/>
      <c r="C39" s="232"/>
      <c r="D39" s="232"/>
      <c r="E39" s="232" t="s">
        <v>1969</v>
      </c>
      <c r="F39" s="233">
        <v>0</v>
      </c>
      <c r="G39" s="232" t="s">
        <v>1970</v>
      </c>
      <c r="H39" s="233">
        <v>0</v>
      </c>
      <c r="I39" s="232" t="s">
        <v>1971</v>
      </c>
      <c r="J39" s="234">
        <v>0</v>
      </c>
    </row>
    <row r="40" spans="1:10" ht="26.25" thickBot="1" x14ac:dyDescent="0.25">
      <c r="A40" s="231"/>
      <c r="B40" s="232"/>
      <c r="C40" s="232"/>
      <c r="D40" s="232"/>
      <c r="E40" s="232" t="s">
        <v>1972</v>
      </c>
      <c r="F40" s="233">
        <v>263.62</v>
      </c>
      <c r="G40" s="232"/>
      <c r="H40" s="235" t="s">
        <v>1973</v>
      </c>
      <c r="I40" s="235"/>
      <c r="J40" s="234">
        <v>1318.13</v>
      </c>
    </row>
    <row r="41" spans="1:10" ht="15" thickTop="1" x14ac:dyDescent="0.2">
      <c r="A41" s="236"/>
      <c r="B41" s="210"/>
      <c r="C41" s="210"/>
      <c r="D41" s="210"/>
      <c r="E41" s="210"/>
      <c r="F41" s="210"/>
      <c r="G41" s="210"/>
      <c r="H41" s="210"/>
      <c r="I41" s="210"/>
      <c r="J41" s="237"/>
    </row>
    <row r="42" spans="1:10" ht="30" x14ac:dyDescent="0.2">
      <c r="A42" s="238" t="s">
        <v>48</v>
      </c>
      <c r="B42" s="195" t="s">
        <v>3</v>
      </c>
      <c r="C42" s="194" t="s">
        <v>4</v>
      </c>
      <c r="D42" s="194" t="s">
        <v>5</v>
      </c>
      <c r="E42" s="196" t="s">
        <v>1940</v>
      </c>
      <c r="F42" s="196"/>
      <c r="G42" s="197" t="s">
        <v>6</v>
      </c>
      <c r="H42" s="195" t="s">
        <v>7</v>
      </c>
      <c r="I42" s="195" t="s">
        <v>8</v>
      </c>
      <c r="J42" s="239" t="s">
        <v>10</v>
      </c>
    </row>
    <row r="43" spans="1:10" x14ac:dyDescent="0.2">
      <c r="A43" s="227" t="s">
        <v>1941</v>
      </c>
      <c r="B43" s="199" t="s">
        <v>49</v>
      </c>
      <c r="C43" s="198" t="s">
        <v>29</v>
      </c>
      <c r="D43" s="198" t="s">
        <v>50</v>
      </c>
      <c r="E43" s="200">
        <v>1</v>
      </c>
      <c r="F43" s="200"/>
      <c r="G43" s="201" t="s">
        <v>26</v>
      </c>
      <c r="H43" s="202">
        <v>1</v>
      </c>
      <c r="I43" s="203">
        <v>1099.76</v>
      </c>
      <c r="J43" s="228">
        <v>1099.76</v>
      </c>
    </row>
    <row r="44" spans="1:10" ht="38.25" x14ac:dyDescent="0.2">
      <c r="A44" s="229" t="s">
        <v>1943</v>
      </c>
      <c r="B44" s="205" t="s">
        <v>1980</v>
      </c>
      <c r="C44" s="204" t="s">
        <v>29</v>
      </c>
      <c r="D44" s="204" t="s">
        <v>1981</v>
      </c>
      <c r="E44" s="206" t="s">
        <v>1946</v>
      </c>
      <c r="F44" s="206"/>
      <c r="G44" s="207" t="s">
        <v>1982</v>
      </c>
      <c r="H44" s="208">
        <v>4</v>
      </c>
      <c r="I44" s="209">
        <v>274.94</v>
      </c>
      <c r="J44" s="230">
        <v>1099.76</v>
      </c>
    </row>
    <row r="45" spans="1:10" ht="25.5" x14ac:dyDescent="0.2">
      <c r="A45" s="231"/>
      <c r="B45" s="232"/>
      <c r="C45" s="232"/>
      <c r="D45" s="232"/>
      <c r="E45" s="232" t="s">
        <v>1969</v>
      </c>
      <c r="F45" s="233">
        <v>0</v>
      </c>
      <c r="G45" s="232" t="s">
        <v>1970</v>
      </c>
      <c r="H45" s="233">
        <v>0</v>
      </c>
      <c r="I45" s="232" t="s">
        <v>1971</v>
      </c>
      <c r="J45" s="234">
        <v>0</v>
      </c>
    </row>
    <row r="46" spans="1:10" ht="26.25" thickBot="1" x14ac:dyDescent="0.25">
      <c r="A46" s="231"/>
      <c r="B46" s="232"/>
      <c r="C46" s="232"/>
      <c r="D46" s="232"/>
      <c r="E46" s="232" t="s">
        <v>1972</v>
      </c>
      <c r="F46" s="233">
        <v>274.94</v>
      </c>
      <c r="G46" s="232"/>
      <c r="H46" s="235" t="s">
        <v>1973</v>
      </c>
      <c r="I46" s="235"/>
      <c r="J46" s="234">
        <v>1374.7</v>
      </c>
    </row>
    <row r="47" spans="1:10" ht="15" thickTop="1" x14ac:dyDescent="0.2">
      <c r="A47" s="236"/>
      <c r="B47" s="210"/>
      <c r="C47" s="210"/>
      <c r="D47" s="210"/>
      <c r="E47" s="210"/>
      <c r="F47" s="210"/>
      <c r="G47" s="210"/>
      <c r="H47" s="210"/>
      <c r="I47" s="210"/>
      <c r="J47" s="237"/>
    </row>
    <row r="48" spans="1:10" ht="30" x14ac:dyDescent="0.2">
      <c r="A48" s="238" t="s">
        <v>392</v>
      </c>
      <c r="B48" s="195" t="s">
        <v>3</v>
      </c>
      <c r="C48" s="194" t="s">
        <v>4</v>
      </c>
      <c r="D48" s="194" t="s">
        <v>5</v>
      </c>
      <c r="E48" s="196" t="s">
        <v>1940</v>
      </c>
      <c r="F48" s="196"/>
      <c r="G48" s="197" t="s">
        <v>6</v>
      </c>
      <c r="H48" s="195" t="s">
        <v>7</v>
      </c>
      <c r="I48" s="195" t="s">
        <v>8</v>
      </c>
      <c r="J48" s="239" t="s">
        <v>10</v>
      </c>
    </row>
    <row r="49" spans="1:10" x14ac:dyDescent="0.2">
      <c r="A49" s="227" t="s">
        <v>1941</v>
      </c>
      <c r="B49" s="199" t="s">
        <v>393</v>
      </c>
      <c r="C49" s="198" t="s">
        <v>394</v>
      </c>
      <c r="D49" s="198" t="s">
        <v>395</v>
      </c>
      <c r="E49" s="200" t="s">
        <v>1983</v>
      </c>
      <c r="F49" s="200"/>
      <c r="G49" s="201" t="s">
        <v>19</v>
      </c>
      <c r="H49" s="202">
        <v>1</v>
      </c>
      <c r="I49" s="203">
        <v>377.47</v>
      </c>
      <c r="J49" s="228">
        <v>377.47</v>
      </c>
    </row>
    <row r="50" spans="1:10" x14ac:dyDescent="0.2">
      <c r="A50" s="229" t="s">
        <v>1943</v>
      </c>
      <c r="B50" s="205" t="s">
        <v>1984</v>
      </c>
      <c r="C50" s="204" t="s">
        <v>394</v>
      </c>
      <c r="D50" s="204" t="s">
        <v>1985</v>
      </c>
      <c r="E50" s="206" t="s">
        <v>1953</v>
      </c>
      <c r="F50" s="206"/>
      <c r="G50" s="207" t="s">
        <v>1954</v>
      </c>
      <c r="H50" s="208">
        <v>4.0380000000000003</v>
      </c>
      <c r="I50" s="209">
        <v>20.46</v>
      </c>
      <c r="J50" s="230">
        <v>82.62</v>
      </c>
    </row>
    <row r="51" spans="1:10" x14ac:dyDescent="0.2">
      <c r="A51" s="229" t="s">
        <v>1943</v>
      </c>
      <c r="B51" s="205" t="s">
        <v>1986</v>
      </c>
      <c r="C51" s="204" t="s">
        <v>394</v>
      </c>
      <c r="D51" s="204" t="s">
        <v>1987</v>
      </c>
      <c r="E51" s="206" t="s">
        <v>1953</v>
      </c>
      <c r="F51" s="206"/>
      <c r="G51" s="207" t="s">
        <v>1954</v>
      </c>
      <c r="H51" s="208">
        <v>4.2450000000000001</v>
      </c>
      <c r="I51" s="209">
        <v>16.559999999999999</v>
      </c>
      <c r="J51" s="230">
        <v>70.290000000000006</v>
      </c>
    </row>
    <row r="52" spans="1:10" x14ac:dyDescent="0.2">
      <c r="A52" s="229" t="s">
        <v>1943</v>
      </c>
      <c r="B52" s="205" t="s">
        <v>1988</v>
      </c>
      <c r="C52" s="204" t="s">
        <v>394</v>
      </c>
      <c r="D52" s="204" t="s">
        <v>1989</v>
      </c>
      <c r="E52" s="206" t="s">
        <v>1946</v>
      </c>
      <c r="F52" s="206"/>
      <c r="G52" s="207" t="s">
        <v>19</v>
      </c>
      <c r="H52" s="208">
        <v>2.0990000000000002</v>
      </c>
      <c r="I52" s="209">
        <v>80.489999999999995</v>
      </c>
      <c r="J52" s="230">
        <v>168.94</v>
      </c>
    </row>
    <row r="53" spans="1:10" x14ac:dyDescent="0.2">
      <c r="A53" s="229" t="s">
        <v>1943</v>
      </c>
      <c r="B53" s="205" t="s">
        <v>1990</v>
      </c>
      <c r="C53" s="204" t="s">
        <v>394</v>
      </c>
      <c r="D53" s="204" t="s">
        <v>1991</v>
      </c>
      <c r="E53" s="206" t="s">
        <v>1946</v>
      </c>
      <c r="F53" s="206"/>
      <c r="G53" s="207" t="s">
        <v>19</v>
      </c>
      <c r="H53" s="208">
        <v>0.34</v>
      </c>
      <c r="I53" s="209">
        <v>78.900000000000006</v>
      </c>
      <c r="J53" s="230">
        <v>26.82</v>
      </c>
    </row>
    <row r="54" spans="1:10" x14ac:dyDescent="0.2">
      <c r="A54" s="229" t="s">
        <v>1943</v>
      </c>
      <c r="B54" s="205" t="s">
        <v>1992</v>
      </c>
      <c r="C54" s="204" t="s">
        <v>394</v>
      </c>
      <c r="D54" s="204" t="s">
        <v>1993</v>
      </c>
      <c r="E54" s="206" t="s">
        <v>1946</v>
      </c>
      <c r="F54" s="206"/>
      <c r="G54" s="207" t="s">
        <v>113</v>
      </c>
      <c r="H54" s="208">
        <v>0.76</v>
      </c>
      <c r="I54" s="209">
        <v>37.9</v>
      </c>
      <c r="J54" s="230">
        <v>28.8</v>
      </c>
    </row>
    <row r="55" spans="1:10" ht="25.5" x14ac:dyDescent="0.2">
      <c r="A55" s="231"/>
      <c r="B55" s="232"/>
      <c r="C55" s="232"/>
      <c r="D55" s="232"/>
      <c r="E55" s="232" t="s">
        <v>1969</v>
      </c>
      <c r="F55" s="233">
        <v>152.91</v>
      </c>
      <c r="G55" s="232" t="s">
        <v>1970</v>
      </c>
      <c r="H55" s="233">
        <v>0</v>
      </c>
      <c r="I55" s="232" t="s">
        <v>1971</v>
      </c>
      <c r="J55" s="234">
        <v>152.91</v>
      </c>
    </row>
    <row r="56" spans="1:10" ht="26.25" thickBot="1" x14ac:dyDescent="0.25">
      <c r="A56" s="231"/>
      <c r="B56" s="232"/>
      <c r="C56" s="232"/>
      <c r="D56" s="232"/>
      <c r="E56" s="232" t="s">
        <v>1972</v>
      </c>
      <c r="F56" s="233">
        <v>94.36</v>
      </c>
      <c r="G56" s="232"/>
      <c r="H56" s="235" t="s">
        <v>1973</v>
      </c>
      <c r="I56" s="235"/>
      <c r="J56" s="234">
        <v>471.83</v>
      </c>
    </row>
    <row r="57" spans="1:10" ht="15" thickTop="1" x14ac:dyDescent="0.2">
      <c r="A57" s="236"/>
      <c r="B57" s="210"/>
      <c r="C57" s="210"/>
      <c r="D57" s="210"/>
      <c r="E57" s="210"/>
      <c r="F57" s="210"/>
      <c r="G57" s="210"/>
      <c r="H57" s="210"/>
      <c r="I57" s="210"/>
      <c r="J57" s="237"/>
    </row>
    <row r="58" spans="1:10" ht="30" x14ac:dyDescent="0.2">
      <c r="A58" s="238" t="s">
        <v>402</v>
      </c>
      <c r="B58" s="195" t="s">
        <v>3</v>
      </c>
      <c r="C58" s="194" t="s">
        <v>4</v>
      </c>
      <c r="D58" s="194" t="s">
        <v>5</v>
      </c>
      <c r="E58" s="196" t="s">
        <v>1940</v>
      </c>
      <c r="F58" s="196"/>
      <c r="G58" s="197" t="s">
        <v>6</v>
      </c>
      <c r="H58" s="195" t="s">
        <v>7</v>
      </c>
      <c r="I58" s="195" t="s">
        <v>8</v>
      </c>
      <c r="J58" s="239" t="s">
        <v>10</v>
      </c>
    </row>
    <row r="59" spans="1:10" x14ac:dyDescent="0.2">
      <c r="A59" s="227" t="s">
        <v>1941</v>
      </c>
      <c r="B59" s="199" t="s">
        <v>403</v>
      </c>
      <c r="C59" s="198" t="s">
        <v>404</v>
      </c>
      <c r="D59" s="198" t="s">
        <v>405</v>
      </c>
      <c r="E59" s="200">
        <v>14.31</v>
      </c>
      <c r="F59" s="200"/>
      <c r="G59" s="201" t="s">
        <v>19</v>
      </c>
      <c r="H59" s="202">
        <v>1</v>
      </c>
      <c r="I59" s="203">
        <v>233.91</v>
      </c>
      <c r="J59" s="228">
        <v>233.91</v>
      </c>
    </row>
    <row r="60" spans="1:10" ht="38.25" x14ac:dyDescent="0.2">
      <c r="A60" s="229" t="s">
        <v>1943</v>
      </c>
      <c r="B60" s="205" t="s">
        <v>1994</v>
      </c>
      <c r="C60" s="204" t="s">
        <v>404</v>
      </c>
      <c r="D60" s="204" t="s">
        <v>1995</v>
      </c>
      <c r="E60" s="206" t="s">
        <v>1953</v>
      </c>
      <c r="F60" s="206"/>
      <c r="G60" s="207" t="s">
        <v>1954</v>
      </c>
      <c r="H60" s="208">
        <v>2</v>
      </c>
      <c r="I60" s="209">
        <v>33.65</v>
      </c>
      <c r="J60" s="230">
        <v>67.3</v>
      </c>
    </row>
    <row r="61" spans="1:10" ht="38.25" x14ac:dyDescent="0.2">
      <c r="A61" s="229" t="s">
        <v>1943</v>
      </c>
      <c r="B61" s="205" t="s">
        <v>1996</v>
      </c>
      <c r="C61" s="204" t="s">
        <v>404</v>
      </c>
      <c r="D61" s="204" t="s">
        <v>1997</v>
      </c>
      <c r="E61" s="206" t="s">
        <v>1953</v>
      </c>
      <c r="F61" s="206"/>
      <c r="G61" s="207" t="s">
        <v>1954</v>
      </c>
      <c r="H61" s="208">
        <v>1</v>
      </c>
      <c r="I61" s="209">
        <v>25.79</v>
      </c>
      <c r="J61" s="230">
        <v>25.79</v>
      </c>
    </row>
    <row r="62" spans="1:10" ht="38.25" x14ac:dyDescent="0.2">
      <c r="A62" s="229" t="s">
        <v>1943</v>
      </c>
      <c r="B62" s="205" t="s">
        <v>1998</v>
      </c>
      <c r="C62" s="204" t="s">
        <v>404</v>
      </c>
      <c r="D62" s="204" t="s">
        <v>1999</v>
      </c>
      <c r="E62" s="206" t="s">
        <v>1946</v>
      </c>
      <c r="F62" s="206"/>
      <c r="G62" s="207" t="s">
        <v>34</v>
      </c>
      <c r="H62" s="208">
        <v>1</v>
      </c>
      <c r="I62" s="209">
        <v>0.54</v>
      </c>
      <c r="J62" s="230">
        <v>0.54</v>
      </c>
    </row>
    <row r="63" spans="1:10" ht="38.25" x14ac:dyDescent="0.2">
      <c r="A63" s="229" t="s">
        <v>1943</v>
      </c>
      <c r="B63" s="205" t="s">
        <v>2000</v>
      </c>
      <c r="C63" s="204" t="s">
        <v>404</v>
      </c>
      <c r="D63" s="204" t="s">
        <v>2001</v>
      </c>
      <c r="E63" s="206" t="s">
        <v>1946</v>
      </c>
      <c r="F63" s="206"/>
      <c r="G63" s="207" t="s">
        <v>19</v>
      </c>
      <c r="H63" s="208">
        <v>1.1000000000000001</v>
      </c>
      <c r="I63" s="209">
        <v>66.3</v>
      </c>
      <c r="J63" s="230">
        <v>72.930000000000007</v>
      </c>
    </row>
    <row r="64" spans="1:10" ht="38.25" x14ac:dyDescent="0.2">
      <c r="A64" s="229" t="s">
        <v>1943</v>
      </c>
      <c r="B64" s="205" t="s">
        <v>2002</v>
      </c>
      <c r="C64" s="204" t="s">
        <v>404</v>
      </c>
      <c r="D64" s="204" t="s">
        <v>2003</v>
      </c>
      <c r="E64" s="206" t="s">
        <v>1953</v>
      </c>
      <c r="F64" s="206"/>
      <c r="G64" s="207" t="s">
        <v>1954</v>
      </c>
      <c r="H64" s="208">
        <v>2</v>
      </c>
      <c r="I64" s="209">
        <v>21.19</v>
      </c>
      <c r="J64" s="230">
        <v>42.38</v>
      </c>
    </row>
    <row r="65" spans="1:10" ht="38.25" x14ac:dyDescent="0.2">
      <c r="A65" s="229" t="s">
        <v>1943</v>
      </c>
      <c r="B65" s="205" t="s">
        <v>2004</v>
      </c>
      <c r="C65" s="204" t="s">
        <v>404</v>
      </c>
      <c r="D65" s="204" t="s">
        <v>2005</v>
      </c>
      <c r="E65" s="206" t="s">
        <v>1946</v>
      </c>
      <c r="F65" s="206"/>
      <c r="G65" s="207" t="s">
        <v>113</v>
      </c>
      <c r="H65" s="208">
        <v>2</v>
      </c>
      <c r="I65" s="209">
        <v>8.5500000000000007</v>
      </c>
      <c r="J65" s="230">
        <v>17.100000000000001</v>
      </c>
    </row>
    <row r="66" spans="1:10" ht="38.25" x14ac:dyDescent="0.2">
      <c r="A66" s="229" t="s">
        <v>1943</v>
      </c>
      <c r="B66" s="205" t="s">
        <v>2006</v>
      </c>
      <c r="C66" s="204" t="s">
        <v>404</v>
      </c>
      <c r="D66" s="204" t="s">
        <v>2007</v>
      </c>
      <c r="E66" s="206" t="s">
        <v>1946</v>
      </c>
      <c r="F66" s="206"/>
      <c r="G66" s="207" t="s">
        <v>2008</v>
      </c>
      <c r="H66" s="208">
        <v>0.18</v>
      </c>
      <c r="I66" s="209">
        <v>43.73</v>
      </c>
      <c r="J66" s="230">
        <v>7.87</v>
      </c>
    </row>
    <row r="67" spans="1:10" ht="25.5" x14ac:dyDescent="0.2">
      <c r="A67" s="231"/>
      <c r="B67" s="232"/>
      <c r="C67" s="232"/>
      <c r="D67" s="232"/>
      <c r="E67" s="232" t="s">
        <v>1969</v>
      </c>
      <c r="F67" s="233">
        <v>135.47</v>
      </c>
      <c r="G67" s="232" t="s">
        <v>1970</v>
      </c>
      <c r="H67" s="233">
        <v>0</v>
      </c>
      <c r="I67" s="232" t="s">
        <v>1971</v>
      </c>
      <c r="J67" s="234">
        <v>135.47</v>
      </c>
    </row>
    <row r="68" spans="1:10" ht="26.25" thickBot="1" x14ac:dyDescent="0.25">
      <c r="A68" s="231"/>
      <c r="B68" s="232"/>
      <c r="C68" s="232"/>
      <c r="D68" s="232"/>
      <c r="E68" s="232" t="s">
        <v>1972</v>
      </c>
      <c r="F68" s="233">
        <v>58.47</v>
      </c>
      <c r="G68" s="232"/>
      <c r="H68" s="235" t="s">
        <v>1973</v>
      </c>
      <c r="I68" s="235"/>
      <c r="J68" s="234">
        <v>292.38</v>
      </c>
    </row>
    <row r="69" spans="1:10" ht="15" thickTop="1" x14ac:dyDescent="0.2">
      <c r="A69" s="236"/>
      <c r="B69" s="210"/>
      <c r="C69" s="210"/>
      <c r="D69" s="210"/>
      <c r="E69" s="210"/>
      <c r="F69" s="210"/>
      <c r="G69" s="210"/>
      <c r="H69" s="210"/>
      <c r="I69" s="210"/>
      <c r="J69" s="237"/>
    </row>
    <row r="70" spans="1:10" ht="30" x14ac:dyDescent="0.2">
      <c r="A70" s="238" t="s">
        <v>435</v>
      </c>
      <c r="B70" s="195" t="s">
        <v>3</v>
      </c>
      <c r="C70" s="194" t="s">
        <v>4</v>
      </c>
      <c r="D70" s="194" t="s">
        <v>5</v>
      </c>
      <c r="E70" s="196" t="s">
        <v>1940</v>
      </c>
      <c r="F70" s="196"/>
      <c r="G70" s="197" t="s">
        <v>6</v>
      </c>
      <c r="H70" s="195" t="s">
        <v>7</v>
      </c>
      <c r="I70" s="195" t="s">
        <v>8</v>
      </c>
      <c r="J70" s="239" t="s">
        <v>10</v>
      </c>
    </row>
    <row r="71" spans="1:10" x14ac:dyDescent="0.2">
      <c r="A71" s="227" t="s">
        <v>1941</v>
      </c>
      <c r="B71" s="199" t="s">
        <v>436</v>
      </c>
      <c r="C71" s="198" t="s">
        <v>437</v>
      </c>
      <c r="D71" s="198" t="s">
        <v>438</v>
      </c>
      <c r="E71" s="200" t="s">
        <v>2009</v>
      </c>
      <c r="F71" s="200"/>
      <c r="G71" s="201" t="s">
        <v>439</v>
      </c>
      <c r="H71" s="202">
        <v>1</v>
      </c>
      <c r="I71" s="203">
        <v>175.98</v>
      </c>
      <c r="J71" s="228">
        <v>175.98</v>
      </c>
    </row>
    <row r="72" spans="1:10" ht="25.5" x14ac:dyDescent="0.2">
      <c r="A72" s="240" t="s">
        <v>2010</v>
      </c>
      <c r="B72" s="212" t="s">
        <v>2011</v>
      </c>
      <c r="C72" s="211" t="s">
        <v>17</v>
      </c>
      <c r="D72" s="211" t="s">
        <v>2012</v>
      </c>
      <c r="E72" s="213" t="s">
        <v>2013</v>
      </c>
      <c r="F72" s="213"/>
      <c r="G72" s="214" t="s">
        <v>1954</v>
      </c>
      <c r="H72" s="215">
        <v>0.42599999999999999</v>
      </c>
      <c r="I72" s="216">
        <v>25.02</v>
      </c>
      <c r="J72" s="241">
        <v>10.65</v>
      </c>
    </row>
    <row r="73" spans="1:10" ht="25.5" x14ac:dyDescent="0.2">
      <c r="A73" s="240" t="s">
        <v>2010</v>
      </c>
      <c r="B73" s="212" t="s">
        <v>2014</v>
      </c>
      <c r="C73" s="211" t="s">
        <v>17</v>
      </c>
      <c r="D73" s="211" t="s">
        <v>2015</v>
      </c>
      <c r="E73" s="213" t="s">
        <v>2013</v>
      </c>
      <c r="F73" s="213"/>
      <c r="G73" s="214" t="s">
        <v>1954</v>
      </c>
      <c r="H73" s="215">
        <v>0.42599999999999999</v>
      </c>
      <c r="I73" s="216">
        <v>21.55</v>
      </c>
      <c r="J73" s="241">
        <v>9.18</v>
      </c>
    </row>
    <row r="74" spans="1:10" x14ac:dyDescent="0.2">
      <c r="A74" s="229" t="s">
        <v>1943</v>
      </c>
      <c r="B74" s="205" t="s">
        <v>2016</v>
      </c>
      <c r="C74" s="204" t="s">
        <v>17</v>
      </c>
      <c r="D74" s="204" t="s">
        <v>2017</v>
      </c>
      <c r="E74" s="206" t="s">
        <v>1946</v>
      </c>
      <c r="F74" s="206"/>
      <c r="G74" s="207" t="s">
        <v>113</v>
      </c>
      <c r="H74" s="208">
        <v>15.6</v>
      </c>
      <c r="I74" s="209">
        <v>10.01</v>
      </c>
      <c r="J74" s="230">
        <v>156.15</v>
      </c>
    </row>
    <row r="75" spans="1:10" ht="25.5" x14ac:dyDescent="0.2">
      <c r="A75" s="231"/>
      <c r="B75" s="232"/>
      <c r="C75" s="232"/>
      <c r="D75" s="232"/>
      <c r="E75" s="232" t="s">
        <v>1969</v>
      </c>
      <c r="F75" s="233">
        <v>14.39</v>
      </c>
      <c r="G75" s="232" t="s">
        <v>1970</v>
      </c>
      <c r="H75" s="233">
        <v>0</v>
      </c>
      <c r="I75" s="232" t="s">
        <v>1971</v>
      </c>
      <c r="J75" s="234">
        <v>14.39</v>
      </c>
    </row>
    <row r="76" spans="1:10" ht="26.25" thickBot="1" x14ac:dyDescent="0.25">
      <c r="A76" s="231"/>
      <c r="B76" s="232"/>
      <c r="C76" s="232"/>
      <c r="D76" s="232"/>
      <c r="E76" s="232" t="s">
        <v>1972</v>
      </c>
      <c r="F76" s="233">
        <v>43.99</v>
      </c>
      <c r="G76" s="232"/>
      <c r="H76" s="235" t="s">
        <v>1973</v>
      </c>
      <c r="I76" s="235"/>
      <c r="J76" s="234">
        <v>219.97</v>
      </c>
    </row>
    <row r="77" spans="1:10" ht="15" thickTop="1" x14ac:dyDescent="0.2">
      <c r="A77" s="236"/>
      <c r="B77" s="210"/>
      <c r="C77" s="210"/>
      <c r="D77" s="210"/>
      <c r="E77" s="210"/>
      <c r="F77" s="210"/>
      <c r="G77" s="210"/>
      <c r="H77" s="210"/>
      <c r="I77" s="210"/>
      <c r="J77" s="237"/>
    </row>
    <row r="78" spans="1:10" ht="30" x14ac:dyDescent="0.2">
      <c r="A78" s="238" t="s">
        <v>453</v>
      </c>
      <c r="B78" s="195" t="s">
        <v>3</v>
      </c>
      <c r="C78" s="194" t="s">
        <v>4</v>
      </c>
      <c r="D78" s="194" t="s">
        <v>5</v>
      </c>
      <c r="E78" s="196" t="s">
        <v>1940</v>
      </c>
      <c r="F78" s="196"/>
      <c r="G78" s="197" t="s">
        <v>6</v>
      </c>
      <c r="H78" s="195" t="s">
        <v>7</v>
      </c>
      <c r="I78" s="195" t="s">
        <v>8</v>
      </c>
      <c r="J78" s="239" t="s">
        <v>10</v>
      </c>
    </row>
    <row r="79" spans="1:10" ht="25.5" x14ac:dyDescent="0.2">
      <c r="A79" s="227" t="s">
        <v>1941</v>
      </c>
      <c r="B79" s="199" t="s">
        <v>454</v>
      </c>
      <c r="C79" s="198" t="s">
        <v>437</v>
      </c>
      <c r="D79" s="198" t="s">
        <v>2018</v>
      </c>
      <c r="E79" s="200" t="s">
        <v>2009</v>
      </c>
      <c r="F79" s="200"/>
      <c r="G79" s="201" t="s">
        <v>439</v>
      </c>
      <c r="H79" s="202">
        <v>1</v>
      </c>
      <c r="I79" s="203">
        <v>525.26</v>
      </c>
      <c r="J79" s="228">
        <v>525.26</v>
      </c>
    </row>
    <row r="80" spans="1:10" ht="25.5" x14ac:dyDescent="0.2">
      <c r="A80" s="240" t="s">
        <v>2010</v>
      </c>
      <c r="B80" s="212" t="s">
        <v>2019</v>
      </c>
      <c r="C80" s="211" t="s">
        <v>17</v>
      </c>
      <c r="D80" s="211" t="s">
        <v>2020</v>
      </c>
      <c r="E80" s="213" t="s">
        <v>2013</v>
      </c>
      <c r="F80" s="213"/>
      <c r="G80" s="214" t="s">
        <v>1954</v>
      </c>
      <c r="H80" s="215">
        <v>0.28199999999999997</v>
      </c>
      <c r="I80" s="216">
        <v>26.87</v>
      </c>
      <c r="J80" s="241">
        <v>7.57</v>
      </c>
    </row>
    <row r="81" spans="1:10" ht="25.5" x14ac:dyDescent="0.2">
      <c r="A81" s="240" t="s">
        <v>2010</v>
      </c>
      <c r="B81" s="212" t="s">
        <v>2014</v>
      </c>
      <c r="C81" s="211" t="s">
        <v>17</v>
      </c>
      <c r="D81" s="211" t="s">
        <v>2015</v>
      </c>
      <c r="E81" s="213" t="s">
        <v>2013</v>
      </c>
      <c r="F81" s="213"/>
      <c r="G81" s="214" t="s">
        <v>1954</v>
      </c>
      <c r="H81" s="215">
        <v>0.14099999999999999</v>
      </c>
      <c r="I81" s="216">
        <v>21.55</v>
      </c>
      <c r="J81" s="241">
        <v>3.03</v>
      </c>
    </row>
    <row r="82" spans="1:10" ht="25.5" x14ac:dyDescent="0.2">
      <c r="A82" s="229" t="s">
        <v>1943</v>
      </c>
      <c r="B82" s="205" t="s">
        <v>2021</v>
      </c>
      <c r="C82" s="204" t="s">
        <v>17</v>
      </c>
      <c r="D82" s="204" t="s">
        <v>2022</v>
      </c>
      <c r="E82" s="206" t="s">
        <v>1946</v>
      </c>
      <c r="F82" s="206"/>
      <c r="G82" s="207" t="s">
        <v>2023</v>
      </c>
      <c r="H82" s="208">
        <v>6.3700000000000007E-2</v>
      </c>
      <c r="I82" s="209">
        <v>32.99</v>
      </c>
      <c r="J82" s="230">
        <v>2.1</v>
      </c>
    </row>
    <row r="83" spans="1:10" ht="25.5" x14ac:dyDescent="0.2">
      <c r="A83" s="229" t="s">
        <v>1943</v>
      </c>
      <c r="B83" s="205" t="s">
        <v>2024</v>
      </c>
      <c r="C83" s="204" t="s">
        <v>17</v>
      </c>
      <c r="D83" s="204" t="s">
        <v>2025</v>
      </c>
      <c r="E83" s="206" t="s">
        <v>1946</v>
      </c>
      <c r="F83" s="206"/>
      <c r="G83" s="207" t="s">
        <v>19</v>
      </c>
      <c r="H83" s="208">
        <v>1</v>
      </c>
      <c r="I83" s="209">
        <v>423.96</v>
      </c>
      <c r="J83" s="230">
        <v>423.96</v>
      </c>
    </row>
    <row r="84" spans="1:10" ht="25.5" x14ac:dyDescent="0.2">
      <c r="A84" s="229" t="s">
        <v>1943</v>
      </c>
      <c r="B84" s="205" t="s">
        <v>2026</v>
      </c>
      <c r="C84" s="204" t="s">
        <v>17</v>
      </c>
      <c r="D84" s="204" t="s">
        <v>2027</v>
      </c>
      <c r="E84" s="206" t="s">
        <v>1946</v>
      </c>
      <c r="F84" s="206"/>
      <c r="G84" s="207" t="s">
        <v>26</v>
      </c>
      <c r="H84" s="208">
        <v>4.72</v>
      </c>
      <c r="I84" s="209">
        <v>0.43</v>
      </c>
      <c r="J84" s="230">
        <v>2.02</v>
      </c>
    </row>
    <row r="85" spans="1:10" ht="25.5" x14ac:dyDescent="0.2">
      <c r="A85" s="229" t="s">
        <v>1943</v>
      </c>
      <c r="B85" s="205" t="s">
        <v>2028</v>
      </c>
      <c r="C85" s="204" t="s">
        <v>17</v>
      </c>
      <c r="D85" s="204" t="s">
        <v>2029</v>
      </c>
      <c r="E85" s="206" t="s">
        <v>1946</v>
      </c>
      <c r="F85" s="206"/>
      <c r="G85" s="207" t="s">
        <v>34</v>
      </c>
      <c r="H85" s="208">
        <v>2.202</v>
      </c>
      <c r="I85" s="209">
        <v>39.32</v>
      </c>
      <c r="J85" s="230">
        <v>86.58</v>
      </c>
    </row>
    <row r="86" spans="1:10" ht="25.5" x14ac:dyDescent="0.2">
      <c r="A86" s="231"/>
      <c r="B86" s="232"/>
      <c r="C86" s="232"/>
      <c r="D86" s="232"/>
      <c r="E86" s="232" t="s">
        <v>1969</v>
      </c>
      <c r="F86" s="233">
        <v>7.77</v>
      </c>
      <c r="G86" s="232" t="s">
        <v>1970</v>
      </c>
      <c r="H86" s="233">
        <v>0</v>
      </c>
      <c r="I86" s="232" t="s">
        <v>1971</v>
      </c>
      <c r="J86" s="234">
        <v>7.77</v>
      </c>
    </row>
    <row r="87" spans="1:10" ht="26.25" thickBot="1" x14ac:dyDescent="0.25">
      <c r="A87" s="231"/>
      <c r="B87" s="232"/>
      <c r="C87" s="232"/>
      <c r="D87" s="232"/>
      <c r="E87" s="232" t="s">
        <v>1972</v>
      </c>
      <c r="F87" s="233">
        <v>131.31</v>
      </c>
      <c r="G87" s="232"/>
      <c r="H87" s="235" t="s">
        <v>1973</v>
      </c>
      <c r="I87" s="235"/>
      <c r="J87" s="234">
        <v>656.57</v>
      </c>
    </row>
    <row r="88" spans="1:10" ht="15" thickTop="1" x14ac:dyDescent="0.2">
      <c r="A88" s="236"/>
      <c r="B88" s="210"/>
      <c r="C88" s="210"/>
      <c r="D88" s="210"/>
      <c r="E88" s="210"/>
      <c r="F88" s="210"/>
      <c r="G88" s="210"/>
      <c r="H88" s="210"/>
      <c r="I88" s="210"/>
      <c r="J88" s="237"/>
    </row>
    <row r="89" spans="1:10" ht="30" x14ac:dyDescent="0.2">
      <c r="A89" s="238" t="s">
        <v>456</v>
      </c>
      <c r="B89" s="195" t="s">
        <v>3</v>
      </c>
      <c r="C89" s="194" t="s">
        <v>4</v>
      </c>
      <c r="D89" s="194" t="s">
        <v>5</v>
      </c>
      <c r="E89" s="196" t="s">
        <v>1940</v>
      </c>
      <c r="F89" s="196"/>
      <c r="G89" s="197" t="s">
        <v>6</v>
      </c>
      <c r="H89" s="195" t="s">
        <v>7</v>
      </c>
      <c r="I89" s="195" t="s">
        <v>8</v>
      </c>
      <c r="J89" s="239" t="s">
        <v>10</v>
      </c>
    </row>
    <row r="90" spans="1:10" ht="25.5" x14ac:dyDescent="0.2">
      <c r="A90" s="227" t="s">
        <v>1941</v>
      </c>
      <c r="B90" s="199" t="s">
        <v>457</v>
      </c>
      <c r="C90" s="198" t="s">
        <v>437</v>
      </c>
      <c r="D90" s="198" t="s">
        <v>2030</v>
      </c>
      <c r="E90" s="200" t="s">
        <v>2009</v>
      </c>
      <c r="F90" s="200"/>
      <c r="G90" s="201" t="s">
        <v>439</v>
      </c>
      <c r="H90" s="202">
        <v>1</v>
      </c>
      <c r="I90" s="203">
        <v>525.26</v>
      </c>
      <c r="J90" s="228">
        <v>525.26</v>
      </c>
    </row>
    <row r="91" spans="1:10" ht="25.5" x14ac:dyDescent="0.2">
      <c r="A91" s="240" t="s">
        <v>2010</v>
      </c>
      <c r="B91" s="212" t="s">
        <v>2014</v>
      </c>
      <c r="C91" s="211" t="s">
        <v>17</v>
      </c>
      <c r="D91" s="211" t="s">
        <v>2015</v>
      </c>
      <c r="E91" s="213" t="s">
        <v>2013</v>
      </c>
      <c r="F91" s="213"/>
      <c r="G91" s="214" t="s">
        <v>1954</v>
      </c>
      <c r="H91" s="215">
        <v>0.14099999999999999</v>
      </c>
      <c r="I91" s="216">
        <v>21.55</v>
      </c>
      <c r="J91" s="241">
        <v>3.03</v>
      </c>
    </row>
    <row r="92" spans="1:10" ht="25.5" x14ac:dyDescent="0.2">
      <c r="A92" s="240" t="s">
        <v>2010</v>
      </c>
      <c r="B92" s="212" t="s">
        <v>2019</v>
      </c>
      <c r="C92" s="211" t="s">
        <v>17</v>
      </c>
      <c r="D92" s="211" t="s">
        <v>2020</v>
      </c>
      <c r="E92" s="213" t="s">
        <v>2013</v>
      </c>
      <c r="F92" s="213"/>
      <c r="G92" s="214" t="s">
        <v>1954</v>
      </c>
      <c r="H92" s="215">
        <v>0.28199999999999997</v>
      </c>
      <c r="I92" s="216">
        <v>26.87</v>
      </c>
      <c r="J92" s="241">
        <v>7.57</v>
      </c>
    </row>
    <row r="93" spans="1:10" ht="25.5" x14ac:dyDescent="0.2">
      <c r="A93" s="229" t="s">
        <v>1943</v>
      </c>
      <c r="B93" s="205" t="s">
        <v>2028</v>
      </c>
      <c r="C93" s="204" t="s">
        <v>17</v>
      </c>
      <c r="D93" s="204" t="s">
        <v>2029</v>
      </c>
      <c r="E93" s="206" t="s">
        <v>1946</v>
      </c>
      <c r="F93" s="206"/>
      <c r="G93" s="207" t="s">
        <v>34</v>
      </c>
      <c r="H93" s="208">
        <v>2.202</v>
      </c>
      <c r="I93" s="209">
        <v>39.32</v>
      </c>
      <c r="J93" s="230">
        <v>86.58</v>
      </c>
    </row>
    <row r="94" spans="1:10" ht="25.5" x14ac:dyDescent="0.2">
      <c r="A94" s="229" t="s">
        <v>1943</v>
      </c>
      <c r="B94" s="205" t="s">
        <v>2026</v>
      </c>
      <c r="C94" s="204" t="s">
        <v>17</v>
      </c>
      <c r="D94" s="204" t="s">
        <v>2027</v>
      </c>
      <c r="E94" s="206" t="s">
        <v>1946</v>
      </c>
      <c r="F94" s="206"/>
      <c r="G94" s="207" t="s">
        <v>26</v>
      </c>
      <c r="H94" s="208">
        <v>4.72</v>
      </c>
      <c r="I94" s="209">
        <v>0.43</v>
      </c>
      <c r="J94" s="230">
        <v>2.02</v>
      </c>
    </row>
    <row r="95" spans="1:10" ht="25.5" x14ac:dyDescent="0.2">
      <c r="A95" s="229" t="s">
        <v>1943</v>
      </c>
      <c r="B95" s="205" t="s">
        <v>2021</v>
      </c>
      <c r="C95" s="204" t="s">
        <v>17</v>
      </c>
      <c r="D95" s="204" t="s">
        <v>2022</v>
      </c>
      <c r="E95" s="206" t="s">
        <v>1946</v>
      </c>
      <c r="F95" s="206"/>
      <c r="G95" s="207" t="s">
        <v>2023</v>
      </c>
      <c r="H95" s="208">
        <v>6.3700000000000007E-2</v>
      </c>
      <c r="I95" s="209">
        <v>32.99</v>
      </c>
      <c r="J95" s="230">
        <v>2.1</v>
      </c>
    </row>
    <row r="96" spans="1:10" ht="25.5" x14ac:dyDescent="0.2">
      <c r="A96" s="229" t="s">
        <v>1943</v>
      </c>
      <c r="B96" s="205" t="s">
        <v>2024</v>
      </c>
      <c r="C96" s="204" t="s">
        <v>17</v>
      </c>
      <c r="D96" s="204" t="s">
        <v>2025</v>
      </c>
      <c r="E96" s="206" t="s">
        <v>1946</v>
      </c>
      <c r="F96" s="206"/>
      <c r="G96" s="207" t="s">
        <v>19</v>
      </c>
      <c r="H96" s="208">
        <v>1</v>
      </c>
      <c r="I96" s="209">
        <v>423.96</v>
      </c>
      <c r="J96" s="230">
        <v>423.96</v>
      </c>
    </row>
    <row r="97" spans="1:10" ht="25.5" x14ac:dyDescent="0.2">
      <c r="A97" s="231"/>
      <c r="B97" s="232"/>
      <c r="C97" s="232"/>
      <c r="D97" s="232"/>
      <c r="E97" s="232" t="s">
        <v>1969</v>
      </c>
      <c r="F97" s="233">
        <v>7.77</v>
      </c>
      <c r="G97" s="232" t="s">
        <v>1970</v>
      </c>
      <c r="H97" s="233">
        <v>0</v>
      </c>
      <c r="I97" s="232" t="s">
        <v>1971</v>
      </c>
      <c r="J97" s="234">
        <v>7.77</v>
      </c>
    </row>
    <row r="98" spans="1:10" ht="26.25" thickBot="1" x14ac:dyDescent="0.25">
      <c r="A98" s="231"/>
      <c r="B98" s="232"/>
      <c r="C98" s="232"/>
      <c r="D98" s="232"/>
      <c r="E98" s="232" t="s">
        <v>1972</v>
      </c>
      <c r="F98" s="233">
        <v>131.31</v>
      </c>
      <c r="G98" s="232"/>
      <c r="H98" s="235" t="s">
        <v>1973</v>
      </c>
      <c r="I98" s="235"/>
      <c r="J98" s="234">
        <v>656.57</v>
      </c>
    </row>
    <row r="99" spans="1:10" ht="15" thickTop="1" x14ac:dyDescent="0.2">
      <c r="A99" s="236"/>
      <c r="B99" s="210"/>
      <c r="C99" s="210"/>
      <c r="D99" s="210"/>
      <c r="E99" s="210"/>
      <c r="F99" s="210"/>
      <c r="G99" s="210"/>
      <c r="H99" s="210"/>
      <c r="I99" s="210"/>
      <c r="J99" s="237"/>
    </row>
    <row r="100" spans="1:10" ht="30" x14ac:dyDescent="0.2">
      <c r="A100" s="238" t="s">
        <v>459</v>
      </c>
      <c r="B100" s="195" t="s">
        <v>3</v>
      </c>
      <c r="C100" s="194" t="s">
        <v>4</v>
      </c>
      <c r="D100" s="194" t="s">
        <v>5</v>
      </c>
      <c r="E100" s="196" t="s">
        <v>1940</v>
      </c>
      <c r="F100" s="196"/>
      <c r="G100" s="197" t="s">
        <v>6</v>
      </c>
      <c r="H100" s="195" t="s">
        <v>7</v>
      </c>
      <c r="I100" s="195" t="s">
        <v>8</v>
      </c>
      <c r="J100" s="239" t="s">
        <v>10</v>
      </c>
    </row>
    <row r="101" spans="1:10" ht="25.5" x14ac:dyDescent="0.2">
      <c r="A101" s="227" t="s">
        <v>1941</v>
      </c>
      <c r="B101" s="199" t="s">
        <v>457</v>
      </c>
      <c r="C101" s="198" t="s">
        <v>437</v>
      </c>
      <c r="D101" s="198" t="s">
        <v>2030</v>
      </c>
      <c r="E101" s="200" t="s">
        <v>2009</v>
      </c>
      <c r="F101" s="200"/>
      <c r="G101" s="201" t="s">
        <v>439</v>
      </c>
      <c r="H101" s="202">
        <v>1</v>
      </c>
      <c r="I101" s="203">
        <v>525.26</v>
      </c>
      <c r="J101" s="228">
        <v>525.26</v>
      </c>
    </row>
    <row r="102" spans="1:10" ht="25.5" x14ac:dyDescent="0.2">
      <c r="A102" s="240" t="s">
        <v>2010</v>
      </c>
      <c r="B102" s="212" t="s">
        <v>2014</v>
      </c>
      <c r="C102" s="211" t="s">
        <v>17</v>
      </c>
      <c r="D102" s="211" t="s">
        <v>2015</v>
      </c>
      <c r="E102" s="213" t="s">
        <v>2013</v>
      </c>
      <c r="F102" s="213"/>
      <c r="G102" s="214" t="s">
        <v>1954</v>
      </c>
      <c r="H102" s="215">
        <v>0.14099999999999999</v>
      </c>
      <c r="I102" s="216">
        <v>21.55</v>
      </c>
      <c r="J102" s="241">
        <v>3.03</v>
      </c>
    </row>
    <row r="103" spans="1:10" ht="25.5" x14ac:dyDescent="0.2">
      <c r="A103" s="240" t="s">
        <v>2010</v>
      </c>
      <c r="B103" s="212" t="s">
        <v>2019</v>
      </c>
      <c r="C103" s="211" t="s">
        <v>17</v>
      </c>
      <c r="D103" s="211" t="s">
        <v>2020</v>
      </c>
      <c r="E103" s="213" t="s">
        <v>2013</v>
      </c>
      <c r="F103" s="213"/>
      <c r="G103" s="214" t="s">
        <v>1954</v>
      </c>
      <c r="H103" s="215">
        <v>0.28199999999999997</v>
      </c>
      <c r="I103" s="216">
        <v>26.87</v>
      </c>
      <c r="J103" s="241">
        <v>7.57</v>
      </c>
    </row>
    <row r="104" spans="1:10" ht="25.5" x14ac:dyDescent="0.2">
      <c r="A104" s="229" t="s">
        <v>1943</v>
      </c>
      <c r="B104" s="205" t="s">
        <v>2028</v>
      </c>
      <c r="C104" s="204" t="s">
        <v>17</v>
      </c>
      <c r="D104" s="204" t="s">
        <v>2029</v>
      </c>
      <c r="E104" s="206" t="s">
        <v>1946</v>
      </c>
      <c r="F104" s="206"/>
      <c r="G104" s="207" t="s">
        <v>34</v>
      </c>
      <c r="H104" s="208">
        <v>2.202</v>
      </c>
      <c r="I104" s="209">
        <v>39.32</v>
      </c>
      <c r="J104" s="230">
        <v>86.58</v>
      </c>
    </row>
    <row r="105" spans="1:10" ht="25.5" x14ac:dyDescent="0.2">
      <c r="A105" s="229" t="s">
        <v>1943</v>
      </c>
      <c r="B105" s="205" t="s">
        <v>2026</v>
      </c>
      <c r="C105" s="204" t="s">
        <v>17</v>
      </c>
      <c r="D105" s="204" t="s">
        <v>2027</v>
      </c>
      <c r="E105" s="206" t="s">
        <v>1946</v>
      </c>
      <c r="F105" s="206"/>
      <c r="G105" s="207" t="s">
        <v>26</v>
      </c>
      <c r="H105" s="208">
        <v>4.72</v>
      </c>
      <c r="I105" s="209">
        <v>0.43</v>
      </c>
      <c r="J105" s="230">
        <v>2.02</v>
      </c>
    </row>
    <row r="106" spans="1:10" ht="25.5" x14ac:dyDescent="0.2">
      <c r="A106" s="229" t="s">
        <v>1943</v>
      </c>
      <c r="B106" s="205" t="s">
        <v>2021</v>
      </c>
      <c r="C106" s="204" t="s">
        <v>17</v>
      </c>
      <c r="D106" s="204" t="s">
        <v>2022</v>
      </c>
      <c r="E106" s="206" t="s">
        <v>1946</v>
      </c>
      <c r="F106" s="206"/>
      <c r="G106" s="207" t="s">
        <v>2023</v>
      </c>
      <c r="H106" s="208">
        <v>6.3700000000000007E-2</v>
      </c>
      <c r="I106" s="209">
        <v>32.99</v>
      </c>
      <c r="J106" s="230">
        <v>2.1</v>
      </c>
    </row>
    <row r="107" spans="1:10" ht="25.5" x14ac:dyDescent="0.2">
      <c r="A107" s="229" t="s">
        <v>1943</v>
      </c>
      <c r="B107" s="205" t="s">
        <v>2024</v>
      </c>
      <c r="C107" s="204" t="s">
        <v>17</v>
      </c>
      <c r="D107" s="204" t="s">
        <v>2025</v>
      </c>
      <c r="E107" s="206" t="s">
        <v>1946</v>
      </c>
      <c r="F107" s="206"/>
      <c r="G107" s="207" t="s">
        <v>19</v>
      </c>
      <c r="H107" s="208">
        <v>1</v>
      </c>
      <c r="I107" s="209">
        <v>423.96</v>
      </c>
      <c r="J107" s="230">
        <v>423.96</v>
      </c>
    </row>
    <row r="108" spans="1:10" ht="25.5" x14ac:dyDescent="0.2">
      <c r="A108" s="231"/>
      <c r="B108" s="232"/>
      <c r="C108" s="232"/>
      <c r="D108" s="232"/>
      <c r="E108" s="232" t="s">
        <v>1969</v>
      </c>
      <c r="F108" s="233">
        <v>7.77</v>
      </c>
      <c r="G108" s="232" t="s">
        <v>1970</v>
      </c>
      <c r="H108" s="233">
        <v>0</v>
      </c>
      <c r="I108" s="232" t="s">
        <v>1971</v>
      </c>
      <c r="J108" s="234">
        <v>7.77</v>
      </c>
    </row>
    <row r="109" spans="1:10" ht="26.25" thickBot="1" x14ac:dyDescent="0.25">
      <c r="A109" s="231"/>
      <c r="B109" s="232"/>
      <c r="C109" s="232"/>
      <c r="D109" s="232"/>
      <c r="E109" s="232" t="s">
        <v>1972</v>
      </c>
      <c r="F109" s="233">
        <v>131.31</v>
      </c>
      <c r="G109" s="232"/>
      <c r="H109" s="235" t="s">
        <v>1973</v>
      </c>
      <c r="I109" s="235"/>
      <c r="J109" s="234">
        <v>656.57</v>
      </c>
    </row>
    <row r="110" spans="1:10" ht="15" thickTop="1" x14ac:dyDescent="0.2">
      <c r="A110" s="236"/>
      <c r="B110" s="210"/>
      <c r="C110" s="210"/>
      <c r="D110" s="210"/>
      <c r="E110" s="210"/>
      <c r="F110" s="210"/>
      <c r="G110" s="210"/>
      <c r="H110" s="210"/>
      <c r="I110" s="210"/>
      <c r="J110" s="237"/>
    </row>
    <row r="111" spans="1:10" ht="30" x14ac:dyDescent="0.2">
      <c r="A111" s="238" t="s">
        <v>461</v>
      </c>
      <c r="B111" s="195" t="s">
        <v>3</v>
      </c>
      <c r="C111" s="194" t="s">
        <v>4</v>
      </c>
      <c r="D111" s="194" t="s">
        <v>5</v>
      </c>
      <c r="E111" s="196" t="s">
        <v>1940</v>
      </c>
      <c r="F111" s="196"/>
      <c r="G111" s="197" t="s">
        <v>6</v>
      </c>
      <c r="H111" s="195" t="s">
        <v>7</v>
      </c>
      <c r="I111" s="195" t="s">
        <v>8</v>
      </c>
      <c r="J111" s="239" t="s">
        <v>10</v>
      </c>
    </row>
    <row r="112" spans="1:10" ht="25.5" x14ac:dyDescent="0.2">
      <c r="A112" s="227" t="s">
        <v>1941</v>
      </c>
      <c r="B112" s="199" t="s">
        <v>462</v>
      </c>
      <c r="C112" s="198" t="s">
        <v>437</v>
      </c>
      <c r="D112" s="198" t="s">
        <v>2031</v>
      </c>
      <c r="E112" s="200" t="s">
        <v>2009</v>
      </c>
      <c r="F112" s="200"/>
      <c r="G112" s="201" t="s">
        <v>439</v>
      </c>
      <c r="H112" s="202">
        <v>1</v>
      </c>
      <c r="I112" s="203">
        <v>525.26</v>
      </c>
      <c r="J112" s="228">
        <v>525.26</v>
      </c>
    </row>
    <row r="113" spans="1:10" ht="25.5" x14ac:dyDescent="0.2">
      <c r="A113" s="240" t="s">
        <v>2010</v>
      </c>
      <c r="B113" s="212" t="s">
        <v>2014</v>
      </c>
      <c r="C113" s="211" t="s">
        <v>17</v>
      </c>
      <c r="D113" s="211" t="s">
        <v>2015</v>
      </c>
      <c r="E113" s="213" t="s">
        <v>2013</v>
      </c>
      <c r="F113" s="213"/>
      <c r="G113" s="214" t="s">
        <v>1954</v>
      </c>
      <c r="H113" s="215">
        <v>0.14099999999999999</v>
      </c>
      <c r="I113" s="216">
        <v>21.55</v>
      </c>
      <c r="J113" s="241">
        <v>3.03</v>
      </c>
    </row>
    <row r="114" spans="1:10" ht="25.5" x14ac:dyDescent="0.2">
      <c r="A114" s="240" t="s">
        <v>2010</v>
      </c>
      <c r="B114" s="212" t="s">
        <v>2019</v>
      </c>
      <c r="C114" s="211" t="s">
        <v>17</v>
      </c>
      <c r="D114" s="211" t="s">
        <v>2020</v>
      </c>
      <c r="E114" s="213" t="s">
        <v>2013</v>
      </c>
      <c r="F114" s="213"/>
      <c r="G114" s="214" t="s">
        <v>1954</v>
      </c>
      <c r="H114" s="215">
        <v>0.28199999999999997</v>
      </c>
      <c r="I114" s="216">
        <v>26.87</v>
      </c>
      <c r="J114" s="241">
        <v>7.57</v>
      </c>
    </row>
    <row r="115" spans="1:10" ht="25.5" x14ac:dyDescent="0.2">
      <c r="A115" s="229" t="s">
        <v>1943</v>
      </c>
      <c r="B115" s="205" t="s">
        <v>2024</v>
      </c>
      <c r="C115" s="204" t="s">
        <v>17</v>
      </c>
      <c r="D115" s="204" t="s">
        <v>2025</v>
      </c>
      <c r="E115" s="206" t="s">
        <v>1946</v>
      </c>
      <c r="F115" s="206"/>
      <c r="G115" s="207" t="s">
        <v>19</v>
      </c>
      <c r="H115" s="208">
        <v>1</v>
      </c>
      <c r="I115" s="209">
        <v>423.96</v>
      </c>
      <c r="J115" s="230">
        <v>423.96</v>
      </c>
    </row>
    <row r="116" spans="1:10" ht="25.5" x14ac:dyDescent="0.2">
      <c r="A116" s="229" t="s">
        <v>1943</v>
      </c>
      <c r="B116" s="205" t="s">
        <v>2028</v>
      </c>
      <c r="C116" s="204" t="s">
        <v>17</v>
      </c>
      <c r="D116" s="204" t="s">
        <v>2029</v>
      </c>
      <c r="E116" s="206" t="s">
        <v>1946</v>
      </c>
      <c r="F116" s="206"/>
      <c r="G116" s="207" t="s">
        <v>34</v>
      </c>
      <c r="H116" s="208">
        <v>2.202</v>
      </c>
      <c r="I116" s="209">
        <v>39.32</v>
      </c>
      <c r="J116" s="230">
        <v>86.58</v>
      </c>
    </row>
    <row r="117" spans="1:10" ht="25.5" x14ac:dyDescent="0.2">
      <c r="A117" s="229" t="s">
        <v>1943</v>
      </c>
      <c r="B117" s="205" t="s">
        <v>2026</v>
      </c>
      <c r="C117" s="204" t="s">
        <v>17</v>
      </c>
      <c r="D117" s="204" t="s">
        <v>2027</v>
      </c>
      <c r="E117" s="206" t="s">
        <v>1946</v>
      </c>
      <c r="F117" s="206"/>
      <c r="G117" s="207" t="s">
        <v>26</v>
      </c>
      <c r="H117" s="208">
        <v>4.72</v>
      </c>
      <c r="I117" s="209">
        <v>0.43</v>
      </c>
      <c r="J117" s="230">
        <v>2.02</v>
      </c>
    </row>
    <row r="118" spans="1:10" ht="25.5" x14ac:dyDescent="0.2">
      <c r="A118" s="229" t="s">
        <v>1943</v>
      </c>
      <c r="B118" s="205" t="s">
        <v>2021</v>
      </c>
      <c r="C118" s="204" t="s">
        <v>17</v>
      </c>
      <c r="D118" s="204" t="s">
        <v>2022</v>
      </c>
      <c r="E118" s="206" t="s">
        <v>1946</v>
      </c>
      <c r="F118" s="206"/>
      <c r="G118" s="207" t="s">
        <v>2023</v>
      </c>
      <c r="H118" s="208">
        <v>6.3700000000000007E-2</v>
      </c>
      <c r="I118" s="209">
        <v>32.99</v>
      </c>
      <c r="J118" s="230">
        <v>2.1</v>
      </c>
    </row>
    <row r="119" spans="1:10" ht="25.5" x14ac:dyDescent="0.2">
      <c r="A119" s="231"/>
      <c r="B119" s="232"/>
      <c r="C119" s="232"/>
      <c r="D119" s="232"/>
      <c r="E119" s="232" t="s">
        <v>1969</v>
      </c>
      <c r="F119" s="233">
        <v>7.77</v>
      </c>
      <c r="G119" s="232" t="s">
        <v>1970</v>
      </c>
      <c r="H119" s="233">
        <v>0</v>
      </c>
      <c r="I119" s="232" t="s">
        <v>1971</v>
      </c>
      <c r="J119" s="234">
        <v>7.77</v>
      </c>
    </row>
    <row r="120" spans="1:10" ht="26.25" thickBot="1" x14ac:dyDescent="0.25">
      <c r="A120" s="231"/>
      <c r="B120" s="232"/>
      <c r="C120" s="232"/>
      <c r="D120" s="232"/>
      <c r="E120" s="232" t="s">
        <v>1972</v>
      </c>
      <c r="F120" s="233">
        <v>131.31</v>
      </c>
      <c r="G120" s="232"/>
      <c r="H120" s="235" t="s">
        <v>1973</v>
      </c>
      <c r="I120" s="235"/>
      <c r="J120" s="234">
        <v>656.57</v>
      </c>
    </row>
    <row r="121" spans="1:10" ht="15" thickTop="1" x14ac:dyDescent="0.2">
      <c r="A121" s="236"/>
      <c r="B121" s="210"/>
      <c r="C121" s="210"/>
      <c r="D121" s="210"/>
      <c r="E121" s="210"/>
      <c r="F121" s="210"/>
      <c r="G121" s="210"/>
      <c r="H121" s="210"/>
      <c r="I121" s="210"/>
      <c r="J121" s="237"/>
    </row>
    <row r="122" spans="1:10" ht="30" x14ac:dyDescent="0.2">
      <c r="A122" s="238" t="s">
        <v>464</v>
      </c>
      <c r="B122" s="195" t="s">
        <v>3</v>
      </c>
      <c r="C122" s="194" t="s">
        <v>4</v>
      </c>
      <c r="D122" s="194" t="s">
        <v>5</v>
      </c>
      <c r="E122" s="196" t="s">
        <v>1940</v>
      </c>
      <c r="F122" s="196"/>
      <c r="G122" s="197" t="s">
        <v>6</v>
      </c>
      <c r="H122" s="195" t="s">
        <v>7</v>
      </c>
      <c r="I122" s="195" t="s">
        <v>8</v>
      </c>
      <c r="J122" s="239" t="s">
        <v>10</v>
      </c>
    </row>
    <row r="123" spans="1:10" ht="25.5" x14ac:dyDescent="0.2">
      <c r="A123" s="227" t="s">
        <v>1941</v>
      </c>
      <c r="B123" s="199" t="s">
        <v>462</v>
      </c>
      <c r="C123" s="198" t="s">
        <v>437</v>
      </c>
      <c r="D123" s="198" t="s">
        <v>2031</v>
      </c>
      <c r="E123" s="200" t="s">
        <v>2009</v>
      </c>
      <c r="F123" s="200"/>
      <c r="G123" s="201" t="s">
        <v>439</v>
      </c>
      <c r="H123" s="202">
        <v>1</v>
      </c>
      <c r="I123" s="203">
        <v>525.26</v>
      </c>
      <c r="J123" s="228">
        <v>525.26</v>
      </c>
    </row>
    <row r="124" spans="1:10" ht="25.5" x14ac:dyDescent="0.2">
      <c r="A124" s="240" t="s">
        <v>2010</v>
      </c>
      <c r="B124" s="212" t="s">
        <v>2014</v>
      </c>
      <c r="C124" s="211" t="s">
        <v>17</v>
      </c>
      <c r="D124" s="211" t="s">
        <v>2015</v>
      </c>
      <c r="E124" s="213" t="s">
        <v>2013</v>
      </c>
      <c r="F124" s="213"/>
      <c r="G124" s="214" t="s">
        <v>1954</v>
      </c>
      <c r="H124" s="215">
        <v>0.14099999999999999</v>
      </c>
      <c r="I124" s="216">
        <v>21.55</v>
      </c>
      <c r="J124" s="241">
        <v>3.03</v>
      </c>
    </row>
    <row r="125" spans="1:10" ht="25.5" x14ac:dyDescent="0.2">
      <c r="A125" s="240" t="s">
        <v>2010</v>
      </c>
      <c r="B125" s="212" t="s">
        <v>2019</v>
      </c>
      <c r="C125" s="211" t="s">
        <v>17</v>
      </c>
      <c r="D125" s="211" t="s">
        <v>2020</v>
      </c>
      <c r="E125" s="213" t="s">
        <v>2013</v>
      </c>
      <c r="F125" s="213"/>
      <c r="G125" s="214" t="s">
        <v>1954</v>
      </c>
      <c r="H125" s="215">
        <v>0.28199999999999997</v>
      </c>
      <c r="I125" s="216">
        <v>26.87</v>
      </c>
      <c r="J125" s="241">
        <v>7.57</v>
      </c>
    </row>
    <row r="126" spans="1:10" ht="25.5" x14ac:dyDescent="0.2">
      <c r="A126" s="229" t="s">
        <v>1943</v>
      </c>
      <c r="B126" s="205" t="s">
        <v>2024</v>
      </c>
      <c r="C126" s="204" t="s">
        <v>17</v>
      </c>
      <c r="D126" s="204" t="s">
        <v>2025</v>
      </c>
      <c r="E126" s="206" t="s">
        <v>1946</v>
      </c>
      <c r="F126" s="206"/>
      <c r="G126" s="207" t="s">
        <v>19</v>
      </c>
      <c r="H126" s="208">
        <v>1</v>
      </c>
      <c r="I126" s="209">
        <v>423.96</v>
      </c>
      <c r="J126" s="230">
        <v>423.96</v>
      </c>
    </row>
    <row r="127" spans="1:10" ht="25.5" x14ac:dyDescent="0.2">
      <c r="A127" s="229" t="s">
        <v>1943</v>
      </c>
      <c r="B127" s="205" t="s">
        <v>2028</v>
      </c>
      <c r="C127" s="204" t="s">
        <v>17</v>
      </c>
      <c r="D127" s="204" t="s">
        <v>2029</v>
      </c>
      <c r="E127" s="206" t="s">
        <v>1946</v>
      </c>
      <c r="F127" s="206"/>
      <c r="G127" s="207" t="s">
        <v>34</v>
      </c>
      <c r="H127" s="208">
        <v>2.202</v>
      </c>
      <c r="I127" s="209">
        <v>39.32</v>
      </c>
      <c r="J127" s="230">
        <v>86.58</v>
      </c>
    </row>
    <row r="128" spans="1:10" ht="25.5" x14ac:dyDescent="0.2">
      <c r="A128" s="229" t="s">
        <v>1943</v>
      </c>
      <c r="B128" s="205" t="s">
        <v>2026</v>
      </c>
      <c r="C128" s="204" t="s">
        <v>17</v>
      </c>
      <c r="D128" s="204" t="s">
        <v>2027</v>
      </c>
      <c r="E128" s="206" t="s">
        <v>1946</v>
      </c>
      <c r="F128" s="206"/>
      <c r="G128" s="207" t="s">
        <v>26</v>
      </c>
      <c r="H128" s="208">
        <v>4.72</v>
      </c>
      <c r="I128" s="209">
        <v>0.43</v>
      </c>
      <c r="J128" s="230">
        <v>2.02</v>
      </c>
    </row>
    <row r="129" spans="1:10" ht="25.5" x14ac:dyDescent="0.2">
      <c r="A129" s="229" t="s">
        <v>1943</v>
      </c>
      <c r="B129" s="205" t="s">
        <v>2021</v>
      </c>
      <c r="C129" s="204" t="s">
        <v>17</v>
      </c>
      <c r="D129" s="204" t="s">
        <v>2022</v>
      </c>
      <c r="E129" s="206" t="s">
        <v>1946</v>
      </c>
      <c r="F129" s="206"/>
      <c r="G129" s="207" t="s">
        <v>2023</v>
      </c>
      <c r="H129" s="208">
        <v>6.3700000000000007E-2</v>
      </c>
      <c r="I129" s="209">
        <v>32.99</v>
      </c>
      <c r="J129" s="230">
        <v>2.1</v>
      </c>
    </row>
    <row r="130" spans="1:10" ht="25.5" x14ac:dyDescent="0.2">
      <c r="A130" s="231"/>
      <c r="B130" s="232"/>
      <c r="C130" s="232"/>
      <c r="D130" s="232"/>
      <c r="E130" s="232" t="s">
        <v>1969</v>
      </c>
      <c r="F130" s="233">
        <v>7.77</v>
      </c>
      <c r="G130" s="232" t="s">
        <v>1970</v>
      </c>
      <c r="H130" s="233">
        <v>0</v>
      </c>
      <c r="I130" s="232" t="s">
        <v>1971</v>
      </c>
      <c r="J130" s="234">
        <v>7.77</v>
      </c>
    </row>
    <row r="131" spans="1:10" ht="26.25" thickBot="1" x14ac:dyDescent="0.25">
      <c r="A131" s="231"/>
      <c r="B131" s="232"/>
      <c r="C131" s="232"/>
      <c r="D131" s="232"/>
      <c r="E131" s="232" t="s">
        <v>1972</v>
      </c>
      <c r="F131" s="233">
        <v>131.31</v>
      </c>
      <c r="G131" s="232"/>
      <c r="H131" s="235" t="s">
        <v>1973</v>
      </c>
      <c r="I131" s="235"/>
      <c r="J131" s="234">
        <v>656.57</v>
      </c>
    </row>
    <row r="132" spans="1:10" ht="15" thickTop="1" x14ac:dyDescent="0.2">
      <c r="A132" s="236"/>
      <c r="B132" s="210"/>
      <c r="C132" s="210"/>
      <c r="D132" s="210"/>
      <c r="E132" s="210"/>
      <c r="F132" s="210"/>
      <c r="G132" s="210"/>
      <c r="H132" s="210"/>
      <c r="I132" s="210"/>
      <c r="J132" s="237"/>
    </row>
    <row r="133" spans="1:10" ht="30" x14ac:dyDescent="0.2">
      <c r="A133" s="238" t="s">
        <v>466</v>
      </c>
      <c r="B133" s="195" t="s">
        <v>3</v>
      </c>
      <c r="C133" s="194" t="s">
        <v>4</v>
      </c>
      <c r="D133" s="194" t="s">
        <v>5</v>
      </c>
      <c r="E133" s="196" t="s">
        <v>1940</v>
      </c>
      <c r="F133" s="196"/>
      <c r="G133" s="197" t="s">
        <v>6</v>
      </c>
      <c r="H133" s="195" t="s">
        <v>7</v>
      </c>
      <c r="I133" s="195" t="s">
        <v>8</v>
      </c>
      <c r="J133" s="239" t="s">
        <v>10</v>
      </c>
    </row>
    <row r="134" spans="1:10" ht="25.5" x14ac:dyDescent="0.2">
      <c r="A134" s="227" t="s">
        <v>1941</v>
      </c>
      <c r="B134" s="199" t="s">
        <v>462</v>
      </c>
      <c r="C134" s="198" t="s">
        <v>437</v>
      </c>
      <c r="D134" s="198" t="s">
        <v>2031</v>
      </c>
      <c r="E134" s="200" t="s">
        <v>2009</v>
      </c>
      <c r="F134" s="200"/>
      <c r="G134" s="201" t="s">
        <v>439</v>
      </c>
      <c r="H134" s="202">
        <v>1</v>
      </c>
      <c r="I134" s="203">
        <v>525.26</v>
      </c>
      <c r="J134" s="228">
        <v>525.26</v>
      </c>
    </row>
    <row r="135" spans="1:10" ht="25.5" x14ac:dyDescent="0.2">
      <c r="A135" s="240" t="s">
        <v>2010</v>
      </c>
      <c r="B135" s="212" t="s">
        <v>2014</v>
      </c>
      <c r="C135" s="211" t="s">
        <v>17</v>
      </c>
      <c r="D135" s="211" t="s">
        <v>2015</v>
      </c>
      <c r="E135" s="213" t="s">
        <v>2013</v>
      </c>
      <c r="F135" s="213"/>
      <c r="G135" s="214" t="s">
        <v>1954</v>
      </c>
      <c r="H135" s="215">
        <v>0.14099999999999999</v>
      </c>
      <c r="I135" s="216">
        <v>21.55</v>
      </c>
      <c r="J135" s="241">
        <v>3.03</v>
      </c>
    </row>
    <row r="136" spans="1:10" ht="25.5" x14ac:dyDescent="0.2">
      <c r="A136" s="240" t="s">
        <v>2010</v>
      </c>
      <c r="B136" s="212" t="s">
        <v>2019</v>
      </c>
      <c r="C136" s="211" t="s">
        <v>17</v>
      </c>
      <c r="D136" s="211" t="s">
        <v>2020</v>
      </c>
      <c r="E136" s="213" t="s">
        <v>2013</v>
      </c>
      <c r="F136" s="213"/>
      <c r="G136" s="214" t="s">
        <v>1954</v>
      </c>
      <c r="H136" s="215">
        <v>0.28199999999999997</v>
      </c>
      <c r="I136" s="216">
        <v>26.87</v>
      </c>
      <c r="J136" s="241">
        <v>7.57</v>
      </c>
    </row>
    <row r="137" spans="1:10" ht="25.5" x14ac:dyDescent="0.2">
      <c r="A137" s="229" t="s">
        <v>1943</v>
      </c>
      <c r="B137" s="205" t="s">
        <v>2024</v>
      </c>
      <c r="C137" s="204" t="s">
        <v>17</v>
      </c>
      <c r="D137" s="204" t="s">
        <v>2025</v>
      </c>
      <c r="E137" s="206" t="s">
        <v>1946</v>
      </c>
      <c r="F137" s="206"/>
      <c r="G137" s="207" t="s">
        <v>19</v>
      </c>
      <c r="H137" s="208">
        <v>1</v>
      </c>
      <c r="I137" s="209">
        <v>423.96</v>
      </c>
      <c r="J137" s="230">
        <v>423.96</v>
      </c>
    </row>
    <row r="138" spans="1:10" ht="25.5" x14ac:dyDescent="0.2">
      <c r="A138" s="229" t="s">
        <v>1943</v>
      </c>
      <c r="B138" s="205" t="s">
        <v>2028</v>
      </c>
      <c r="C138" s="204" t="s">
        <v>17</v>
      </c>
      <c r="D138" s="204" t="s">
        <v>2029</v>
      </c>
      <c r="E138" s="206" t="s">
        <v>1946</v>
      </c>
      <c r="F138" s="206"/>
      <c r="G138" s="207" t="s">
        <v>34</v>
      </c>
      <c r="H138" s="208">
        <v>2.202</v>
      </c>
      <c r="I138" s="209">
        <v>39.32</v>
      </c>
      <c r="J138" s="230">
        <v>86.58</v>
      </c>
    </row>
    <row r="139" spans="1:10" ht="25.5" x14ac:dyDescent="0.2">
      <c r="A139" s="229" t="s">
        <v>1943</v>
      </c>
      <c r="B139" s="205" t="s">
        <v>2026</v>
      </c>
      <c r="C139" s="204" t="s">
        <v>17</v>
      </c>
      <c r="D139" s="204" t="s">
        <v>2027</v>
      </c>
      <c r="E139" s="206" t="s">
        <v>1946</v>
      </c>
      <c r="F139" s="206"/>
      <c r="G139" s="207" t="s">
        <v>26</v>
      </c>
      <c r="H139" s="208">
        <v>4.72</v>
      </c>
      <c r="I139" s="209">
        <v>0.43</v>
      </c>
      <c r="J139" s="230">
        <v>2.02</v>
      </c>
    </row>
    <row r="140" spans="1:10" ht="25.5" x14ac:dyDescent="0.2">
      <c r="A140" s="229" t="s">
        <v>1943</v>
      </c>
      <c r="B140" s="205" t="s">
        <v>2021</v>
      </c>
      <c r="C140" s="204" t="s">
        <v>17</v>
      </c>
      <c r="D140" s="204" t="s">
        <v>2022</v>
      </c>
      <c r="E140" s="206" t="s">
        <v>1946</v>
      </c>
      <c r="F140" s="206"/>
      <c r="G140" s="207" t="s">
        <v>2023</v>
      </c>
      <c r="H140" s="208">
        <v>6.3700000000000007E-2</v>
      </c>
      <c r="I140" s="209">
        <v>32.99</v>
      </c>
      <c r="J140" s="230">
        <v>2.1</v>
      </c>
    </row>
    <row r="141" spans="1:10" ht="25.5" x14ac:dyDescent="0.2">
      <c r="A141" s="231"/>
      <c r="B141" s="232"/>
      <c r="C141" s="232"/>
      <c r="D141" s="232"/>
      <c r="E141" s="232" t="s">
        <v>1969</v>
      </c>
      <c r="F141" s="233">
        <v>7.77</v>
      </c>
      <c r="G141" s="232" t="s">
        <v>1970</v>
      </c>
      <c r="H141" s="233">
        <v>0</v>
      </c>
      <c r="I141" s="232" t="s">
        <v>1971</v>
      </c>
      <c r="J141" s="234">
        <v>7.77</v>
      </c>
    </row>
    <row r="142" spans="1:10" ht="26.25" thickBot="1" x14ac:dyDescent="0.25">
      <c r="A142" s="231"/>
      <c r="B142" s="232"/>
      <c r="C142" s="232"/>
      <c r="D142" s="232"/>
      <c r="E142" s="232" t="s">
        <v>1972</v>
      </c>
      <c r="F142" s="233">
        <v>131.31</v>
      </c>
      <c r="G142" s="232"/>
      <c r="H142" s="235" t="s">
        <v>1973</v>
      </c>
      <c r="I142" s="235"/>
      <c r="J142" s="234">
        <v>656.57</v>
      </c>
    </row>
    <row r="143" spans="1:10" ht="15" thickTop="1" x14ac:dyDescent="0.2">
      <c r="A143" s="236"/>
      <c r="B143" s="210"/>
      <c r="C143" s="210"/>
      <c r="D143" s="210"/>
      <c r="E143" s="210"/>
      <c r="F143" s="210"/>
      <c r="G143" s="210"/>
      <c r="H143" s="210"/>
      <c r="I143" s="210"/>
      <c r="J143" s="237"/>
    </row>
    <row r="144" spans="1:10" ht="30" x14ac:dyDescent="0.2">
      <c r="A144" s="238" t="s">
        <v>470</v>
      </c>
      <c r="B144" s="195" t="s">
        <v>3</v>
      </c>
      <c r="C144" s="194" t="s">
        <v>4</v>
      </c>
      <c r="D144" s="194" t="s">
        <v>5</v>
      </c>
      <c r="E144" s="196" t="s">
        <v>1940</v>
      </c>
      <c r="F144" s="196"/>
      <c r="G144" s="197" t="s">
        <v>6</v>
      </c>
      <c r="H144" s="195" t="s">
        <v>7</v>
      </c>
      <c r="I144" s="195" t="s">
        <v>8</v>
      </c>
      <c r="J144" s="239" t="s">
        <v>10</v>
      </c>
    </row>
    <row r="145" spans="1:10" x14ac:dyDescent="0.2">
      <c r="A145" s="227" t="s">
        <v>1941</v>
      </c>
      <c r="B145" s="199" t="s">
        <v>471</v>
      </c>
      <c r="C145" s="198" t="s">
        <v>437</v>
      </c>
      <c r="D145" s="198" t="s">
        <v>2032</v>
      </c>
      <c r="E145" s="200" t="s">
        <v>2009</v>
      </c>
      <c r="F145" s="200"/>
      <c r="G145" s="201" t="s">
        <v>439</v>
      </c>
      <c r="H145" s="202">
        <v>1</v>
      </c>
      <c r="I145" s="203">
        <v>919.14</v>
      </c>
      <c r="J145" s="228">
        <v>919.14</v>
      </c>
    </row>
    <row r="146" spans="1:10" ht="25.5" x14ac:dyDescent="0.2">
      <c r="A146" s="240" t="s">
        <v>2010</v>
      </c>
      <c r="B146" s="212" t="s">
        <v>2014</v>
      </c>
      <c r="C146" s="211" t="s">
        <v>17</v>
      </c>
      <c r="D146" s="211" t="s">
        <v>2015</v>
      </c>
      <c r="E146" s="213" t="s">
        <v>2013</v>
      </c>
      <c r="F146" s="213"/>
      <c r="G146" s="214" t="s">
        <v>1954</v>
      </c>
      <c r="H146" s="215">
        <v>0.85299999999999998</v>
      </c>
      <c r="I146" s="216">
        <v>21.55</v>
      </c>
      <c r="J146" s="241">
        <v>18.38</v>
      </c>
    </row>
    <row r="147" spans="1:10" ht="25.5" x14ac:dyDescent="0.2">
      <c r="A147" s="240" t="s">
        <v>2010</v>
      </c>
      <c r="B147" s="212" t="s">
        <v>2019</v>
      </c>
      <c r="C147" s="211" t="s">
        <v>17</v>
      </c>
      <c r="D147" s="211" t="s">
        <v>2020</v>
      </c>
      <c r="E147" s="213" t="s">
        <v>2013</v>
      </c>
      <c r="F147" s="213"/>
      <c r="G147" s="214" t="s">
        <v>1954</v>
      </c>
      <c r="H147" s="215">
        <v>1.7070000000000001</v>
      </c>
      <c r="I147" s="216">
        <v>26.87</v>
      </c>
      <c r="J147" s="241">
        <v>45.86</v>
      </c>
    </row>
    <row r="148" spans="1:10" ht="25.5" x14ac:dyDescent="0.2">
      <c r="A148" s="229" t="s">
        <v>1943</v>
      </c>
      <c r="B148" s="205" t="s">
        <v>2033</v>
      </c>
      <c r="C148" s="204" t="s">
        <v>17</v>
      </c>
      <c r="D148" s="204" t="s">
        <v>2034</v>
      </c>
      <c r="E148" s="206" t="s">
        <v>1946</v>
      </c>
      <c r="F148" s="206"/>
      <c r="G148" s="207" t="s">
        <v>26</v>
      </c>
      <c r="H148" s="208">
        <v>24.4</v>
      </c>
      <c r="I148" s="209">
        <v>0.21</v>
      </c>
      <c r="J148" s="230">
        <v>5.12</v>
      </c>
    </row>
    <row r="149" spans="1:10" x14ac:dyDescent="0.2">
      <c r="A149" s="229" t="s">
        <v>1943</v>
      </c>
      <c r="B149" s="205" t="s">
        <v>2035</v>
      </c>
      <c r="C149" s="204" t="s">
        <v>17</v>
      </c>
      <c r="D149" s="204" t="s">
        <v>2036</v>
      </c>
      <c r="E149" s="206" t="s">
        <v>1946</v>
      </c>
      <c r="F149" s="206"/>
      <c r="G149" s="207" t="s">
        <v>26</v>
      </c>
      <c r="H149" s="208">
        <v>1.2466999999999999</v>
      </c>
      <c r="I149" s="209">
        <v>21.8</v>
      </c>
      <c r="J149" s="230">
        <v>27.17</v>
      </c>
    </row>
    <row r="150" spans="1:10" ht="25.5" x14ac:dyDescent="0.2">
      <c r="A150" s="229" t="s">
        <v>1943</v>
      </c>
      <c r="B150" s="205" t="s">
        <v>2037</v>
      </c>
      <c r="C150" s="204" t="s">
        <v>17</v>
      </c>
      <c r="D150" s="204" t="s">
        <v>2038</v>
      </c>
      <c r="E150" s="206" t="s">
        <v>1946</v>
      </c>
      <c r="F150" s="206"/>
      <c r="G150" s="207" t="s">
        <v>26</v>
      </c>
      <c r="H150" s="208">
        <v>2.0832999999999999</v>
      </c>
      <c r="I150" s="209">
        <v>394.86</v>
      </c>
      <c r="J150" s="230">
        <v>822.61</v>
      </c>
    </row>
    <row r="151" spans="1:10" ht="25.5" x14ac:dyDescent="0.2">
      <c r="A151" s="231"/>
      <c r="B151" s="232"/>
      <c r="C151" s="232"/>
      <c r="D151" s="232"/>
      <c r="E151" s="232" t="s">
        <v>1969</v>
      </c>
      <c r="F151" s="233">
        <v>47.07</v>
      </c>
      <c r="G151" s="232" t="s">
        <v>1970</v>
      </c>
      <c r="H151" s="233">
        <v>0</v>
      </c>
      <c r="I151" s="232" t="s">
        <v>1971</v>
      </c>
      <c r="J151" s="234">
        <v>47.07</v>
      </c>
    </row>
    <row r="152" spans="1:10" ht="26.25" thickBot="1" x14ac:dyDescent="0.25">
      <c r="A152" s="231"/>
      <c r="B152" s="232"/>
      <c r="C152" s="232"/>
      <c r="D152" s="232"/>
      <c r="E152" s="232" t="s">
        <v>1972</v>
      </c>
      <c r="F152" s="233">
        <v>229.78</v>
      </c>
      <c r="G152" s="232"/>
      <c r="H152" s="235" t="s">
        <v>1973</v>
      </c>
      <c r="I152" s="235"/>
      <c r="J152" s="234">
        <v>1148.92</v>
      </c>
    </row>
    <row r="153" spans="1:10" ht="15" thickTop="1" x14ac:dyDescent="0.2">
      <c r="A153" s="236"/>
      <c r="B153" s="210"/>
      <c r="C153" s="210"/>
      <c r="D153" s="210"/>
      <c r="E153" s="210"/>
      <c r="F153" s="210"/>
      <c r="G153" s="210"/>
      <c r="H153" s="210"/>
      <c r="I153" s="210"/>
      <c r="J153" s="237"/>
    </row>
    <row r="154" spans="1:10" ht="30" x14ac:dyDescent="0.2">
      <c r="A154" s="238" t="s">
        <v>473</v>
      </c>
      <c r="B154" s="195" t="s">
        <v>3</v>
      </c>
      <c r="C154" s="194" t="s">
        <v>4</v>
      </c>
      <c r="D154" s="194" t="s">
        <v>5</v>
      </c>
      <c r="E154" s="196" t="s">
        <v>1940</v>
      </c>
      <c r="F154" s="196"/>
      <c r="G154" s="197" t="s">
        <v>6</v>
      </c>
      <c r="H154" s="195" t="s">
        <v>7</v>
      </c>
      <c r="I154" s="195" t="s">
        <v>8</v>
      </c>
      <c r="J154" s="239" t="s">
        <v>10</v>
      </c>
    </row>
    <row r="155" spans="1:10" x14ac:dyDescent="0.2">
      <c r="A155" s="227" t="s">
        <v>1941</v>
      </c>
      <c r="B155" s="199" t="s">
        <v>474</v>
      </c>
      <c r="C155" s="198" t="s">
        <v>437</v>
      </c>
      <c r="D155" s="198" t="s">
        <v>2039</v>
      </c>
      <c r="E155" s="200" t="s">
        <v>2009</v>
      </c>
      <c r="F155" s="200"/>
      <c r="G155" s="201" t="s">
        <v>439</v>
      </c>
      <c r="H155" s="202">
        <v>1</v>
      </c>
      <c r="I155" s="203">
        <v>481.84</v>
      </c>
      <c r="J155" s="228">
        <v>481.84</v>
      </c>
    </row>
    <row r="156" spans="1:10" ht="25.5" x14ac:dyDescent="0.2">
      <c r="A156" s="240" t="s">
        <v>2010</v>
      </c>
      <c r="B156" s="212" t="s">
        <v>2019</v>
      </c>
      <c r="C156" s="211" t="s">
        <v>17</v>
      </c>
      <c r="D156" s="211" t="s">
        <v>2020</v>
      </c>
      <c r="E156" s="213" t="s">
        <v>2013</v>
      </c>
      <c r="F156" s="213"/>
      <c r="G156" s="214" t="s">
        <v>1954</v>
      </c>
      <c r="H156" s="215">
        <v>0.51900000000000002</v>
      </c>
      <c r="I156" s="216">
        <v>26.87</v>
      </c>
      <c r="J156" s="241">
        <v>13.94</v>
      </c>
    </row>
    <row r="157" spans="1:10" ht="25.5" x14ac:dyDescent="0.2">
      <c r="A157" s="240" t="s">
        <v>2010</v>
      </c>
      <c r="B157" s="212" t="s">
        <v>2014</v>
      </c>
      <c r="C157" s="211" t="s">
        <v>17</v>
      </c>
      <c r="D157" s="211" t="s">
        <v>2015</v>
      </c>
      <c r="E157" s="213" t="s">
        <v>2013</v>
      </c>
      <c r="F157" s="213"/>
      <c r="G157" s="214" t="s">
        <v>1954</v>
      </c>
      <c r="H157" s="215">
        <v>0.25900000000000001</v>
      </c>
      <c r="I157" s="216">
        <v>21.55</v>
      </c>
      <c r="J157" s="241">
        <v>5.58</v>
      </c>
    </row>
    <row r="158" spans="1:10" x14ac:dyDescent="0.2">
      <c r="A158" s="229" t="s">
        <v>1943</v>
      </c>
      <c r="B158" s="205" t="s">
        <v>2035</v>
      </c>
      <c r="C158" s="204" t="s">
        <v>17</v>
      </c>
      <c r="D158" s="204" t="s">
        <v>2036</v>
      </c>
      <c r="E158" s="206" t="s">
        <v>1946</v>
      </c>
      <c r="F158" s="206"/>
      <c r="G158" s="207" t="s">
        <v>26</v>
      </c>
      <c r="H158" s="208">
        <v>0.623</v>
      </c>
      <c r="I158" s="209">
        <v>21.8</v>
      </c>
      <c r="J158" s="230">
        <v>13.58</v>
      </c>
    </row>
    <row r="159" spans="1:10" ht="38.25" x14ac:dyDescent="0.2">
      <c r="A159" s="229" t="s">
        <v>1943</v>
      </c>
      <c r="B159" s="205" t="s">
        <v>2040</v>
      </c>
      <c r="C159" s="204" t="s">
        <v>17</v>
      </c>
      <c r="D159" s="204" t="s">
        <v>2041</v>
      </c>
      <c r="E159" s="206" t="s">
        <v>1946</v>
      </c>
      <c r="F159" s="206"/>
      <c r="G159" s="207" t="s">
        <v>26</v>
      </c>
      <c r="H159" s="208">
        <v>0.83330000000000004</v>
      </c>
      <c r="I159" s="209">
        <v>536.20000000000005</v>
      </c>
      <c r="J159" s="230">
        <v>446.81</v>
      </c>
    </row>
    <row r="160" spans="1:10" ht="25.5" x14ac:dyDescent="0.2">
      <c r="A160" s="229" t="s">
        <v>1943</v>
      </c>
      <c r="B160" s="205" t="s">
        <v>2033</v>
      </c>
      <c r="C160" s="204" t="s">
        <v>17</v>
      </c>
      <c r="D160" s="204" t="s">
        <v>2034</v>
      </c>
      <c r="E160" s="206" t="s">
        <v>1946</v>
      </c>
      <c r="F160" s="206"/>
      <c r="G160" s="207" t="s">
        <v>26</v>
      </c>
      <c r="H160" s="208">
        <v>9.1999999999999993</v>
      </c>
      <c r="I160" s="209">
        <v>0.21</v>
      </c>
      <c r="J160" s="230">
        <v>1.93</v>
      </c>
    </row>
    <row r="161" spans="1:10" ht="25.5" x14ac:dyDescent="0.2">
      <c r="A161" s="231"/>
      <c r="B161" s="232"/>
      <c r="C161" s="232"/>
      <c r="D161" s="232"/>
      <c r="E161" s="232" t="s">
        <v>1969</v>
      </c>
      <c r="F161" s="233">
        <v>14.3</v>
      </c>
      <c r="G161" s="232" t="s">
        <v>1970</v>
      </c>
      <c r="H161" s="233">
        <v>0</v>
      </c>
      <c r="I161" s="232" t="s">
        <v>1971</v>
      </c>
      <c r="J161" s="234">
        <v>14.3</v>
      </c>
    </row>
    <row r="162" spans="1:10" ht="26.25" thickBot="1" x14ac:dyDescent="0.25">
      <c r="A162" s="231"/>
      <c r="B162" s="232"/>
      <c r="C162" s="232"/>
      <c r="D162" s="232"/>
      <c r="E162" s="232" t="s">
        <v>1972</v>
      </c>
      <c r="F162" s="233">
        <v>120.46</v>
      </c>
      <c r="G162" s="232"/>
      <c r="H162" s="235" t="s">
        <v>1973</v>
      </c>
      <c r="I162" s="235"/>
      <c r="J162" s="234">
        <v>602.29999999999995</v>
      </c>
    </row>
    <row r="163" spans="1:10" ht="15" thickTop="1" x14ac:dyDescent="0.2">
      <c r="A163" s="236"/>
      <c r="B163" s="210"/>
      <c r="C163" s="210"/>
      <c r="D163" s="210"/>
      <c r="E163" s="210"/>
      <c r="F163" s="210"/>
      <c r="G163" s="210"/>
      <c r="H163" s="210"/>
      <c r="I163" s="210"/>
      <c r="J163" s="237"/>
    </row>
    <row r="164" spans="1:10" ht="30" x14ac:dyDescent="0.2">
      <c r="A164" s="238" t="s">
        <v>476</v>
      </c>
      <c r="B164" s="195" t="s">
        <v>3</v>
      </c>
      <c r="C164" s="194" t="s">
        <v>4</v>
      </c>
      <c r="D164" s="194" t="s">
        <v>5</v>
      </c>
      <c r="E164" s="196" t="s">
        <v>1940</v>
      </c>
      <c r="F164" s="196"/>
      <c r="G164" s="197" t="s">
        <v>6</v>
      </c>
      <c r="H164" s="195" t="s">
        <v>7</v>
      </c>
      <c r="I164" s="195" t="s">
        <v>8</v>
      </c>
      <c r="J164" s="239" t="s">
        <v>10</v>
      </c>
    </row>
    <row r="165" spans="1:10" x14ac:dyDescent="0.2">
      <c r="A165" s="227" t="s">
        <v>1941</v>
      </c>
      <c r="B165" s="199" t="s">
        <v>477</v>
      </c>
      <c r="C165" s="198" t="s">
        <v>437</v>
      </c>
      <c r="D165" s="198" t="s">
        <v>2042</v>
      </c>
      <c r="E165" s="200" t="s">
        <v>2009</v>
      </c>
      <c r="F165" s="200"/>
      <c r="G165" s="201" t="s">
        <v>439</v>
      </c>
      <c r="H165" s="202">
        <v>1</v>
      </c>
      <c r="I165" s="203">
        <v>791.99</v>
      </c>
      <c r="J165" s="228">
        <v>791.99</v>
      </c>
    </row>
    <row r="166" spans="1:10" ht="25.5" x14ac:dyDescent="0.2">
      <c r="A166" s="240" t="s">
        <v>2010</v>
      </c>
      <c r="B166" s="212" t="s">
        <v>2014</v>
      </c>
      <c r="C166" s="211" t="s">
        <v>17</v>
      </c>
      <c r="D166" s="211" t="s">
        <v>2015</v>
      </c>
      <c r="E166" s="213" t="s">
        <v>2013</v>
      </c>
      <c r="F166" s="213"/>
      <c r="G166" s="214" t="s">
        <v>1954</v>
      </c>
      <c r="H166" s="215">
        <v>0.25900000000000001</v>
      </c>
      <c r="I166" s="216">
        <v>21.55</v>
      </c>
      <c r="J166" s="241">
        <v>5.58</v>
      </c>
    </row>
    <row r="167" spans="1:10" ht="25.5" x14ac:dyDescent="0.2">
      <c r="A167" s="240" t="s">
        <v>2010</v>
      </c>
      <c r="B167" s="212" t="s">
        <v>2019</v>
      </c>
      <c r="C167" s="211" t="s">
        <v>17</v>
      </c>
      <c r="D167" s="211" t="s">
        <v>2020</v>
      </c>
      <c r="E167" s="213" t="s">
        <v>2013</v>
      </c>
      <c r="F167" s="213"/>
      <c r="G167" s="214" t="s">
        <v>1954</v>
      </c>
      <c r="H167" s="215">
        <v>0.51900000000000002</v>
      </c>
      <c r="I167" s="216">
        <v>26.87</v>
      </c>
      <c r="J167" s="241">
        <v>13.94</v>
      </c>
    </row>
    <row r="168" spans="1:10" ht="25.5" x14ac:dyDescent="0.2">
      <c r="A168" s="229" t="s">
        <v>1943</v>
      </c>
      <c r="B168" s="205" t="s">
        <v>2033</v>
      </c>
      <c r="C168" s="204" t="s">
        <v>17</v>
      </c>
      <c r="D168" s="204" t="s">
        <v>2034</v>
      </c>
      <c r="E168" s="206" t="s">
        <v>1946</v>
      </c>
      <c r="F168" s="206"/>
      <c r="G168" s="207" t="s">
        <v>26</v>
      </c>
      <c r="H168" s="208">
        <v>9.1999999999999993</v>
      </c>
      <c r="I168" s="209">
        <v>0.21</v>
      </c>
      <c r="J168" s="230">
        <v>1.93</v>
      </c>
    </row>
    <row r="169" spans="1:10" ht="38.25" x14ac:dyDescent="0.2">
      <c r="A169" s="229" t="s">
        <v>1943</v>
      </c>
      <c r="B169" s="205" t="s">
        <v>2043</v>
      </c>
      <c r="C169" s="204" t="s">
        <v>17</v>
      </c>
      <c r="D169" s="204" t="s">
        <v>2044</v>
      </c>
      <c r="E169" s="206" t="s">
        <v>1946</v>
      </c>
      <c r="F169" s="206"/>
      <c r="G169" s="207" t="s">
        <v>26</v>
      </c>
      <c r="H169" s="208">
        <v>0.83330000000000004</v>
      </c>
      <c r="I169" s="209">
        <v>908.4</v>
      </c>
      <c r="J169" s="230">
        <v>756.96</v>
      </c>
    </row>
    <row r="170" spans="1:10" x14ac:dyDescent="0.2">
      <c r="A170" s="229" t="s">
        <v>1943</v>
      </c>
      <c r="B170" s="205" t="s">
        <v>2035</v>
      </c>
      <c r="C170" s="204" t="s">
        <v>17</v>
      </c>
      <c r="D170" s="204" t="s">
        <v>2036</v>
      </c>
      <c r="E170" s="206" t="s">
        <v>1946</v>
      </c>
      <c r="F170" s="206"/>
      <c r="G170" s="207" t="s">
        <v>26</v>
      </c>
      <c r="H170" s="208">
        <v>0.62329999999999997</v>
      </c>
      <c r="I170" s="209">
        <v>21.8</v>
      </c>
      <c r="J170" s="230">
        <v>13.58</v>
      </c>
    </row>
    <row r="171" spans="1:10" ht="25.5" x14ac:dyDescent="0.2">
      <c r="A171" s="231"/>
      <c r="B171" s="232"/>
      <c r="C171" s="232"/>
      <c r="D171" s="232"/>
      <c r="E171" s="232" t="s">
        <v>1969</v>
      </c>
      <c r="F171" s="233">
        <v>14.3</v>
      </c>
      <c r="G171" s="232" t="s">
        <v>1970</v>
      </c>
      <c r="H171" s="233">
        <v>0</v>
      </c>
      <c r="I171" s="232" t="s">
        <v>1971</v>
      </c>
      <c r="J171" s="234">
        <v>14.3</v>
      </c>
    </row>
    <row r="172" spans="1:10" ht="26.25" thickBot="1" x14ac:dyDescent="0.25">
      <c r="A172" s="231"/>
      <c r="B172" s="232"/>
      <c r="C172" s="232"/>
      <c r="D172" s="232"/>
      <c r="E172" s="232" t="s">
        <v>1972</v>
      </c>
      <c r="F172" s="233">
        <v>197.99</v>
      </c>
      <c r="G172" s="232"/>
      <c r="H172" s="235" t="s">
        <v>1973</v>
      </c>
      <c r="I172" s="235"/>
      <c r="J172" s="234">
        <v>989.98</v>
      </c>
    </row>
    <row r="173" spans="1:10" ht="15" thickTop="1" x14ac:dyDescent="0.2">
      <c r="A173" s="236"/>
      <c r="B173" s="210"/>
      <c r="C173" s="210"/>
      <c r="D173" s="210"/>
      <c r="E173" s="210"/>
      <c r="F173" s="210"/>
      <c r="G173" s="210"/>
      <c r="H173" s="210"/>
      <c r="I173" s="210"/>
      <c r="J173" s="237"/>
    </row>
    <row r="174" spans="1:10" ht="30" x14ac:dyDescent="0.2">
      <c r="A174" s="238" t="s">
        <v>479</v>
      </c>
      <c r="B174" s="195" t="s">
        <v>3</v>
      </c>
      <c r="C174" s="194" t="s">
        <v>4</v>
      </c>
      <c r="D174" s="194" t="s">
        <v>5</v>
      </c>
      <c r="E174" s="196" t="s">
        <v>1940</v>
      </c>
      <c r="F174" s="196"/>
      <c r="G174" s="197" t="s">
        <v>6</v>
      </c>
      <c r="H174" s="195" t="s">
        <v>7</v>
      </c>
      <c r="I174" s="195" t="s">
        <v>8</v>
      </c>
      <c r="J174" s="239" t="s">
        <v>10</v>
      </c>
    </row>
    <row r="175" spans="1:10" x14ac:dyDescent="0.2">
      <c r="A175" s="227" t="s">
        <v>1941</v>
      </c>
      <c r="B175" s="199" t="s">
        <v>477</v>
      </c>
      <c r="C175" s="198" t="s">
        <v>437</v>
      </c>
      <c r="D175" s="198" t="s">
        <v>2042</v>
      </c>
      <c r="E175" s="200" t="s">
        <v>2009</v>
      </c>
      <c r="F175" s="200"/>
      <c r="G175" s="201" t="s">
        <v>439</v>
      </c>
      <c r="H175" s="202">
        <v>1</v>
      </c>
      <c r="I175" s="203">
        <v>791.99</v>
      </c>
      <c r="J175" s="228">
        <v>791.99</v>
      </c>
    </row>
    <row r="176" spans="1:10" ht="25.5" x14ac:dyDescent="0.2">
      <c r="A176" s="240" t="s">
        <v>2010</v>
      </c>
      <c r="B176" s="212" t="s">
        <v>2014</v>
      </c>
      <c r="C176" s="211" t="s">
        <v>17</v>
      </c>
      <c r="D176" s="211" t="s">
        <v>2015</v>
      </c>
      <c r="E176" s="213" t="s">
        <v>2013</v>
      </c>
      <c r="F176" s="213"/>
      <c r="G176" s="214" t="s">
        <v>1954</v>
      </c>
      <c r="H176" s="215">
        <v>0.25900000000000001</v>
      </c>
      <c r="I176" s="216">
        <v>21.55</v>
      </c>
      <c r="J176" s="241">
        <v>5.58</v>
      </c>
    </row>
    <row r="177" spans="1:10" ht="25.5" x14ac:dyDescent="0.2">
      <c r="A177" s="240" t="s">
        <v>2010</v>
      </c>
      <c r="B177" s="212" t="s">
        <v>2019</v>
      </c>
      <c r="C177" s="211" t="s">
        <v>17</v>
      </c>
      <c r="D177" s="211" t="s">
        <v>2020</v>
      </c>
      <c r="E177" s="213" t="s">
        <v>2013</v>
      </c>
      <c r="F177" s="213"/>
      <c r="G177" s="214" t="s">
        <v>1954</v>
      </c>
      <c r="H177" s="215">
        <v>0.51900000000000002</v>
      </c>
      <c r="I177" s="216">
        <v>26.87</v>
      </c>
      <c r="J177" s="241">
        <v>13.94</v>
      </c>
    </row>
    <row r="178" spans="1:10" ht="25.5" x14ac:dyDescent="0.2">
      <c r="A178" s="229" t="s">
        <v>1943</v>
      </c>
      <c r="B178" s="205" t="s">
        <v>2033</v>
      </c>
      <c r="C178" s="204" t="s">
        <v>17</v>
      </c>
      <c r="D178" s="204" t="s">
        <v>2034</v>
      </c>
      <c r="E178" s="206" t="s">
        <v>1946</v>
      </c>
      <c r="F178" s="206"/>
      <c r="G178" s="207" t="s">
        <v>26</v>
      </c>
      <c r="H178" s="208">
        <v>9.1999999999999993</v>
      </c>
      <c r="I178" s="209">
        <v>0.21</v>
      </c>
      <c r="J178" s="230">
        <v>1.93</v>
      </c>
    </row>
    <row r="179" spans="1:10" ht="38.25" x14ac:dyDescent="0.2">
      <c r="A179" s="229" t="s">
        <v>1943</v>
      </c>
      <c r="B179" s="205" t="s">
        <v>2043</v>
      </c>
      <c r="C179" s="204" t="s">
        <v>17</v>
      </c>
      <c r="D179" s="204" t="s">
        <v>2044</v>
      </c>
      <c r="E179" s="206" t="s">
        <v>1946</v>
      </c>
      <c r="F179" s="206"/>
      <c r="G179" s="207" t="s">
        <v>26</v>
      </c>
      <c r="H179" s="208">
        <v>0.83330000000000004</v>
      </c>
      <c r="I179" s="209">
        <v>908.4</v>
      </c>
      <c r="J179" s="230">
        <v>756.96</v>
      </c>
    </row>
    <row r="180" spans="1:10" x14ac:dyDescent="0.2">
      <c r="A180" s="229" t="s">
        <v>1943</v>
      </c>
      <c r="B180" s="205" t="s">
        <v>2035</v>
      </c>
      <c r="C180" s="204" t="s">
        <v>17</v>
      </c>
      <c r="D180" s="204" t="s">
        <v>2036</v>
      </c>
      <c r="E180" s="206" t="s">
        <v>1946</v>
      </c>
      <c r="F180" s="206"/>
      <c r="G180" s="207" t="s">
        <v>26</v>
      </c>
      <c r="H180" s="208">
        <v>0.62329999999999997</v>
      </c>
      <c r="I180" s="209">
        <v>21.8</v>
      </c>
      <c r="J180" s="230">
        <v>13.58</v>
      </c>
    </row>
    <row r="181" spans="1:10" ht="25.5" x14ac:dyDescent="0.2">
      <c r="A181" s="231"/>
      <c r="B181" s="232"/>
      <c r="C181" s="232"/>
      <c r="D181" s="232"/>
      <c r="E181" s="232" t="s">
        <v>1969</v>
      </c>
      <c r="F181" s="233">
        <v>14.3</v>
      </c>
      <c r="G181" s="232" t="s">
        <v>1970</v>
      </c>
      <c r="H181" s="233">
        <v>0</v>
      </c>
      <c r="I181" s="232" t="s">
        <v>1971</v>
      </c>
      <c r="J181" s="234">
        <v>14.3</v>
      </c>
    </row>
    <row r="182" spans="1:10" ht="26.25" thickBot="1" x14ac:dyDescent="0.25">
      <c r="A182" s="231"/>
      <c r="B182" s="232"/>
      <c r="C182" s="232"/>
      <c r="D182" s="232"/>
      <c r="E182" s="232" t="s">
        <v>1972</v>
      </c>
      <c r="F182" s="233">
        <v>197.99</v>
      </c>
      <c r="G182" s="232"/>
      <c r="H182" s="235" t="s">
        <v>1973</v>
      </c>
      <c r="I182" s="235"/>
      <c r="J182" s="234">
        <v>989.98</v>
      </c>
    </row>
    <row r="183" spans="1:10" ht="15" thickTop="1" x14ac:dyDescent="0.2">
      <c r="A183" s="236"/>
      <c r="B183" s="210"/>
      <c r="C183" s="210"/>
      <c r="D183" s="210"/>
      <c r="E183" s="210"/>
      <c r="F183" s="210"/>
      <c r="G183" s="210"/>
      <c r="H183" s="210"/>
      <c r="I183" s="210"/>
      <c r="J183" s="237"/>
    </row>
    <row r="184" spans="1:10" ht="30" x14ac:dyDescent="0.2">
      <c r="A184" s="238" t="s">
        <v>481</v>
      </c>
      <c r="B184" s="195" t="s">
        <v>3</v>
      </c>
      <c r="C184" s="194" t="s">
        <v>4</v>
      </c>
      <c r="D184" s="194" t="s">
        <v>5</v>
      </c>
      <c r="E184" s="196" t="s">
        <v>1940</v>
      </c>
      <c r="F184" s="196"/>
      <c r="G184" s="197" t="s">
        <v>6</v>
      </c>
      <c r="H184" s="195" t="s">
        <v>7</v>
      </c>
      <c r="I184" s="195" t="s">
        <v>8</v>
      </c>
      <c r="J184" s="239" t="s">
        <v>10</v>
      </c>
    </row>
    <row r="185" spans="1:10" x14ac:dyDescent="0.2">
      <c r="A185" s="227" t="s">
        <v>1941</v>
      </c>
      <c r="B185" s="199" t="s">
        <v>477</v>
      </c>
      <c r="C185" s="198" t="s">
        <v>437</v>
      </c>
      <c r="D185" s="198" t="s">
        <v>2042</v>
      </c>
      <c r="E185" s="200" t="s">
        <v>2009</v>
      </c>
      <c r="F185" s="200"/>
      <c r="G185" s="201" t="s">
        <v>439</v>
      </c>
      <c r="H185" s="202">
        <v>1</v>
      </c>
      <c r="I185" s="203">
        <v>791.99</v>
      </c>
      <c r="J185" s="228">
        <v>791.99</v>
      </c>
    </row>
    <row r="186" spans="1:10" ht="25.5" x14ac:dyDescent="0.2">
      <c r="A186" s="240" t="s">
        <v>2010</v>
      </c>
      <c r="B186" s="212" t="s">
        <v>2014</v>
      </c>
      <c r="C186" s="211" t="s">
        <v>17</v>
      </c>
      <c r="D186" s="211" t="s">
        <v>2015</v>
      </c>
      <c r="E186" s="213" t="s">
        <v>2013</v>
      </c>
      <c r="F186" s="213"/>
      <c r="G186" s="214" t="s">
        <v>1954</v>
      </c>
      <c r="H186" s="215">
        <v>0.25900000000000001</v>
      </c>
      <c r="I186" s="216">
        <v>21.55</v>
      </c>
      <c r="J186" s="241">
        <v>5.58</v>
      </c>
    </row>
    <row r="187" spans="1:10" ht="25.5" x14ac:dyDescent="0.2">
      <c r="A187" s="240" t="s">
        <v>2010</v>
      </c>
      <c r="B187" s="212" t="s">
        <v>2019</v>
      </c>
      <c r="C187" s="211" t="s">
        <v>17</v>
      </c>
      <c r="D187" s="211" t="s">
        <v>2020</v>
      </c>
      <c r="E187" s="213" t="s">
        <v>2013</v>
      </c>
      <c r="F187" s="213"/>
      <c r="G187" s="214" t="s">
        <v>1954</v>
      </c>
      <c r="H187" s="215">
        <v>0.51900000000000002</v>
      </c>
      <c r="I187" s="216">
        <v>26.87</v>
      </c>
      <c r="J187" s="241">
        <v>13.94</v>
      </c>
    </row>
    <row r="188" spans="1:10" ht="25.5" x14ac:dyDescent="0.2">
      <c r="A188" s="229" t="s">
        <v>1943</v>
      </c>
      <c r="B188" s="205" t="s">
        <v>2033</v>
      </c>
      <c r="C188" s="204" t="s">
        <v>17</v>
      </c>
      <c r="D188" s="204" t="s">
        <v>2034</v>
      </c>
      <c r="E188" s="206" t="s">
        <v>1946</v>
      </c>
      <c r="F188" s="206"/>
      <c r="G188" s="207" t="s">
        <v>26</v>
      </c>
      <c r="H188" s="208">
        <v>9.1999999999999993</v>
      </c>
      <c r="I188" s="209">
        <v>0.21</v>
      </c>
      <c r="J188" s="230">
        <v>1.93</v>
      </c>
    </row>
    <row r="189" spans="1:10" ht="38.25" x14ac:dyDescent="0.2">
      <c r="A189" s="229" t="s">
        <v>1943</v>
      </c>
      <c r="B189" s="205" t="s">
        <v>2043</v>
      </c>
      <c r="C189" s="204" t="s">
        <v>17</v>
      </c>
      <c r="D189" s="204" t="s">
        <v>2044</v>
      </c>
      <c r="E189" s="206" t="s">
        <v>1946</v>
      </c>
      <c r="F189" s="206"/>
      <c r="G189" s="207" t="s">
        <v>26</v>
      </c>
      <c r="H189" s="208">
        <v>0.83330000000000004</v>
      </c>
      <c r="I189" s="209">
        <v>908.4</v>
      </c>
      <c r="J189" s="230">
        <v>756.96</v>
      </c>
    </row>
    <row r="190" spans="1:10" x14ac:dyDescent="0.2">
      <c r="A190" s="229" t="s">
        <v>1943</v>
      </c>
      <c r="B190" s="205" t="s">
        <v>2035</v>
      </c>
      <c r="C190" s="204" t="s">
        <v>17</v>
      </c>
      <c r="D190" s="204" t="s">
        <v>2036</v>
      </c>
      <c r="E190" s="206" t="s">
        <v>1946</v>
      </c>
      <c r="F190" s="206"/>
      <c r="G190" s="207" t="s">
        <v>26</v>
      </c>
      <c r="H190" s="208">
        <v>0.62329999999999997</v>
      </c>
      <c r="I190" s="209">
        <v>21.8</v>
      </c>
      <c r="J190" s="230">
        <v>13.58</v>
      </c>
    </row>
    <row r="191" spans="1:10" ht="25.5" x14ac:dyDescent="0.2">
      <c r="A191" s="231"/>
      <c r="B191" s="232"/>
      <c r="C191" s="232"/>
      <c r="D191" s="232"/>
      <c r="E191" s="232" t="s">
        <v>1969</v>
      </c>
      <c r="F191" s="233">
        <v>14.3</v>
      </c>
      <c r="G191" s="232" t="s">
        <v>1970</v>
      </c>
      <c r="H191" s="233">
        <v>0</v>
      </c>
      <c r="I191" s="232" t="s">
        <v>1971</v>
      </c>
      <c r="J191" s="234">
        <v>14.3</v>
      </c>
    </row>
    <row r="192" spans="1:10" ht="26.25" thickBot="1" x14ac:dyDescent="0.25">
      <c r="A192" s="231"/>
      <c r="B192" s="232"/>
      <c r="C192" s="232"/>
      <c r="D192" s="232"/>
      <c r="E192" s="232" t="s">
        <v>1972</v>
      </c>
      <c r="F192" s="233">
        <v>197.99</v>
      </c>
      <c r="G192" s="232"/>
      <c r="H192" s="235" t="s">
        <v>1973</v>
      </c>
      <c r="I192" s="235"/>
      <c r="J192" s="234">
        <v>989.98</v>
      </c>
    </row>
    <row r="193" spans="1:10" ht="15" thickTop="1" x14ac:dyDescent="0.2">
      <c r="A193" s="236"/>
      <c r="B193" s="210"/>
      <c r="C193" s="210"/>
      <c r="D193" s="210"/>
      <c r="E193" s="210"/>
      <c r="F193" s="210"/>
      <c r="G193" s="210"/>
      <c r="H193" s="210"/>
      <c r="I193" s="210"/>
      <c r="J193" s="237"/>
    </row>
    <row r="194" spans="1:10" ht="30" x14ac:dyDescent="0.2">
      <c r="A194" s="238" t="s">
        <v>483</v>
      </c>
      <c r="B194" s="195" t="s">
        <v>3</v>
      </c>
      <c r="C194" s="194" t="s">
        <v>4</v>
      </c>
      <c r="D194" s="194" t="s">
        <v>5</v>
      </c>
      <c r="E194" s="196" t="s">
        <v>1940</v>
      </c>
      <c r="F194" s="196"/>
      <c r="G194" s="197" t="s">
        <v>6</v>
      </c>
      <c r="H194" s="195" t="s">
        <v>7</v>
      </c>
      <c r="I194" s="195" t="s">
        <v>8</v>
      </c>
      <c r="J194" s="239" t="s">
        <v>10</v>
      </c>
    </row>
    <row r="195" spans="1:10" x14ac:dyDescent="0.2">
      <c r="A195" s="227" t="s">
        <v>1941</v>
      </c>
      <c r="B195" s="199" t="s">
        <v>484</v>
      </c>
      <c r="C195" s="198" t="s">
        <v>437</v>
      </c>
      <c r="D195" s="198" t="s">
        <v>2045</v>
      </c>
      <c r="E195" s="200" t="s">
        <v>2009</v>
      </c>
      <c r="F195" s="200"/>
      <c r="G195" s="201" t="s">
        <v>439</v>
      </c>
      <c r="H195" s="202">
        <v>1</v>
      </c>
      <c r="I195" s="203">
        <v>1012.94</v>
      </c>
      <c r="J195" s="228">
        <v>1012.94</v>
      </c>
    </row>
    <row r="196" spans="1:10" ht="25.5" x14ac:dyDescent="0.2">
      <c r="A196" s="240" t="s">
        <v>2010</v>
      </c>
      <c r="B196" s="212" t="s">
        <v>2014</v>
      </c>
      <c r="C196" s="211" t="s">
        <v>17</v>
      </c>
      <c r="D196" s="211" t="s">
        <v>2015</v>
      </c>
      <c r="E196" s="213" t="s">
        <v>2013</v>
      </c>
      <c r="F196" s="213"/>
      <c r="G196" s="214" t="s">
        <v>1954</v>
      </c>
      <c r="H196" s="215">
        <v>0.25900000000000001</v>
      </c>
      <c r="I196" s="216">
        <v>21.55</v>
      </c>
      <c r="J196" s="241">
        <v>5.58</v>
      </c>
    </row>
    <row r="197" spans="1:10" ht="25.5" x14ac:dyDescent="0.2">
      <c r="A197" s="240" t="s">
        <v>2010</v>
      </c>
      <c r="B197" s="212" t="s">
        <v>2019</v>
      </c>
      <c r="C197" s="211" t="s">
        <v>17</v>
      </c>
      <c r="D197" s="211" t="s">
        <v>2020</v>
      </c>
      <c r="E197" s="213" t="s">
        <v>2013</v>
      </c>
      <c r="F197" s="213"/>
      <c r="G197" s="214" t="s">
        <v>1954</v>
      </c>
      <c r="H197" s="215">
        <v>0.51900000000000002</v>
      </c>
      <c r="I197" s="216">
        <v>26.87</v>
      </c>
      <c r="J197" s="241">
        <v>13.94</v>
      </c>
    </row>
    <row r="198" spans="1:10" ht="38.25" x14ac:dyDescent="0.2">
      <c r="A198" s="229" t="s">
        <v>1943</v>
      </c>
      <c r="B198" s="205" t="s">
        <v>2046</v>
      </c>
      <c r="C198" s="204" t="s">
        <v>17</v>
      </c>
      <c r="D198" s="204" t="s">
        <v>2047</v>
      </c>
      <c r="E198" s="206" t="s">
        <v>1946</v>
      </c>
      <c r="F198" s="206"/>
      <c r="G198" s="207" t="s">
        <v>19</v>
      </c>
      <c r="H198" s="208">
        <v>1</v>
      </c>
      <c r="I198" s="209">
        <v>977.91</v>
      </c>
      <c r="J198" s="230">
        <v>977.91</v>
      </c>
    </row>
    <row r="199" spans="1:10" ht="25.5" x14ac:dyDescent="0.2">
      <c r="A199" s="229" t="s">
        <v>1943</v>
      </c>
      <c r="B199" s="205" t="s">
        <v>2033</v>
      </c>
      <c r="C199" s="204" t="s">
        <v>17</v>
      </c>
      <c r="D199" s="204" t="s">
        <v>2034</v>
      </c>
      <c r="E199" s="206" t="s">
        <v>1946</v>
      </c>
      <c r="F199" s="206"/>
      <c r="G199" s="207" t="s">
        <v>26</v>
      </c>
      <c r="H199" s="208">
        <v>9.1999999999999993</v>
      </c>
      <c r="I199" s="209">
        <v>0.21</v>
      </c>
      <c r="J199" s="230">
        <v>1.93</v>
      </c>
    </row>
    <row r="200" spans="1:10" x14ac:dyDescent="0.2">
      <c r="A200" s="229" t="s">
        <v>1943</v>
      </c>
      <c r="B200" s="205" t="s">
        <v>2035</v>
      </c>
      <c r="C200" s="204" t="s">
        <v>17</v>
      </c>
      <c r="D200" s="204" t="s">
        <v>2036</v>
      </c>
      <c r="E200" s="206" t="s">
        <v>1946</v>
      </c>
      <c r="F200" s="206"/>
      <c r="G200" s="207" t="s">
        <v>26</v>
      </c>
      <c r="H200" s="208">
        <v>0.62329999999999997</v>
      </c>
      <c r="I200" s="209">
        <v>21.8</v>
      </c>
      <c r="J200" s="230">
        <v>13.58</v>
      </c>
    </row>
    <row r="201" spans="1:10" ht="25.5" x14ac:dyDescent="0.2">
      <c r="A201" s="231"/>
      <c r="B201" s="232"/>
      <c r="C201" s="232"/>
      <c r="D201" s="232"/>
      <c r="E201" s="232" t="s">
        <v>1969</v>
      </c>
      <c r="F201" s="233">
        <v>14.3</v>
      </c>
      <c r="G201" s="232" t="s">
        <v>1970</v>
      </c>
      <c r="H201" s="233">
        <v>0</v>
      </c>
      <c r="I201" s="232" t="s">
        <v>1971</v>
      </c>
      <c r="J201" s="234">
        <v>14.3</v>
      </c>
    </row>
    <row r="202" spans="1:10" ht="26.25" thickBot="1" x14ac:dyDescent="0.25">
      <c r="A202" s="231"/>
      <c r="B202" s="232"/>
      <c r="C202" s="232"/>
      <c r="D202" s="232"/>
      <c r="E202" s="232" t="s">
        <v>1972</v>
      </c>
      <c r="F202" s="233">
        <v>253.23</v>
      </c>
      <c r="G202" s="232"/>
      <c r="H202" s="235" t="s">
        <v>1973</v>
      </c>
      <c r="I202" s="235"/>
      <c r="J202" s="234">
        <v>1266.17</v>
      </c>
    </row>
    <row r="203" spans="1:10" ht="15" thickTop="1" x14ac:dyDescent="0.2">
      <c r="A203" s="236"/>
      <c r="B203" s="210"/>
      <c r="C203" s="210"/>
      <c r="D203" s="210"/>
      <c r="E203" s="210"/>
      <c r="F203" s="210"/>
      <c r="G203" s="210"/>
      <c r="H203" s="210"/>
      <c r="I203" s="210"/>
      <c r="J203" s="237"/>
    </row>
    <row r="204" spans="1:10" ht="30" x14ac:dyDescent="0.2">
      <c r="A204" s="238" t="s">
        <v>486</v>
      </c>
      <c r="B204" s="195" t="s">
        <v>3</v>
      </c>
      <c r="C204" s="194" t="s">
        <v>4</v>
      </c>
      <c r="D204" s="194" t="s">
        <v>5</v>
      </c>
      <c r="E204" s="196" t="s">
        <v>1940</v>
      </c>
      <c r="F204" s="196"/>
      <c r="G204" s="197" t="s">
        <v>6</v>
      </c>
      <c r="H204" s="195" t="s">
        <v>7</v>
      </c>
      <c r="I204" s="195" t="s">
        <v>8</v>
      </c>
      <c r="J204" s="239" t="s">
        <v>10</v>
      </c>
    </row>
    <row r="205" spans="1:10" x14ac:dyDescent="0.2">
      <c r="A205" s="227" t="s">
        <v>1941</v>
      </c>
      <c r="B205" s="199" t="s">
        <v>487</v>
      </c>
      <c r="C205" s="198" t="s">
        <v>437</v>
      </c>
      <c r="D205" s="198" t="s">
        <v>2048</v>
      </c>
      <c r="E205" s="200" t="s">
        <v>2009</v>
      </c>
      <c r="F205" s="200"/>
      <c r="G205" s="201" t="s">
        <v>439</v>
      </c>
      <c r="H205" s="202">
        <v>1</v>
      </c>
      <c r="I205" s="203">
        <v>1213.47</v>
      </c>
      <c r="J205" s="228">
        <v>1213.47</v>
      </c>
    </row>
    <row r="206" spans="1:10" ht="25.5" x14ac:dyDescent="0.2">
      <c r="A206" s="240" t="s">
        <v>2010</v>
      </c>
      <c r="B206" s="212" t="s">
        <v>2014</v>
      </c>
      <c r="C206" s="211" t="s">
        <v>17</v>
      </c>
      <c r="D206" s="211" t="s">
        <v>2015</v>
      </c>
      <c r="E206" s="213" t="s">
        <v>2013</v>
      </c>
      <c r="F206" s="213"/>
      <c r="G206" s="214" t="s">
        <v>1954</v>
      </c>
      <c r="H206" s="215">
        <v>0.36</v>
      </c>
      <c r="I206" s="216">
        <v>21.55</v>
      </c>
      <c r="J206" s="241">
        <v>7.75</v>
      </c>
    </row>
    <row r="207" spans="1:10" ht="25.5" x14ac:dyDescent="0.2">
      <c r="A207" s="240" t="s">
        <v>2010</v>
      </c>
      <c r="B207" s="212" t="s">
        <v>2019</v>
      </c>
      <c r="C207" s="211" t="s">
        <v>17</v>
      </c>
      <c r="D207" s="211" t="s">
        <v>2020</v>
      </c>
      <c r="E207" s="213" t="s">
        <v>2013</v>
      </c>
      <c r="F207" s="213"/>
      <c r="G207" s="214" t="s">
        <v>1954</v>
      </c>
      <c r="H207" s="215">
        <v>0.72</v>
      </c>
      <c r="I207" s="216">
        <v>26.87</v>
      </c>
      <c r="J207" s="241">
        <v>19.34</v>
      </c>
    </row>
    <row r="208" spans="1:10" x14ac:dyDescent="0.2">
      <c r="A208" s="229" t="s">
        <v>1943</v>
      </c>
      <c r="B208" s="205" t="s">
        <v>2035</v>
      </c>
      <c r="C208" s="204" t="s">
        <v>17</v>
      </c>
      <c r="D208" s="204" t="s">
        <v>2036</v>
      </c>
      <c r="E208" s="206" t="s">
        <v>1946</v>
      </c>
      <c r="F208" s="206"/>
      <c r="G208" s="207" t="s">
        <v>26</v>
      </c>
      <c r="H208" s="208">
        <v>0.42399999999999999</v>
      </c>
      <c r="I208" s="209">
        <v>21.8</v>
      </c>
      <c r="J208" s="230">
        <v>9.24</v>
      </c>
    </row>
    <row r="209" spans="1:10" ht="38.25" x14ac:dyDescent="0.2">
      <c r="A209" s="229" t="s">
        <v>1943</v>
      </c>
      <c r="B209" s="205" t="s">
        <v>2046</v>
      </c>
      <c r="C209" s="204" t="s">
        <v>17</v>
      </c>
      <c r="D209" s="204" t="s">
        <v>2047</v>
      </c>
      <c r="E209" s="206" t="s">
        <v>1946</v>
      </c>
      <c r="F209" s="206"/>
      <c r="G209" s="207" t="s">
        <v>19</v>
      </c>
      <c r="H209" s="208">
        <v>1.2</v>
      </c>
      <c r="I209" s="209">
        <v>977.91</v>
      </c>
      <c r="J209" s="230">
        <v>1173.49</v>
      </c>
    </row>
    <row r="210" spans="1:10" ht="25.5" x14ac:dyDescent="0.2">
      <c r="A210" s="229" t="s">
        <v>1943</v>
      </c>
      <c r="B210" s="205" t="s">
        <v>2033</v>
      </c>
      <c r="C210" s="204" t="s">
        <v>17</v>
      </c>
      <c r="D210" s="204" t="s">
        <v>2034</v>
      </c>
      <c r="E210" s="206" t="s">
        <v>1946</v>
      </c>
      <c r="F210" s="206"/>
      <c r="G210" s="207" t="s">
        <v>26</v>
      </c>
      <c r="H210" s="208">
        <v>17.413</v>
      </c>
      <c r="I210" s="209">
        <v>0.21</v>
      </c>
      <c r="J210" s="230">
        <v>3.65</v>
      </c>
    </row>
    <row r="211" spans="1:10" ht="25.5" x14ac:dyDescent="0.2">
      <c r="A211" s="231"/>
      <c r="B211" s="232"/>
      <c r="C211" s="232"/>
      <c r="D211" s="232"/>
      <c r="E211" s="232" t="s">
        <v>1969</v>
      </c>
      <c r="F211" s="233">
        <v>19.850000000000001</v>
      </c>
      <c r="G211" s="232" t="s">
        <v>1970</v>
      </c>
      <c r="H211" s="233">
        <v>0</v>
      </c>
      <c r="I211" s="232" t="s">
        <v>1971</v>
      </c>
      <c r="J211" s="234">
        <v>19.850000000000001</v>
      </c>
    </row>
    <row r="212" spans="1:10" ht="26.25" thickBot="1" x14ac:dyDescent="0.25">
      <c r="A212" s="231"/>
      <c r="B212" s="232"/>
      <c r="C212" s="232"/>
      <c r="D212" s="232"/>
      <c r="E212" s="232" t="s">
        <v>1972</v>
      </c>
      <c r="F212" s="233">
        <v>303.36</v>
      </c>
      <c r="G212" s="232"/>
      <c r="H212" s="235" t="s">
        <v>1973</v>
      </c>
      <c r="I212" s="235"/>
      <c r="J212" s="234">
        <v>1516.83</v>
      </c>
    </row>
    <row r="213" spans="1:10" ht="15" thickTop="1" x14ac:dyDescent="0.2">
      <c r="A213" s="236"/>
      <c r="B213" s="210"/>
      <c r="C213" s="210"/>
      <c r="D213" s="210"/>
      <c r="E213" s="210"/>
      <c r="F213" s="210"/>
      <c r="G213" s="210"/>
      <c r="H213" s="210"/>
      <c r="I213" s="210"/>
      <c r="J213" s="237"/>
    </row>
    <row r="214" spans="1:10" ht="30" x14ac:dyDescent="0.2">
      <c r="A214" s="238" t="s">
        <v>489</v>
      </c>
      <c r="B214" s="195" t="s">
        <v>3</v>
      </c>
      <c r="C214" s="194" t="s">
        <v>4</v>
      </c>
      <c r="D214" s="194" t="s">
        <v>5</v>
      </c>
      <c r="E214" s="196" t="s">
        <v>1940</v>
      </c>
      <c r="F214" s="196"/>
      <c r="G214" s="197" t="s">
        <v>6</v>
      </c>
      <c r="H214" s="195" t="s">
        <v>7</v>
      </c>
      <c r="I214" s="195" t="s">
        <v>8</v>
      </c>
      <c r="J214" s="239" t="s">
        <v>10</v>
      </c>
    </row>
    <row r="215" spans="1:10" x14ac:dyDescent="0.2">
      <c r="A215" s="227" t="s">
        <v>1941</v>
      </c>
      <c r="B215" s="199" t="s">
        <v>487</v>
      </c>
      <c r="C215" s="198" t="s">
        <v>437</v>
      </c>
      <c r="D215" s="198" t="s">
        <v>2048</v>
      </c>
      <c r="E215" s="200" t="s">
        <v>2009</v>
      </c>
      <c r="F215" s="200"/>
      <c r="G215" s="201" t="s">
        <v>439</v>
      </c>
      <c r="H215" s="202">
        <v>1</v>
      </c>
      <c r="I215" s="203">
        <v>1213.47</v>
      </c>
      <c r="J215" s="228">
        <v>1213.47</v>
      </c>
    </row>
    <row r="216" spans="1:10" ht="25.5" x14ac:dyDescent="0.2">
      <c r="A216" s="240" t="s">
        <v>2010</v>
      </c>
      <c r="B216" s="212" t="s">
        <v>2014</v>
      </c>
      <c r="C216" s="211" t="s">
        <v>17</v>
      </c>
      <c r="D216" s="211" t="s">
        <v>2015</v>
      </c>
      <c r="E216" s="213" t="s">
        <v>2013</v>
      </c>
      <c r="F216" s="213"/>
      <c r="G216" s="214" t="s">
        <v>1954</v>
      </c>
      <c r="H216" s="215">
        <v>0.36</v>
      </c>
      <c r="I216" s="216">
        <v>21.55</v>
      </c>
      <c r="J216" s="241">
        <v>7.75</v>
      </c>
    </row>
    <row r="217" spans="1:10" ht="25.5" x14ac:dyDescent="0.2">
      <c r="A217" s="240" t="s">
        <v>2010</v>
      </c>
      <c r="B217" s="212" t="s">
        <v>2019</v>
      </c>
      <c r="C217" s="211" t="s">
        <v>17</v>
      </c>
      <c r="D217" s="211" t="s">
        <v>2020</v>
      </c>
      <c r="E217" s="213" t="s">
        <v>2013</v>
      </c>
      <c r="F217" s="213"/>
      <c r="G217" s="214" t="s">
        <v>1954</v>
      </c>
      <c r="H217" s="215">
        <v>0.72</v>
      </c>
      <c r="I217" s="216">
        <v>26.87</v>
      </c>
      <c r="J217" s="241">
        <v>19.34</v>
      </c>
    </row>
    <row r="218" spans="1:10" x14ac:dyDescent="0.2">
      <c r="A218" s="229" t="s">
        <v>1943</v>
      </c>
      <c r="B218" s="205" t="s">
        <v>2035</v>
      </c>
      <c r="C218" s="204" t="s">
        <v>17</v>
      </c>
      <c r="D218" s="204" t="s">
        <v>2036</v>
      </c>
      <c r="E218" s="206" t="s">
        <v>1946</v>
      </c>
      <c r="F218" s="206"/>
      <c r="G218" s="207" t="s">
        <v>26</v>
      </c>
      <c r="H218" s="208">
        <v>0.42399999999999999</v>
      </c>
      <c r="I218" s="209">
        <v>21.8</v>
      </c>
      <c r="J218" s="230">
        <v>9.24</v>
      </c>
    </row>
    <row r="219" spans="1:10" ht="38.25" x14ac:dyDescent="0.2">
      <c r="A219" s="229" t="s">
        <v>1943</v>
      </c>
      <c r="B219" s="205" t="s">
        <v>2046</v>
      </c>
      <c r="C219" s="204" t="s">
        <v>17</v>
      </c>
      <c r="D219" s="204" t="s">
        <v>2047</v>
      </c>
      <c r="E219" s="206" t="s">
        <v>1946</v>
      </c>
      <c r="F219" s="206"/>
      <c r="G219" s="207" t="s">
        <v>19</v>
      </c>
      <c r="H219" s="208">
        <v>1.2</v>
      </c>
      <c r="I219" s="209">
        <v>977.91</v>
      </c>
      <c r="J219" s="230">
        <v>1173.49</v>
      </c>
    </row>
    <row r="220" spans="1:10" ht="25.5" x14ac:dyDescent="0.2">
      <c r="A220" s="229" t="s">
        <v>1943</v>
      </c>
      <c r="B220" s="205" t="s">
        <v>2033</v>
      </c>
      <c r="C220" s="204" t="s">
        <v>17</v>
      </c>
      <c r="D220" s="204" t="s">
        <v>2034</v>
      </c>
      <c r="E220" s="206" t="s">
        <v>1946</v>
      </c>
      <c r="F220" s="206"/>
      <c r="G220" s="207" t="s">
        <v>26</v>
      </c>
      <c r="H220" s="208">
        <v>17.413</v>
      </c>
      <c r="I220" s="209">
        <v>0.21</v>
      </c>
      <c r="J220" s="230">
        <v>3.65</v>
      </c>
    </row>
    <row r="221" spans="1:10" ht="25.5" x14ac:dyDescent="0.2">
      <c r="A221" s="231"/>
      <c r="B221" s="232"/>
      <c r="C221" s="232"/>
      <c r="D221" s="232"/>
      <c r="E221" s="232" t="s">
        <v>1969</v>
      </c>
      <c r="F221" s="233">
        <v>19.850000000000001</v>
      </c>
      <c r="G221" s="232" t="s">
        <v>1970</v>
      </c>
      <c r="H221" s="233">
        <v>0</v>
      </c>
      <c r="I221" s="232" t="s">
        <v>1971</v>
      </c>
      <c r="J221" s="234">
        <v>19.850000000000001</v>
      </c>
    </row>
    <row r="222" spans="1:10" ht="26.25" thickBot="1" x14ac:dyDescent="0.25">
      <c r="A222" s="231"/>
      <c r="B222" s="232"/>
      <c r="C222" s="232"/>
      <c r="D222" s="232"/>
      <c r="E222" s="232" t="s">
        <v>1972</v>
      </c>
      <c r="F222" s="233">
        <v>303.36</v>
      </c>
      <c r="G222" s="232"/>
      <c r="H222" s="235" t="s">
        <v>1973</v>
      </c>
      <c r="I222" s="235"/>
      <c r="J222" s="234">
        <v>1516.83</v>
      </c>
    </row>
    <row r="223" spans="1:10" ht="15" thickTop="1" x14ac:dyDescent="0.2">
      <c r="A223" s="236"/>
      <c r="B223" s="210"/>
      <c r="C223" s="210"/>
      <c r="D223" s="210"/>
      <c r="E223" s="210"/>
      <c r="F223" s="210"/>
      <c r="G223" s="210"/>
      <c r="H223" s="210"/>
      <c r="I223" s="210"/>
      <c r="J223" s="237"/>
    </row>
    <row r="224" spans="1:10" ht="30" x14ac:dyDescent="0.2">
      <c r="A224" s="238" t="s">
        <v>491</v>
      </c>
      <c r="B224" s="195" t="s">
        <v>3</v>
      </c>
      <c r="C224" s="194" t="s">
        <v>4</v>
      </c>
      <c r="D224" s="194" t="s">
        <v>5</v>
      </c>
      <c r="E224" s="196" t="s">
        <v>1940</v>
      </c>
      <c r="F224" s="196"/>
      <c r="G224" s="197" t="s">
        <v>6</v>
      </c>
      <c r="H224" s="195" t="s">
        <v>7</v>
      </c>
      <c r="I224" s="195" t="s">
        <v>8</v>
      </c>
      <c r="J224" s="239" t="s">
        <v>10</v>
      </c>
    </row>
    <row r="225" spans="1:10" x14ac:dyDescent="0.2">
      <c r="A225" s="227" t="s">
        <v>1941</v>
      </c>
      <c r="B225" s="199" t="s">
        <v>492</v>
      </c>
      <c r="C225" s="198" t="s">
        <v>437</v>
      </c>
      <c r="D225" s="198" t="s">
        <v>2049</v>
      </c>
      <c r="E225" s="200" t="s">
        <v>2009</v>
      </c>
      <c r="F225" s="200"/>
      <c r="G225" s="201" t="s">
        <v>439</v>
      </c>
      <c r="H225" s="202">
        <v>1</v>
      </c>
      <c r="I225" s="203">
        <v>632.27</v>
      </c>
      <c r="J225" s="228">
        <v>632.27</v>
      </c>
    </row>
    <row r="226" spans="1:10" ht="25.5" x14ac:dyDescent="0.2">
      <c r="A226" s="240" t="s">
        <v>2010</v>
      </c>
      <c r="B226" s="212" t="s">
        <v>2014</v>
      </c>
      <c r="C226" s="211" t="s">
        <v>17</v>
      </c>
      <c r="D226" s="211" t="s">
        <v>2015</v>
      </c>
      <c r="E226" s="213" t="s">
        <v>2013</v>
      </c>
      <c r="F226" s="213"/>
      <c r="G226" s="214" t="s">
        <v>1954</v>
      </c>
      <c r="H226" s="215">
        <v>0.36</v>
      </c>
      <c r="I226" s="216">
        <v>21.55</v>
      </c>
      <c r="J226" s="241">
        <v>7.75</v>
      </c>
    </row>
    <row r="227" spans="1:10" ht="25.5" x14ac:dyDescent="0.2">
      <c r="A227" s="240" t="s">
        <v>2010</v>
      </c>
      <c r="B227" s="212" t="s">
        <v>2019</v>
      </c>
      <c r="C227" s="211" t="s">
        <v>17</v>
      </c>
      <c r="D227" s="211" t="s">
        <v>2020</v>
      </c>
      <c r="E227" s="213" t="s">
        <v>2013</v>
      </c>
      <c r="F227" s="213"/>
      <c r="G227" s="214" t="s">
        <v>1954</v>
      </c>
      <c r="H227" s="215">
        <v>0.72</v>
      </c>
      <c r="I227" s="216">
        <v>26.87</v>
      </c>
      <c r="J227" s="241">
        <v>19.34</v>
      </c>
    </row>
    <row r="228" spans="1:10" x14ac:dyDescent="0.2">
      <c r="A228" s="229" t="s">
        <v>1943</v>
      </c>
      <c r="B228" s="205" t="s">
        <v>2035</v>
      </c>
      <c r="C228" s="204" t="s">
        <v>17</v>
      </c>
      <c r="D228" s="204" t="s">
        <v>2036</v>
      </c>
      <c r="E228" s="206" t="s">
        <v>1946</v>
      </c>
      <c r="F228" s="206"/>
      <c r="G228" s="207" t="s">
        <v>26</v>
      </c>
      <c r="H228" s="208">
        <v>0.42399999999999999</v>
      </c>
      <c r="I228" s="209">
        <v>21.8</v>
      </c>
      <c r="J228" s="230">
        <v>9.24</v>
      </c>
    </row>
    <row r="229" spans="1:10" ht="25.5" x14ac:dyDescent="0.2">
      <c r="A229" s="229" t="s">
        <v>1943</v>
      </c>
      <c r="B229" s="205" t="s">
        <v>2037</v>
      </c>
      <c r="C229" s="204" t="s">
        <v>17</v>
      </c>
      <c r="D229" s="204" t="s">
        <v>2038</v>
      </c>
      <c r="E229" s="206" t="s">
        <v>1946</v>
      </c>
      <c r="F229" s="206"/>
      <c r="G229" s="207" t="s">
        <v>26</v>
      </c>
      <c r="H229" s="208">
        <v>1.5</v>
      </c>
      <c r="I229" s="209">
        <v>394.86</v>
      </c>
      <c r="J229" s="230">
        <v>592.29</v>
      </c>
    </row>
    <row r="230" spans="1:10" ht="25.5" x14ac:dyDescent="0.2">
      <c r="A230" s="229" t="s">
        <v>1943</v>
      </c>
      <c r="B230" s="205" t="s">
        <v>2033</v>
      </c>
      <c r="C230" s="204" t="s">
        <v>17</v>
      </c>
      <c r="D230" s="204" t="s">
        <v>2034</v>
      </c>
      <c r="E230" s="206" t="s">
        <v>1946</v>
      </c>
      <c r="F230" s="206"/>
      <c r="G230" s="207" t="s">
        <v>26</v>
      </c>
      <c r="H230" s="208">
        <v>17.41</v>
      </c>
      <c r="I230" s="209">
        <v>0.21</v>
      </c>
      <c r="J230" s="230">
        <v>3.65</v>
      </c>
    </row>
    <row r="231" spans="1:10" ht="25.5" x14ac:dyDescent="0.2">
      <c r="A231" s="231"/>
      <c r="B231" s="232"/>
      <c r="C231" s="232"/>
      <c r="D231" s="232"/>
      <c r="E231" s="232" t="s">
        <v>1969</v>
      </c>
      <c r="F231" s="233">
        <v>19.850000000000001</v>
      </c>
      <c r="G231" s="232" t="s">
        <v>1970</v>
      </c>
      <c r="H231" s="233">
        <v>0</v>
      </c>
      <c r="I231" s="232" t="s">
        <v>1971</v>
      </c>
      <c r="J231" s="234">
        <v>19.850000000000001</v>
      </c>
    </row>
    <row r="232" spans="1:10" ht="26.25" thickBot="1" x14ac:dyDescent="0.25">
      <c r="A232" s="231"/>
      <c r="B232" s="232"/>
      <c r="C232" s="232"/>
      <c r="D232" s="232"/>
      <c r="E232" s="232" t="s">
        <v>1972</v>
      </c>
      <c r="F232" s="233">
        <v>158.06</v>
      </c>
      <c r="G232" s="232"/>
      <c r="H232" s="235" t="s">
        <v>1973</v>
      </c>
      <c r="I232" s="235"/>
      <c r="J232" s="234">
        <v>790.33</v>
      </c>
    </row>
    <row r="233" spans="1:10" ht="15" thickTop="1" x14ac:dyDescent="0.2">
      <c r="A233" s="236"/>
      <c r="B233" s="210"/>
      <c r="C233" s="210"/>
      <c r="D233" s="210"/>
      <c r="E233" s="210"/>
      <c r="F233" s="210"/>
      <c r="G233" s="210"/>
      <c r="H233" s="210"/>
      <c r="I233" s="210"/>
      <c r="J233" s="237"/>
    </row>
    <row r="234" spans="1:10" ht="30" x14ac:dyDescent="0.2">
      <c r="A234" s="238" t="s">
        <v>494</v>
      </c>
      <c r="B234" s="195" t="s">
        <v>3</v>
      </c>
      <c r="C234" s="194" t="s">
        <v>4</v>
      </c>
      <c r="D234" s="194" t="s">
        <v>5</v>
      </c>
      <c r="E234" s="196" t="s">
        <v>1940</v>
      </c>
      <c r="F234" s="196"/>
      <c r="G234" s="197" t="s">
        <v>6</v>
      </c>
      <c r="H234" s="195" t="s">
        <v>7</v>
      </c>
      <c r="I234" s="195" t="s">
        <v>8</v>
      </c>
      <c r="J234" s="239" t="s">
        <v>10</v>
      </c>
    </row>
    <row r="235" spans="1:10" x14ac:dyDescent="0.2">
      <c r="A235" s="227" t="s">
        <v>1941</v>
      </c>
      <c r="B235" s="199" t="s">
        <v>492</v>
      </c>
      <c r="C235" s="198" t="s">
        <v>437</v>
      </c>
      <c r="D235" s="198" t="s">
        <v>2049</v>
      </c>
      <c r="E235" s="200" t="s">
        <v>2009</v>
      </c>
      <c r="F235" s="200"/>
      <c r="G235" s="201" t="s">
        <v>439</v>
      </c>
      <c r="H235" s="202">
        <v>1</v>
      </c>
      <c r="I235" s="203">
        <v>632.27</v>
      </c>
      <c r="J235" s="228">
        <v>632.27</v>
      </c>
    </row>
    <row r="236" spans="1:10" ht="25.5" x14ac:dyDescent="0.2">
      <c r="A236" s="240" t="s">
        <v>2010</v>
      </c>
      <c r="B236" s="212" t="s">
        <v>2014</v>
      </c>
      <c r="C236" s="211" t="s">
        <v>17</v>
      </c>
      <c r="D236" s="211" t="s">
        <v>2015</v>
      </c>
      <c r="E236" s="213" t="s">
        <v>2013</v>
      </c>
      <c r="F236" s="213"/>
      <c r="G236" s="214" t="s">
        <v>1954</v>
      </c>
      <c r="H236" s="215">
        <v>0.36</v>
      </c>
      <c r="I236" s="216">
        <v>21.55</v>
      </c>
      <c r="J236" s="241">
        <v>7.75</v>
      </c>
    </row>
    <row r="237" spans="1:10" ht="25.5" x14ac:dyDescent="0.2">
      <c r="A237" s="240" t="s">
        <v>2010</v>
      </c>
      <c r="B237" s="212" t="s">
        <v>2019</v>
      </c>
      <c r="C237" s="211" t="s">
        <v>17</v>
      </c>
      <c r="D237" s="211" t="s">
        <v>2020</v>
      </c>
      <c r="E237" s="213" t="s">
        <v>2013</v>
      </c>
      <c r="F237" s="213"/>
      <c r="G237" s="214" t="s">
        <v>1954</v>
      </c>
      <c r="H237" s="215">
        <v>0.72</v>
      </c>
      <c r="I237" s="216">
        <v>26.87</v>
      </c>
      <c r="J237" s="241">
        <v>19.34</v>
      </c>
    </row>
    <row r="238" spans="1:10" x14ac:dyDescent="0.2">
      <c r="A238" s="229" t="s">
        <v>1943</v>
      </c>
      <c r="B238" s="205" t="s">
        <v>2035</v>
      </c>
      <c r="C238" s="204" t="s">
        <v>17</v>
      </c>
      <c r="D238" s="204" t="s">
        <v>2036</v>
      </c>
      <c r="E238" s="206" t="s">
        <v>1946</v>
      </c>
      <c r="F238" s="206"/>
      <c r="G238" s="207" t="s">
        <v>26</v>
      </c>
      <c r="H238" s="208">
        <v>0.42399999999999999</v>
      </c>
      <c r="I238" s="209">
        <v>21.8</v>
      </c>
      <c r="J238" s="230">
        <v>9.24</v>
      </c>
    </row>
    <row r="239" spans="1:10" ht="25.5" x14ac:dyDescent="0.2">
      <c r="A239" s="229" t="s">
        <v>1943</v>
      </c>
      <c r="B239" s="205" t="s">
        <v>2037</v>
      </c>
      <c r="C239" s="204" t="s">
        <v>17</v>
      </c>
      <c r="D239" s="204" t="s">
        <v>2038</v>
      </c>
      <c r="E239" s="206" t="s">
        <v>1946</v>
      </c>
      <c r="F239" s="206"/>
      <c r="G239" s="207" t="s">
        <v>26</v>
      </c>
      <c r="H239" s="208">
        <v>1.5</v>
      </c>
      <c r="I239" s="209">
        <v>394.86</v>
      </c>
      <c r="J239" s="230">
        <v>592.29</v>
      </c>
    </row>
    <row r="240" spans="1:10" ht="25.5" x14ac:dyDescent="0.2">
      <c r="A240" s="229" t="s">
        <v>1943</v>
      </c>
      <c r="B240" s="205" t="s">
        <v>2033</v>
      </c>
      <c r="C240" s="204" t="s">
        <v>17</v>
      </c>
      <c r="D240" s="204" t="s">
        <v>2034</v>
      </c>
      <c r="E240" s="206" t="s">
        <v>1946</v>
      </c>
      <c r="F240" s="206"/>
      <c r="G240" s="207" t="s">
        <v>26</v>
      </c>
      <c r="H240" s="208">
        <v>17.41</v>
      </c>
      <c r="I240" s="209">
        <v>0.21</v>
      </c>
      <c r="J240" s="230">
        <v>3.65</v>
      </c>
    </row>
    <row r="241" spans="1:10" ht="25.5" x14ac:dyDescent="0.2">
      <c r="A241" s="231"/>
      <c r="B241" s="232"/>
      <c r="C241" s="232"/>
      <c r="D241" s="232"/>
      <c r="E241" s="232" t="s">
        <v>1969</v>
      </c>
      <c r="F241" s="233">
        <v>19.850000000000001</v>
      </c>
      <c r="G241" s="232" t="s">
        <v>1970</v>
      </c>
      <c r="H241" s="233">
        <v>0</v>
      </c>
      <c r="I241" s="232" t="s">
        <v>1971</v>
      </c>
      <c r="J241" s="234">
        <v>19.850000000000001</v>
      </c>
    </row>
    <row r="242" spans="1:10" ht="26.25" thickBot="1" x14ac:dyDescent="0.25">
      <c r="A242" s="231"/>
      <c r="B242" s="232"/>
      <c r="C242" s="232"/>
      <c r="D242" s="232"/>
      <c r="E242" s="232" t="s">
        <v>1972</v>
      </c>
      <c r="F242" s="233">
        <v>158.06</v>
      </c>
      <c r="G242" s="232"/>
      <c r="H242" s="235" t="s">
        <v>1973</v>
      </c>
      <c r="I242" s="235"/>
      <c r="J242" s="234">
        <v>790.33</v>
      </c>
    </row>
    <row r="243" spans="1:10" ht="15" thickTop="1" x14ac:dyDescent="0.2">
      <c r="A243" s="236"/>
      <c r="B243" s="210"/>
      <c r="C243" s="210"/>
      <c r="D243" s="210"/>
      <c r="E243" s="210"/>
      <c r="F243" s="210"/>
      <c r="G243" s="210"/>
      <c r="H243" s="210"/>
      <c r="I243" s="210"/>
      <c r="J243" s="237"/>
    </row>
    <row r="244" spans="1:10" ht="30" x14ac:dyDescent="0.2">
      <c r="A244" s="238" t="s">
        <v>496</v>
      </c>
      <c r="B244" s="195" t="s">
        <v>3</v>
      </c>
      <c r="C244" s="194" t="s">
        <v>4</v>
      </c>
      <c r="D244" s="194" t="s">
        <v>5</v>
      </c>
      <c r="E244" s="196" t="s">
        <v>1940</v>
      </c>
      <c r="F244" s="196"/>
      <c r="G244" s="197" t="s">
        <v>6</v>
      </c>
      <c r="H244" s="195" t="s">
        <v>7</v>
      </c>
      <c r="I244" s="195" t="s">
        <v>8</v>
      </c>
      <c r="J244" s="239" t="s">
        <v>10</v>
      </c>
    </row>
    <row r="245" spans="1:10" x14ac:dyDescent="0.2">
      <c r="A245" s="227" t="s">
        <v>1941</v>
      </c>
      <c r="B245" s="199" t="s">
        <v>492</v>
      </c>
      <c r="C245" s="198" t="s">
        <v>437</v>
      </c>
      <c r="D245" s="198" t="s">
        <v>2049</v>
      </c>
      <c r="E245" s="200" t="s">
        <v>2009</v>
      </c>
      <c r="F245" s="200"/>
      <c r="G245" s="201" t="s">
        <v>439</v>
      </c>
      <c r="H245" s="202">
        <v>1</v>
      </c>
      <c r="I245" s="203">
        <v>632.27</v>
      </c>
      <c r="J245" s="228">
        <v>632.27</v>
      </c>
    </row>
    <row r="246" spans="1:10" ht="25.5" x14ac:dyDescent="0.2">
      <c r="A246" s="240" t="s">
        <v>2010</v>
      </c>
      <c r="B246" s="212" t="s">
        <v>2014</v>
      </c>
      <c r="C246" s="211" t="s">
        <v>17</v>
      </c>
      <c r="D246" s="211" t="s">
        <v>2015</v>
      </c>
      <c r="E246" s="213" t="s">
        <v>2013</v>
      </c>
      <c r="F246" s="213"/>
      <c r="G246" s="214" t="s">
        <v>1954</v>
      </c>
      <c r="H246" s="215">
        <v>0.36</v>
      </c>
      <c r="I246" s="216">
        <v>21.55</v>
      </c>
      <c r="J246" s="241">
        <v>7.75</v>
      </c>
    </row>
    <row r="247" spans="1:10" ht="25.5" x14ac:dyDescent="0.2">
      <c r="A247" s="240" t="s">
        <v>2010</v>
      </c>
      <c r="B247" s="212" t="s">
        <v>2019</v>
      </c>
      <c r="C247" s="211" t="s">
        <v>17</v>
      </c>
      <c r="D247" s="211" t="s">
        <v>2020</v>
      </c>
      <c r="E247" s="213" t="s">
        <v>2013</v>
      </c>
      <c r="F247" s="213"/>
      <c r="G247" s="214" t="s">
        <v>1954</v>
      </c>
      <c r="H247" s="215">
        <v>0.72</v>
      </c>
      <c r="I247" s="216">
        <v>26.87</v>
      </c>
      <c r="J247" s="241">
        <v>19.34</v>
      </c>
    </row>
    <row r="248" spans="1:10" x14ac:dyDescent="0.2">
      <c r="A248" s="229" t="s">
        <v>1943</v>
      </c>
      <c r="B248" s="205" t="s">
        <v>2035</v>
      </c>
      <c r="C248" s="204" t="s">
        <v>17</v>
      </c>
      <c r="D248" s="204" t="s">
        <v>2036</v>
      </c>
      <c r="E248" s="206" t="s">
        <v>1946</v>
      </c>
      <c r="F248" s="206"/>
      <c r="G248" s="207" t="s">
        <v>26</v>
      </c>
      <c r="H248" s="208">
        <v>0.42399999999999999</v>
      </c>
      <c r="I248" s="209">
        <v>21.8</v>
      </c>
      <c r="J248" s="230">
        <v>9.24</v>
      </c>
    </row>
    <row r="249" spans="1:10" ht="25.5" x14ac:dyDescent="0.2">
      <c r="A249" s="229" t="s">
        <v>1943</v>
      </c>
      <c r="B249" s="205" t="s">
        <v>2037</v>
      </c>
      <c r="C249" s="204" t="s">
        <v>17</v>
      </c>
      <c r="D249" s="204" t="s">
        <v>2038</v>
      </c>
      <c r="E249" s="206" t="s">
        <v>1946</v>
      </c>
      <c r="F249" s="206"/>
      <c r="G249" s="207" t="s">
        <v>26</v>
      </c>
      <c r="H249" s="208">
        <v>1.5</v>
      </c>
      <c r="I249" s="209">
        <v>394.86</v>
      </c>
      <c r="J249" s="230">
        <v>592.29</v>
      </c>
    </row>
    <row r="250" spans="1:10" ht="25.5" x14ac:dyDescent="0.2">
      <c r="A250" s="229" t="s">
        <v>1943</v>
      </c>
      <c r="B250" s="205" t="s">
        <v>2033</v>
      </c>
      <c r="C250" s="204" t="s">
        <v>17</v>
      </c>
      <c r="D250" s="204" t="s">
        <v>2034</v>
      </c>
      <c r="E250" s="206" t="s">
        <v>1946</v>
      </c>
      <c r="F250" s="206"/>
      <c r="G250" s="207" t="s">
        <v>26</v>
      </c>
      <c r="H250" s="208">
        <v>17.41</v>
      </c>
      <c r="I250" s="209">
        <v>0.21</v>
      </c>
      <c r="J250" s="230">
        <v>3.65</v>
      </c>
    </row>
    <row r="251" spans="1:10" ht="25.5" x14ac:dyDescent="0.2">
      <c r="A251" s="231"/>
      <c r="B251" s="232"/>
      <c r="C251" s="232"/>
      <c r="D251" s="232"/>
      <c r="E251" s="232" t="s">
        <v>1969</v>
      </c>
      <c r="F251" s="233">
        <v>19.850000000000001</v>
      </c>
      <c r="G251" s="232" t="s">
        <v>1970</v>
      </c>
      <c r="H251" s="233">
        <v>0</v>
      </c>
      <c r="I251" s="232" t="s">
        <v>1971</v>
      </c>
      <c r="J251" s="234">
        <v>19.850000000000001</v>
      </c>
    </row>
    <row r="252" spans="1:10" ht="26.25" thickBot="1" x14ac:dyDescent="0.25">
      <c r="A252" s="231"/>
      <c r="B252" s="232"/>
      <c r="C252" s="232"/>
      <c r="D252" s="232"/>
      <c r="E252" s="232" t="s">
        <v>1972</v>
      </c>
      <c r="F252" s="233">
        <v>158.06</v>
      </c>
      <c r="G252" s="232"/>
      <c r="H252" s="235" t="s">
        <v>1973</v>
      </c>
      <c r="I252" s="235"/>
      <c r="J252" s="234">
        <v>790.33</v>
      </c>
    </row>
    <row r="253" spans="1:10" ht="15" thickTop="1" x14ac:dyDescent="0.2">
      <c r="A253" s="236"/>
      <c r="B253" s="210"/>
      <c r="C253" s="210"/>
      <c r="D253" s="210"/>
      <c r="E253" s="210"/>
      <c r="F253" s="210"/>
      <c r="G253" s="210"/>
      <c r="H253" s="210"/>
      <c r="I253" s="210"/>
      <c r="J253" s="237"/>
    </row>
    <row r="254" spans="1:10" ht="30" x14ac:dyDescent="0.2">
      <c r="A254" s="238" t="s">
        <v>498</v>
      </c>
      <c r="B254" s="195" t="s">
        <v>3</v>
      </c>
      <c r="C254" s="194" t="s">
        <v>4</v>
      </c>
      <c r="D254" s="194" t="s">
        <v>5</v>
      </c>
      <c r="E254" s="196" t="s">
        <v>1940</v>
      </c>
      <c r="F254" s="196"/>
      <c r="G254" s="197" t="s">
        <v>6</v>
      </c>
      <c r="H254" s="195" t="s">
        <v>7</v>
      </c>
      <c r="I254" s="195" t="s">
        <v>8</v>
      </c>
      <c r="J254" s="239" t="s">
        <v>10</v>
      </c>
    </row>
    <row r="255" spans="1:10" x14ac:dyDescent="0.2">
      <c r="A255" s="227" t="s">
        <v>1941</v>
      </c>
      <c r="B255" s="199" t="s">
        <v>492</v>
      </c>
      <c r="C255" s="198" t="s">
        <v>437</v>
      </c>
      <c r="D255" s="198" t="s">
        <v>2049</v>
      </c>
      <c r="E255" s="200" t="s">
        <v>2009</v>
      </c>
      <c r="F255" s="200"/>
      <c r="G255" s="201" t="s">
        <v>439</v>
      </c>
      <c r="H255" s="202">
        <v>1</v>
      </c>
      <c r="I255" s="203">
        <v>632.27</v>
      </c>
      <c r="J255" s="228">
        <v>632.27</v>
      </c>
    </row>
    <row r="256" spans="1:10" ht="25.5" x14ac:dyDescent="0.2">
      <c r="A256" s="240" t="s">
        <v>2010</v>
      </c>
      <c r="B256" s="212" t="s">
        <v>2014</v>
      </c>
      <c r="C256" s="211" t="s">
        <v>17</v>
      </c>
      <c r="D256" s="211" t="s">
        <v>2015</v>
      </c>
      <c r="E256" s="213" t="s">
        <v>2013</v>
      </c>
      <c r="F256" s="213"/>
      <c r="G256" s="214" t="s">
        <v>1954</v>
      </c>
      <c r="H256" s="215">
        <v>0.36</v>
      </c>
      <c r="I256" s="216">
        <v>21.55</v>
      </c>
      <c r="J256" s="241">
        <v>7.75</v>
      </c>
    </row>
    <row r="257" spans="1:10" ht="25.5" x14ac:dyDescent="0.2">
      <c r="A257" s="240" t="s">
        <v>2010</v>
      </c>
      <c r="B257" s="212" t="s">
        <v>2019</v>
      </c>
      <c r="C257" s="211" t="s">
        <v>17</v>
      </c>
      <c r="D257" s="211" t="s">
        <v>2020</v>
      </c>
      <c r="E257" s="213" t="s">
        <v>2013</v>
      </c>
      <c r="F257" s="213"/>
      <c r="G257" s="214" t="s">
        <v>1954</v>
      </c>
      <c r="H257" s="215">
        <v>0.72</v>
      </c>
      <c r="I257" s="216">
        <v>26.87</v>
      </c>
      <c r="J257" s="241">
        <v>19.34</v>
      </c>
    </row>
    <row r="258" spans="1:10" x14ac:dyDescent="0.2">
      <c r="A258" s="229" t="s">
        <v>1943</v>
      </c>
      <c r="B258" s="205" t="s">
        <v>2035</v>
      </c>
      <c r="C258" s="204" t="s">
        <v>17</v>
      </c>
      <c r="D258" s="204" t="s">
        <v>2036</v>
      </c>
      <c r="E258" s="206" t="s">
        <v>1946</v>
      </c>
      <c r="F258" s="206"/>
      <c r="G258" s="207" t="s">
        <v>26</v>
      </c>
      <c r="H258" s="208">
        <v>0.42399999999999999</v>
      </c>
      <c r="I258" s="209">
        <v>21.8</v>
      </c>
      <c r="J258" s="230">
        <v>9.24</v>
      </c>
    </row>
    <row r="259" spans="1:10" ht="25.5" x14ac:dyDescent="0.2">
      <c r="A259" s="229" t="s">
        <v>1943</v>
      </c>
      <c r="B259" s="205" t="s">
        <v>2037</v>
      </c>
      <c r="C259" s="204" t="s">
        <v>17</v>
      </c>
      <c r="D259" s="204" t="s">
        <v>2038</v>
      </c>
      <c r="E259" s="206" t="s">
        <v>1946</v>
      </c>
      <c r="F259" s="206"/>
      <c r="G259" s="207" t="s">
        <v>26</v>
      </c>
      <c r="H259" s="208">
        <v>1.5</v>
      </c>
      <c r="I259" s="209">
        <v>394.86</v>
      </c>
      <c r="J259" s="230">
        <v>592.29</v>
      </c>
    </row>
    <row r="260" spans="1:10" ht="25.5" x14ac:dyDescent="0.2">
      <c r="A260" s="229" t="s">
        <v>1943</v>
      </c>
      <c r="B260" s="205" t="s">
        <v>2033</v>
      </c>
      <c r="C260" s="204" t="s">
        <v>17</v>
      </c>
      <c r="D260" s="204" t="s">
        <v>2034</v>
      </c>
      <c r="E260" s="206" t="s">
        <v>1946</v>
      </c>
      <c r="F260" s="206"/>
      <c r="G260" s="207" t="s">
        <v>26</v>
      </c>
      <c r="H260" s="208">
        <v>17.41</v>
      </c>
      <c r="I260" s="209">
        <v>0.21</v>
      </c>
      <c r="J260" s="230">
        <v>3.65</v>
      </c>
    </row>
    <row r="261" spans="1:10" ht="25.5" x14ac:dyDescent="0.2">
      <c r="A261" s="231"/>
      <c r="B261" s="232"/>
      <c r="C261" s="232"/>
      <c r="D261" s="232"/>
      <c r="E261" s="232" t="s">
        <v>1969</v>
      </c>
      <c r="F261" s="233">
        <v>19.850000000000001</v>
      </c>
      <c r="G261" s="232" t="s">
        <v>1970</v>
      </c>
      <c r="H261" s="233">
        <v>0</v>
      </c>
      <c r="I261" s="232" t="s">
        <v>1971</v>
      </c>
      <c r="J261" s="234">
        <v>19.850000000000001</v>
      </c>
    </row>
    <row r="262" spans="1:10" ht="26.25" thickBot="1" x14ac:dyDescent="0.25">
      <c r="A262" s="231"/>
      <c r="B262" s="232"/>
      <c r="C262" s="232"/>
      <c r="D262" s="232"/>
      <c r="E262" s="232" t="s">
        <v>1972</v>
      </c>
      <c r="F262" s="233">
        <v>158.06</v>
      </c>
      <c r="G262" s="232"/>
      <c r="H262" s="235" t="s">
        <v>1973</v>
      </c>
      <c r="I262" s="235"/>
      <c r="J262" s="234">
        <v>790.33</v>
      </c>
    </row>
    <row r="263" spans="1:10" ht="15" thickTop="1" x14ac:dyDescent="0.2">
      <c r="A263" s="236"/>
      <c r="B263" s="210"/>
      <c r="C263" s="210"/>
      <c r="D263" s="210"/>
      <c r="E263" s="210"/>
      <c r="F263" s="210"/>
      <c r="G263" s="210"/>
      <c r="H263" s="210"/>
      <c r="I263" s="210"/>
      <c r="J263" s="237"/>
    </row>
    <row r="264" spans="1:10" ht="30" x14ac:dyDescent="0.2">
      <c r="A264" s="238" t="s">
        <v>500</v>
      </c>
      <c r="B264" s="195" t="s">
        <v>3</v>
      </c>
      <c r="C264" s="194" t="s">
        <v>4</v>
      </c>
      <c r="D264" s="194" t="s">
        <v>5</v>
      </c>
      <c r="E264" s="196" t="s">
        <v>1940</v>
      </c>
      <c r="F264" s="196"/>
      <c r="G264" s="197" t="s">
        <v>6</v>
      </c>
      <c r="H264" s="195" t="s">
        <v>7</v>
      </c>
      <c r="I264" s="195" t="s">
        <v>8</v>
      </c>
      <c r="J264" s="239" t="s">
        <v>10</v>
      </c>
    </row>
    <row r="265" spans="1:10" x14ac:dyDescent="0.2">
      <c r="A265" s="227" t="s">
        <v>1941</v>
      </c>
      <c r="B265" s="199" t="s">
        <v>492</v>
      </c>
      <c r="C265" s="198" t="s">
        <v>437</v>
      </c>
      <c r="D265" s="198" t="s">
        <v>2049</v>
      </c>
      <c r="E265" s="200" t="s">
        <v>2009</v>
      </c>
      <c r="F265" s="200"/>
      <c r="G265" s="201" t="s">
        <v>439</v>
      </c>
      <c r="H265" s="202">
        <v>1</v>
      </c>
      <c r="I265" s="203">
        <v>632.27</v>
      </c>
      <c r="J265" s="228">
        <v>632.27</v>
      </c>
    </row>
    <row r="266" spans="1:10" ht="25.5" x14ac:dyDescent="0.2">
      <c r="A266" s="240" t="s">
        <v>2010</v>
      </c>
      <c r="B266" s="212" t="s">
        <v>2014</v>
      </c>
      <c r="C266" s="211" t="s">
        <v>17</v>
      </c>
      <c r="D266" s="211" t="s">
        <v>2015</v>
      </c>
      <c r="E266" s="213" t="s">
        <v>2013</v>
      </c>
      <c r="F266" s="213"/>
      <c r="G266" s="214" t="s">
        <v>1954</v>
      </c>
      <c r="H266" s="215">
        <v>0.36</v>
      </c>
      <c r="I266" s="216">
        <v>21.55</v>
      </c>
      <c r="J266" s="241">
        <v>7.75</v>
      </c>
    </row>
    <row r="267" spans="1:10" ht="25.5" x14ac:dyDescent="0.2">
      <c r="A267" s="240" t="s">
        <v>2010</v>
      </c>
      <c r="B267" s="212" t="s">
        <v>2019</v>
      </c>
      <c r="C267" s="211" t="s">
        <v>17</v>
      </c>
      <c r="D267" s="211" t="s">
        <v>2020</v>
      </c>
      <c r="E267" s="213" t="s">
        <v>2013</v>
      </c>
      <c r="F267" s="213"/>
      <c r="G267" s="214" t="s">
        <v>1954</v>
      </c>
      <c r="H267" s="215">
        <v>0.72</v>
      </c>
      <c r="I267" s="216">
        <v>26.87</v>
      </c>
      <c r="J267" s="241">
        <v>19.34</v>
      </c>
    </row>
    <row r="268" spans="1:10" x14ac:dyDescent="0.2">
      <c r="A268" s="229" t="s">
        <v>1943</v>
      </c>
      <c r="B268" s="205" t="s">
        <v>2035</v>
      </c>
      <c r="C268" s="204" t="s">
        <v>17</v>
      </c>
      <c r="D268" s="204" t="s">
        <v>2036</v>
      </c>
      <c r="E268" s="206" t="s">
        <v>1946</v>
      </c>
      <c r="F268" s="206"/>
      <c r="G268" s="207" t="s">
        <v>26</v>
      </c>
      <c r="H268" s="208">
        <v>0.42399999999999999</v>
      </c>
      <c r="I268" s="209">
        <v>21.8</v>
      </c>
      <c r="J268" s="230">
        <v>9.24</v>
      </c>
    </row>
    <row r="269" spans="1:10" ht="25.5" x14ac:dyDescent="0.2">
      <c r="A269" s="229" t="s">
        <v>1943</v>
      </c>
      <c r="B269" s="205" t="s">
        <v>2037</v>
      </c>
      <c r="C269" s="204" t="s">
        <v>17</v>
      </c>
      <c r="D269" s="204" t="s">
        <v>2038</v>
      </c>
      <c r="E269" s="206" t="s">
        <v>1946</v>
      </c>
      <c r="F269" s="206"/>
      <c r="G269" s="207" t="s">
        <v>26</v>
      </c>
      <c r="H269" s="208">
        <v>1.5</v>
      </c>
      <c r="I269" s="209">
        <v>394.86</v>
      </c>
      <c r="J269" s="230">
        <v>592.29</v>
      </c>
    </row>
    <row r="270" spans="1:10" ht="25.5" x14ac:dyDescent="0.2">
      <c r="A270" s="229" t="s">
        <v>1943</v>
      </c>
      <c r="B270" s="205" t="s">
        <v>2033</v>
      </c>
      <c r="C270" s="204" t="s">
        <v>17</v>
      </c>
      <c r="D270" s="204" t="s">
        <v>2034</v>
      </c>
      <c r="E270" s="206" t="s">
        <v>1946</v>
      </c>
      <c r="F270" s="206"/>
      <c r="G270" s="207" t="s">
        <v>26</v>
      </c>
      <c r="H270" s="208">
        <v>17.41</v>
      </c>
      <c r="I270" s="209">
        <v>0.21</v>
      </c>
      <c r="J270" s="230">
        <v>3.65</v>
      </c>
    </row>
    <row r="271" spans="1:10" ht="25.5" x14ac:dyDescent="0.2">
      <c r="A271" s="231"/>
      <c r="B271" s="232"/>
      <c r="C271" s="232"/>
      <c r="D271" s="232"/>
      <c r="E271" s="232" t="s">
        <v>1969</v>
      </c>
      <c r="F271" s="233">
        <v>19.850000000000001</v>
      </c>
      <c r="G271" s="232" t="s">
        <v>1970</v>
      </c>
      <c r="H271" s="233">
        <v>0</v>
      </c>
      <c r="I271" s="232" t="s">
        <v>1971</v>
      </c>
      <c r="J271" s="234">
        <v>19.850000000000001</v>
      </c>
    </row>
    <row r="272" spans="1:10" ht="26.25" thickBot="1" x14ac:dyDescent="0.25">
      <c r="A272" s="231"/>
      <c r="B272" s="232"/>
      <c r="C272" s="232"/>
      <c r="D272" s="232"/>
      <c r="E272" s="232" t="s">
        <v>1972</v>
      </c>
      <c r="F272" s="233">
        <v>158.06</v>
      </c>
      <c r="G272" s="232"/>
      <c r="H272" s="235" t="s">
        <v>1973</v>
      </c>
      <c r="I272" s="235"/>
      <c r="J272" s="234">
        <v>790.33</v>
      </c>
    </row>
    <row r="273" spans="1:10" ht="15" thickTop="1" x14ac:dyDescent="0.2">
      <c r="A273" s="236"/>
      <c r="B273" s="210"/>
      <c r="C273" s="210"/>
      <c r="D273" s="210"/>
      <c r="E273" s="210"/>
      <c r="F273" s="210"/>
      <c r="G273" s="210"/>
      <c r="H273" s="210"/>
      <c r="I273" s="210"/>
      <c r="J273" s="237"/>
    </row>
    <row r="274" spans="1:10" ht="30" x14ac:dyDescent="0.2">
      <c r="A274" s="238" t="s">
        <v>502</v>
      </c>
      <c r="B274" s="195" t="s">
        <v>3</v>
      </c>
      <c r="C274" s="194" t="s">
        <v>4</v>
      </c>
      <c r="D274" s="194" t="s">
        <v>5</v>
      </c>
      <c r="E274" s="196" t="s">
        <v>1940</v>
      </c>
      <c r="F274" s="196"/>
      <c r="G274" s="197" t="s">
        <v>6</v>
      </c>
      <c r="H274" s="195" t="s">
        <v>7</v>
      </c>
      <c r="I274" s="195" t="s">
        <v>8</v>
      </c>
      <c r="J274" s="239" t="s">
        <v>10</v>
      </c>
    </row>
    <row r="275" spans="1:10" x14ac:dyDescent="0.2">
      <c r="A275" s="227" t="s">
        <v>1941</v>
      </c>
      <c r="B275" s="199" t="s">
        <v>492</v>
      </c>
      <c r="C275" s="198" t="s">
        <v>437</v>
      </c>
      <c r="D275" s="198" t="s">
        <v>2049</v>
      </c>
      <c r="E275" s="200" t="s">
        <v>2009</v>
      </c>
      <c r="F275" s="200"/>
      <c r="G275" s="201" t="s">
        <v>439</v>
      </c>
      <c r="H275" s="202">
        <v>1</v>
      </c>
      <c r="I275" s="203">
        <v>632.27</v>
      </c>
      <c r="J275" s="228">
        <v>632.27</v>
      </c>
    </row>
    <row r="276" spans="1:10" ht="25.5" x14ac:dyDescent="0.2">
      <c r="A276" s="240" t="s">
        <v>2010</v>
      </c>
      <c r="B276" s="212" t="s">
        <v>2014</v>
      </c>
      <c r="C276" s="211" t="s">
        <v>17</v>
      </c>
      <c r="D276" s="211" t="s">
        <v>2015</v>
      </c>
      <c r="E276" s="213" t="s">
        <v>2013</v>
      </c>
      <c r="F276" s="213"/>
      <c r="G276" s="214" t="s">
        <v>1954</v>
      </c>
      <c r="H276" s="215">
        <v>0.36</v>
      </c>
      <c r="I276" s="216">
        <v>21.55</v>
      </c>
      <c r="J276" s="241">
        <v>7.75</v>
      </c>
    </row>
    <row r="277" spans="1:10" ht="25.5" x14ac:dyDescent="0.2">
      <c r="A277" s="240" t="s">
        <v>2010</v>
      </c>
      <c r="B277" s="212" t="s">
        <v>2019</v>
      </c>
      <c r="C277" s="211" t="s">
        <v>17</v>
      </c>
      <c r="D277" s="211" t="s">
        <v>2020</v>
      </c>
      <c r="E277" s="213" t="s">
        <v>2013</v>
      </c>
      <c r="F277" s="213"/>
      <c r="G277" s="214" t="s">
        <v>1954</v>
      </c>
      <c r="H277" s="215">
        <v>0.72</v>
      </c>
      <c r="I277" s="216">
        <v>26.87</v>
      </c>
      <c r="J277" s="241">
        <v>19.34</v>
      </c>
    </row>
    <row r="278" spans="1:10" x14ac:dyDescent="0.2">
      <c r="A278" s="229" t="s">
        <v>1943</v>
      </c>
      <c r="B278" s="205" t="s">
        <v>2035</v>
      </c>
      <c r="C278" s="204" t="s">
        <v>17</v>
      </c>
      <c r="D278" s="204" t="s">
        <v>2036</v>
      </c>
      <c r="E278" s="206" t="s">
        <v>1946</v>
      </c>
      <c r="F278" s="206"/>
      <c r="G278" s="207" t="s">
        <v>26</v>
      </c>
      <c r="H278" s="208">
        <v>0.42399999999999999</v>
      </c>
      <c r="I278" s="209">
        <v>21.8</v>
      </c>
      <c r="J278" s="230">
        <v>9.24</v>
      </c>
    </row>
    <row r="279" spans="1:10" ht="25.5" x14ac:dyDescent="0.2">
      <c r="A279" s="229" t="s">
        <v>1943</v>
      </c>
      <c r="B279" s="205" t="s">
        <v>2037</v>
      </c>
      <c r="C279" s="204" t="s">
        <v>17</v>
      </c>
      <c r="D279" s="204" t="s">
        <v>2038</v>
      </c>
      <c r="E279" s="206" t="s">
        <v>1946</v>
      </c>
      <c r="F279" s="206"/>
      <c r="G279" s="207" t="s">
        <v>26</v>
      </c>
      <c r="H279" s="208">
        <v>1.5</v>
      </c>
      <c r="I279" s="209">
        <v>394.86</v>
      </c>
      <c r="J279" s="230">
        <v>592.29</v>
      </c>
    </row>
    <row r="280" spans="1:10" ht="25.5" x14ac:dyDescent="0.2">
      <c r="A280" s="229" t="s">
        <v>1943</v>
      </c>
      <c r="B280" s="205" t="s">
        <v>2033</v>
      </c>
      <c r="C280" s="204" t="s">
        <v>17</v>
      </c>
      <c r="D280" s="204" t="s">
        <v>2034</v>
      </c>
      <c r="E280" s="206" t="s">
        <v>1946</v>
      </c>
      <c r="F280" s="206"/>
      <c r="G280" s="207" t="s">
        <v>26</v>
      </c>
      <c r="H280" s="208">
        <v>17.41</v>
      </c>
      <c r="I280" s="209">
        <v>0.21</v>
      </c>
      <c r="J280" s="230">
        <v>3.65</v>
      </c>
    </row>
    <row r="281" spans="1:10" ht="25.5" x14ac:dyDescent="0.2">
      <c r="A281" s="231"/>
      <c r="B281" s="232"/>
      <c r="C281" s="232"/>
      <c r="D281" s="232"/>
      <c r="E281" s="232" t="s">
        <v>1969</v>
      </c>
      <c r="F281" s="233">
        <v>19.850000000000001</v>
      </c>
      <c r="G281" s="232" t="s">
        <v>1970</v>
      </c>
      <c r="H281" s="233">
        <v>0</v>
      </c>
      <c r="I281" s="232" t="s">
        <v>1971</v>
      </c>
      <c r="J281" s="234">
        <v>19.850000000000001</v>
      </c>
    </row>
    <row r="282" spans="1:10" ht="26.25" thickBot="1" x14ac:dyDescent="0.25">
      <c r="A282" s="231"/>
      <c r="B282" s="232"/>
      <c r="C282" s="232"/>
      <c r="D282" s="232"/>
      <c r="E282" s="232" t="s">
        <v>1972</v>
      </c>
      <c r="F282" s="233">
        <v>158.06</v>
      </c>
      <c r="G282" s="232"/>
      <c r="H282" s="235" t="s">
        <v>1973</v>
      </c>
      <c r="I282" s="235"/>
      <c r="J282" s="234">
        <v>790.33</v>
      </c>
    </row>
    <row r="283" spans="1:10" ht="15" thickTop="1" x14ac:dyDescent="0.2">
      <c r="A283" s="236"/>
      <c r="B283" s="210"/>
      <c r="C283" s="210"/>
      <c r="D283" s="210"/>
      <c r="E283" s="210"/>
      <c r="F283" s="210"/>
      <c r="G283" s="210"/>
      <c r="H283" s="210"/>
      <c r="I283" s="210"/>
      <c r="J283" s="237"/>
    </row>
    <row r="284" spans="1:10" ht="30" x14ac:dyDescent="0.2">
      <c r="A284" s="238" t="s">
        <v>504</v>
      </c>
      <c r="B284" s="195" t="s">
        <v>3</v>
      </c>
      <c r="C284" s="194" t="s">
        <v>4</v>
      </c>
      <c r="D284" s="194" t="s">
        <v>5</v>
      </c>
      <c r="E284" s="196" t="s">
        <v>1940</v>
      </c>
      <c r="F284" s="196"/>
      <c r="G284" s="197" t="s">
        <v>6</v>
      </c>
      <c r="H284" s="195" t="s">
        <v>7</v>
      </c>
      <c r="I284" s="195" t="s">
        <v>8</v>
      </c>
      <c r="J284" s="239" t="s">
        <v>10</v>
      </c>
    </row>
    <row r="285" spans="1:10" x14ac:dyDescent="0.2">
      <c r="A285" s="227" t="s">
        <v>1941</v>
      </c>
      <c r="B285" s="199" t="s">
        <v>492</v>
      </c>
      <c r="C285" s="198" t="s">
        <v>437</v>
      </c>
      <c r="D285" s="198" t="s">
        <v>2049</v>
      </c>
      <c r="E285" s="200" t="s">
        <v>2009</v>
      </c>
      <c r="F285" s="200"/>
      <c r="G285" s="201" t="s">
        <v>439</v>
      </c>
      <c r="H285" s="202">
        <v>1</v>
      </c>
      <c r="I285" s="203">
        <v>632.27</v>
      </c>
      <c r="J285" s="228">
        <v>632.27</v>
      </c>
    </row>
    <row r="286" spans="1:10" ht="25.5" x14ac:dyDescent="0.2">
      <c r="A286" s="240" t="s">
        <v>2010</v>
      </c>
      <c r="B286" s="212" t="s">
        <v>2014</v>
      </c>
      <c r="C286" s="211" t="s">
        <v>17</v>
      </c>
      <c r="D286" s="211" t="s">
        <v>2015</v>
      </c>
      <c r="E286" s="213" t="s">
        <v>2013</v>
      </c>
      <c r="F286" s="213"/>
      <c r="G286" s="214" t="s">
        <v>1954</v>
      </c>
      <c r="H286" s="215">
        <v>0.36</v>
      </c>
      <c r="I286" s="216">
        <v>21.55</v>
      </c>
      <c r="J286" s="241">
        <v>7.75</v>
      </c>
    </row>
    <row r="287" spans="1:10" ht="25.5" x14ac:dyDescent="0.2">
      <c r="A287" s="240" t="s">
        <v>2010</v>
      </c>
      <c r="B287" s="212" t="s">
        <v>2019</v>
      </c>
      <c r="C287" s="211" t="s">
        <v>17</v>
      </c>
      <c r="D287" s="211" t="s">
        <v>2020</v>
      </c>
      <c r="E287" s="213" t="s">
        <v>2013</v>
      </c>
      <c r="F287" s="213"/>
      <c r="G287" s="214" t="s">
        <v>1954</v>
      </c>
      <c r="H287" s="215">
        <v>0.72</v>
      </c>
      <c r="I287" s="216">
        <v>26.87</v>
      </c>
      <c r="J287" s="241">
        <v>19.34</v>
      </c>
    </row>
    <row r="288" spans="1:10" x14ac:dyDescent="0.2">
      <c r="A288" s="229" t="s">
        <v>1943</v>
      </c>
      <c r="B288" s="205" t="s">
        <v>2035</v>
      </c>
      <c r="C288" s="204" t="s">
        <v>17</v>
      </c>
      <c r="D288" s="204" t="s">
        <v>2036</v>
      </c>
      <c r="E288" s="206" t="s">
        <v>1946</v>
      </c>
      <c r="F288" s="206"/>
      <c r="G288" s="207" t="s">
        <v>26</v>
      </c>
      <c r="H288" s="208">
        <v>0.42399999999999999</v>
      </c>
      <c r="I288" s="209">
        <v>21.8</v>
      </c>
      <c r="J288" s="230">
        <v>9.24</v>
      </c>
    </row>
    <row r="289" spans="1:10" ht="25.5" x14ac:dyDescent="0.2">
      <c r="A289" s="229" t="s">
        <v>1943</v>
      </c>
      <c r="B289" s="205" t="s">
        <v>2037</v>
      </c>
      <c r="C289" s="204" t="s">
        <v>17</v>
      </c>
      <c r="D289" s="204" t="s">
        <v>2038</v>
      </c>
      <c r="E289" s="206" t="s">
        <v>1946</v>
      </c>
      <c r="F289" s="206"/>
      <c r="G289" s="207" t="s">
        <v>26</v>
      </c>
      <c r="H289" s="208">
        <v>1.5</v>
      </c>
      <c r="I289" s="209">
        <v>394.86</v>
      </c>
      <c r="J289" s="230">
        <v>592.29</v>
      </c>
    </row>
    <row r="290" spans="1:10" ht="25.5" x14ac:dyDescent="0.2">
      <c r="A290" s="229" t="s">
        <v>1943</v>
      </c>
      <c r="B290" s="205" t="s">
        <v>2033</v>
      </c>
      <c r="C290" s="204" t="s">
        <v>17</v>
      </c>
      <c r="D290" s="204" t="s">
        <v>2034</v>
      </c>
      <c r="E290" s="206" t="s">
        <v>1946</v>
      </c>
      <c r="F290" s="206"/>
      <c r="G290" s="207" t="s">
        <v>26</v>
      </c>
      <c r="H290" s="208">
        <v>17.41</v>
      </c>
      <c r="I290" s="209">
        <v>0.21</v>
      </c>
      <c r="J290" s="230">
        <v>3.65</v>
      </c>
    </row>
    <row r="291" spans="1:10" ht="25.5" x14ac:dyDescent="0.2">
      <c r="A291" s="231"/>
      <c r="B291" s="232"/>
      <c r="C291" s="232"/>
      <c r="D291" s="232"/>
      <c r="E291" s="232" t="s">
        <v>1969</v>
      </c>
      <c r="F291" s="233">
        <v>19.850000000000001</v>
      </c>
      <c r="G291" s="232" t="s">
        <v>1970</v>
      </c>
      <c r="H291" s="233">
        <v>0</v>
      </c>
      <c r="I291" s="232" t="s">
        <v>1971</v>
      </c>
      <c r="J291" s="234">
        <v>19.850000000000001</v>
      </c>
    </row>
    <row r="292" spans="1:10" ht="26.25" thickBot="1" x14ac:dyDescent="0.25">
      <c r="A292" s="231"/>
      <c r="B292" s="232"/>
      <c r="C292" s="232"/>
      <c r="D292" s="232"/>
      <c r="E292" s="232" t="s">
        <v>1972</v>
      </c>
      <c r="F292" s="233">
        <v>158.06</v>
      </c>
      <c r="G292" s="232"/>
      <c r="H292" s="235" t="s">
        <v>1973</v>
      </c>
      <c r="I292" s="235"/>
      <c r="J292" s="234">
        <v>790.33</v>
      </c>
    </row>
    <row r="293" spans="1:10" ht="15" thickTop="1" x14ac:dyDescent="0.2">
      <c r="A293" s="236"/>
      <c r="B293" s="210"/>
      <c r="C293" s="210"/>
      <c r="D293" s="210"/>
      <c r="E293" s="210"/>
      <c r="F293" s="210"/>
      <c r="G293" s="210"/>
      <c r="H293" s="210"/>
      <c r="I293" s="210"/>
      <c r="J293" s="237"/>
    </row>
    <row r="294" spans="1:10" ht="30" x14ac:dyDescent="0.2">
      <c r="A294" s="238" t="s">
        <v>506</v>
      </c>
      <c r="B294" s="195" t="s">
        <v>3</v>
      </c>
      <c r="C294" s="194" t="s">
        <v>4</v>
      </c>
      <c r="D294" s="194" t="s">
        <v>5</v>
      </c>
      <c r="E294" s="196" t="s">
        <v>1940</v>
      </c>
      <c r="F294" s="196"/>
      <c r="G294" s="197" t="s">
        <v>6</v>
      </c>
      <c r="H294" s="195" t="s">
        <v>7</v>
      </c>
      <c r="I294" s="195" t="s">
        <v>8</v>
      </c>
      <c r="J294" s="239" t="s">
        <v>10</v>
      </c>
    </row>
    <row r="295" spans="1:10" x14ac:dyDescent="0.2">
      <c r="A295" s="227" t="s">
        <v>1941</v>
      </c>
      <c r="B295" s="199" t="s">
        <v>507</v>
      </c>
      <c r="C295" s="198" t="s">
        <v>437</v>
      </c>
      <c r="D295" s="198" t="s">
        <v>508</v>
      </c>
      <c r="E295" s="200" t="s">
        <v>2009</v>
      </c>
      <c r="F295" s="200"/>
      <c r="G295" s="201" t="s">
        <v>439</v>
      </c>
      <c r="H295" s="202">
        <v>1</v>
      </c>
      <c r="I295" s="203">
        <v>225.82</v>
      </c>
      <c r="J295" s="228">
        <v>225.82</v>
      </c>
    </row>
    <row r="296" spans="1:10" ht="25.5" x14ac:dyDescent="0.2">
      <c r="A296" s="240" t="s">
        <v>2010</v>
      </c>
      <c r="B296" s="212" t="s">
        <v>2014</v>
      </c>
      <c r="C296" s="211" t="s">
        <v>17</v>
      </c>
      <c r="D296" s="211" t="s">
        <v>2015</v>
      </c>
      <c r="E296" s="213" t="s">
        <v>2013</v>
      </c>
      <c r="F296" s="213"/>
      <c r="G296" s="214" t="s">
        <v>1954</v>
      </c>
      <c r="H296" s="215">
        <v>0.6</v>
      </c>
      <c r="I296" s="216">
        <v>21.55</v>
      </c>
      <c r="J296" s="241">
        <v>12.93</v>
      </c>
    </row>
    <row r="297" spans="1:10" ht="25.5" x14ac:dyDescent="0.2">
      <c r="A297" s="240" t="s">
        <v>2010</v>
      </c>
      <c r="B297" s="212" t="s">
        <v>2050</v>
      </c>
      <c r="C297" s="211" t="s">
        <v>17</v>
      </c>
      <c r="D297" s="211" t="s">
        <v>2051</v>
      </c>
      <c r="E297" s="213" t="s">
        <v>2013</v>
      </c>
      <c r="F297" s="213"/>
      <c r="G297" s="214" t="s">
        <v>1954</v>
      </c>
      <c r="H297" s="215">
        <v>0.35</v>
      </c>
      <c r="I297" s="216">
        <v>27.15</v>
      </c>
      <c r="J297" s="241">
        <v>9.5</v>
      </c>
    </row>
    <row r="298" spans="1:10" ht="25.5" x14ac:dyDescent="0.2">
      <c r="A298" s="229" t="s">
        <v>1943</v>
      </c>
      <c r="B298" s="205" t="s">
        <v>2052</v>
      </c>
      <c r="C298" s="204" t="s">
        <v>17</v>
      </c>
      <c r="D298" s="204" t="s">
        <v>2053</v>
      </c>
      <c r="E298" s="206" t="s">
        <v>1946</v>
      </c>
      <c r="F298" s="206"/>
      <c r="G298" s="207" t="s">
        <v>19</v>
      </c>
      <c r="H298" s="208">
        <v>1</v>
      </c>
      <c r="I298" s="209">
        <v>91.1</v>
      </c>
      <c r="J298" s="230">
        <v>91.1</v>
      </c>
    </row>
    <row r="299" spans="1:10" ht="25.5" x14ac:dyDescent="0.2">
      <c r="A299" s="229" t="s">
        <v>1943</v>
      </c>
      <c r="B299" s="205" t="s">
        <v>2054</v>
      </c>
      <c r="C299" s="204" t="s">
        <v>17</v>
      </c>
      <c r="D299" s="204" t="s">
        <v>2055</v>
      </c>
      <c r="E299" s="206" t="s">
        <v>1946</v>
      </c>
      <c r="F299" s="206"/>
      <c r="G299" s="207" t="s">
        <v>34</v>
      </c>
      <c r="H299" s="208">
        <v>3</v>
      </c>
      <c r="I299" s="209">
        <v>37.43</v>
      </c>
      <c r="J299" s="230">
        <v>112.29</v>
      </c>
    </row>
    <row r="300" spans="1:10" ht="25.5" x14ac:dyDescent="0.2">
      <c r="A300" s="231"/>
      <c r="B300" s="232"/>
      <c r="C300" s="232"/>
      <c r="D300" s="232"/>
      <c r="E300" s="232" t="s">
        <v>1969</v>
      </c>
      <c r="F300" s="233">
        <v>16.12</v>
      </c>
      <c r="G300" s="232" t="s">
        <v>1970</v>
      </c>
      <c r="H300" s="233">
        <v>0</v>
      </c>
      <c r="I300" s="232" t="s">
        <v>1971</v>
      </c>
      <c r="J300" s="234">
        <v>16.12</v>
      </c>
    </row>
    <row r="301" spans="1:10" ht="26.25" thickBot="1" x14ac:dyDescent="0.25">
      <c r="A301" s="231"/>
      <c r="B301" s="232"/>
      <c r="C301" s="232"/>
      <c r="D301" s="232"/>
      <c r="E301" s="232" t="s">
        <v>1972</v>
      </c>
      <c r="F301" s="233">
        <v>56.45</v>
      </c>
      <c r="G301" s="232"/>
      <c r="H301" s="235" t="s">
        <v>1973</v>
      </c>
      <c r="I301" s="235"/>
      <c r="J301" s="234">
        <v>282.27</v>
      </c>
    </row>
    <row r="302" spans="1:10" ht="15" thickTop="1" x14ac:dyDescent="0.2">
      <c r="A302" s="236"/>
      <c r="B302" s="210"/>
      <c r="C302" s="210"/>
      <c r="D302" s="210"/>
      <c r="E302" s="210"/>
      <c r="F302" s="210"/>
      <c r="G302" s="210"/>
      <c r="H302" s="210"/>
      <c r="I302" s="210"/>
      <c r="J302" s="237"/>
    </row>
    <row r="303" spans="1:10" ht="30" x14ac:dyDescent="0.2">
      <c r="A303" s="238" t="s">
        <v>516</v>
      </c>
      <c r="B303" s="195" t="s">
        <v>3</v>
      </c>
      <c r="C303" s="194" t="s">
        <v>4</v>
      </c>
      <c r="D303" s="194" t="s">
        <v>5</v>
      </c>
      <c r="E303" s="196" t="s">
        <v>1940</v>
      </c>
      <c r="F303" s="196"/>
      <c r="G303" s="197" t="s">
        <v>6</v>
      </c>
      <c r="H303" s="195" t="s">
        <v>7</v>
      </c>
      <c r="I303" s="195" t="s">
        <v>8</v>
      </c>
      <c r="J303" s="239" t="s">
        <v>10</v>
      </c>
    </row>
    <row r="304" spans="1:10" ht="25.5" x14ac:dyDescent="0.2">
      <c r="A304" s="227" t="s">
        <v>1941</v>
      </c>
      <c r="B304" s="199" t="s">
        <v>517</v>
      </c>
      <c r="C304" s="198" t="s">
        <v>437</v>
      </c>
      <c r="D304" s="198" t="s">
        <v>2056</v>
      </c>
      <c r="E304" s="200" t="s">
        <v>2057</v>
      </c>
      <c r="F304" s="200"/>
      <c r="G304" s="201" t="s">
        <v>439</v>
      </c>
      <c r="H304" s="202">
        <v>1</v>
      </c>
      <c r="I304" s="203">
        <v>866.01</v>
      </c>
      <c r="J304" s="228">
        <v>866.01</v>
      </c>
    </row>
    <row r="305" spans="1:10" ht="38.25" x14ac:dyDescent="0.2">
      <c r="A305" s="240" t="s">
        <v>2010</v>
      </c>
      <c r="B305" s="212" t="s">
        <v>2058</v>
      </c>
      <c r="C305" s="211" t="s">
        <v>17</v>
      </c>
      <c r="D305" s="211" t="s">
        <v>2059</v>
      </c>
      <c r="E305" s="213" t="s">
        <v>2060</v>
      </c>
      <c r="F305" s="213"/>
      <c r="G305" s="214" t="s">
        <v>19</v>
      </c>
      <c r="H305" s="215">
        <v>2</v>
      </c>
      <c r="I305" s="216">
        <v>24.17</v>
      </c>
      <c r="J305" s="241">
        <v>48.34</v>
      </c>
    </row>
    <row r="306" spans="1:10" ht="25.5" x14ac:dyDescent="0.2">
      <c r="A306" s="240" t="s">
        <v>2010</v>
      </c>
      <c r="B306" s="212" t="s">
        <v>2061</v>
      </c>
      <c r="C306" s="211" t="s">
        <v>17</v>
      </c>
      <c r="D306" s="211" t="s">
        <v>2062</v>
      </c>
      <c r="E306" s="213" t="s">
        <v>2013</v>
      </c>
      <c r="F306" s="213"/>
      <c r="G306" s="214" t="s">
        <v>1954</v>
      </c>
      <c r="H306" s="215">
        <v>0.312</v>
      </c>
      <c r="I306" s="216">
        <v>22.22</v>
      </c>
      <c r="J306" s="241">
        <v>6.93</v>
      </c>
    </row>
    <row r="307" spans="1:10" ht="38.25" x14ac:dyDescent="0.2">
      <c r="A307" s="240" t="s">
        <v>2010</v>
      </c>
      <c r="B307" s="212" t="s">
        <v>2063</v>
      </c>
      <c r="C307" s="211" t="s">
        <v>17</v>
      </c>
      <c r="D307" s="211" t="s">
        <v>2064</v>
      </c>
      <c r="E307" s="213" t="s">
        <v>2060</v>
      </c>
      <c r="F307" s="213"/>
      <c r="G307" s="214" t="s">
        <v>19</v>
      </c>
      <c r="H307" s="215">
        <v>2</v>
      </c>
      <c r="I307" s="216">
        <v>29.29</v>
      </c>
      <c r="J307" s="241">
        <v>58.58</v>
      </c>
    </row>
    <row r="308" spans="1:10" ht="25.5" x14ac:dyDescent="0.2">
      <c r="A308" s="240" t="s">
        <v>2010</v>
      </c>
      <c r="B308" s="212" t="s">
        <v>2065</v>
      </c>
      <c r="C308" s="211" t="s">
        <v>17</v>
      </c>
      <c r="D308" s="211" t="s">
        <v>2066</v>
      </c>
      <c r="E308" s="213" t="s">
        <v>2067</v>
      </c>
      <c r="F308" s="213"/>
      <c r="G308" s="214" t="s">
        <v>1982</v>
      </c>
      <c r="H308" s="215">
        <v>4.03</v>
      </c>
      <c r="I308" s="216">
        <v>115.45</v>
      </c>
      <c r="J308" s="241">
        <v>465.26</v>
      </c>
    </row>
    <row r="309" spans="1:10" ht="25.5" x14ac:dyDescent="0.2">
      <c r="A309" s="240" t="s">
        <v>2010</v>
      </c>
      <c r="B309" s="212" t="s">
        <v>2019</v>
      </c>
      <c r="C309" s="211" t="s">
        <v>17</v>
      </c>
      <c r="D309" s="211" t="s">
        <v>2020</v>
      </c>
      <c r="E309" s="213" t="s">
        <v>2013</v>
      </c>
      <c r="F309" s="213"/>
      <c r="G309" s="214" t="s">
        <v>1954</v>
      </c>
      <c r="H309" s="215">
        <v>2.77</v>
      </c>
      <c r="I309" s="216">
        <v>26.87</v>
      </c>
      <c r="J309" s="241">
        <v>74.42</v>
      </c>
    </row>
    <row r="310" spans="1:10" ht="25.5" x14ac:dyDescent="0.2">
      <c r="A310" s="240" t="s">
        <v>2010</v>
      </c>
      <c r="B310" s="212" t="s">
        <v>2050</v>
      </c>
      <c r="C310" s="211" t="s">
        <v>17</v>
      </c>
      <c r="D310" s="211" t="s">
        <v>2051</v>
      </c>
      <c r="E310" s="213" t="s">
        <v>2013</v>
      </c>
      <c r="F310" s="213"/>
      <c r="G310" s="214" t="s">
        <v>1954</v>
      </c>
      <c r="H310" s="215">
        <v>2.77</v>
      </c>
      <c r="I310" s="216">
        <v>27.15</v>
      </c>
      <c r="J310" s="241">
        <v>75.2</v>
      </c>
    </row>
    <row r="311" spans="1:10" ht="25.5" x14ac:dyDescent="0.2">
      <c r="A311" s="229" t="s">
        <v>1943</v>
      </c>
      <c r="B311" s="205" t="s">
        <v>2068</v>
      </c>
      <c r="C311" s="204" t="s">
        <v>17</v>
      </c>
      <c r="D311" s="204" t="s">
        <v>2069</v>
      </c>
      <c r="E311" s="206" t="s">
        <v>1946</v>
      </c>
      <c r="F311" s="206"/>
      <c r="G311" s="207" t="s">
        <v>34</v>
      </c>
      <c r="H311" s="208">
        <v>2.25</v>
      </c>
      <c r="I311" s="209">
        <v>44.19</v>
      </c>
      <c r="J311" s="230">
        <v>99.42</v>
      </c>
    </row>
    <row r="312" spans="1:10" ht="38.25" x14ac:dyDescent="0.2">
      <c r="A312" s="229" t="s">
        <v>1943</v>
      </c>
      <c r="B312" s="205" t="s">
        <v>2070</v>
      </c>
      <c r="C312" s="204" t="s">
        <v>17</v>
      </c>
      <c r="D312" s="204" t="s">
        <v>2071</v>
      </c>
      <c r="E312" s="206" t="s">
        <v>1946</v>
      </c>
      <c r="F312" s="206"/>
      <c r="G312" s="207" t="s">
        <v>26</v>
      </c>
      <c r="H312" s="208">
        <v>1</v>
      </c>
      <c r="I312" s="209">
        <v>24.35</v>
      </c>
      <c r="J312" s="230">
        <v>24.35</v>
      </c>
    </row>
    <row r="313" spans="1:10" x14ac:dyDescent="0.2">
      <c r="A313" s="229" t="s">
        <v>1943</v>
      </c>
      <c r="B313" s="205" t="s">
        <v>2072</v>
      </c>
      <c r="C313" s="204" t="s">
        <v>17</v>
      </c>
      <c r="D313" s="204" t="s">
        <v>2073</v>
      </c>
      <c r="E313" s="206" t="s">
        <v>1946</v>
      </c>
      <c r="F313" s="206"/>
      <c r="G313" s="207" t="s">
        <v>113</v>
      </c>
      <c r="H313" s="208">
        <v>0.32800000000000001</v>
      </c>
      <c r="I313" s="209">
        <v>9.59</v>
      </c>
      <c r="J313" s="230">
        <v>3.14</v>
      </c>
    </row>
    <row r="314" spans="1:10" ht="25.5" x14ac:dyDescent="0.2">
      <c r="A314" s="229" t="s">
        <v>1943</v>
      </c>
      <c r="B314" s="205" t="s">
        <v>2074</v>
      </c>
      <c r="C314" s="204" t="s">
        <v>17</v>
      </c>
      <c r="D314" s="204" t="s">
        <v>2075</v>
      </c>
      <c r="E314" s="206" t="s">
        <v>1946</v>
      </c>
      <c r="F314" s="206"/>
      <c r="G314" s="207" t="s">
        <v>113</v>
      </c>
      <c r="H314" s="208">
        <v>0.32800000000000001</v>
      </c>
      <c r="I314" s="209">
        <v>31.63</v>
      </c>
      <c r="J314" s="230">
        <v>10.37</v>
      </c>
    </row>
    <row r="315" spans="1:10" ht="25.5" x14ac:dyDescent="0.2">
      <c r="A315" s="231"/>
      <c r="B315" s="232"/>
      <c r="C315" s="232"/>
      <c r="D315" s="232"/>
      <c r="E315" s="232" t="s">
        <v>1969</v>
      </c>
      <c r="F315" s="233">
        <v>180.18</v>
      </c>
      <c r="G315" s="232" t="s">
        <v>1970</v>
      </c>
      <c r="H315" s="233">
        <v>0</v>
      </c>
      <c r="I315" s="232" t="s">
        <v>1971</v>
      </c>
      <c r="J315" s="234">
        <v>180.18</v>
      </c>
    </row>
    <row r="316" spans="1:10" ht="26.25" thickBot="1" x14ac:dyDescent="0.25">
      <c r="A316" s="231"/>
      <c r="B316" s="232"/>
      <c r="C316" s="232"/>
      <c r="D316" s="232"/>
      <c r="E316" s="232" t="s">
        <v>1972</v>
      </c>
      <c r="F316" s="233">
        <v>216.5</v>
      </c>
      <c r="G316" s="232"/>
      <c r="H316" s="235" t="s">
        <v>1973</v>
      </c>
      <c r="I316" s="235"/>
      <c r="J316" s="234">
        <v>1082.51</v>
      </c>
    </row>
    <row r="317" spans="1:10" ht="15" thickTop="1" x14ac:dyDescent="0.2">
      <c r="A317" s="236"/>
      <c r="B317" s="210"/>
      <c r="C317" s="210"/>
      <c r="D317" s="210"/>
      <c r="E317" s="210"/>
      <c r="F317" s="210"/>
      <c r="G317" s="210"/>
      <c r="H317" s="210"/>
      <c r="I317" s="210"/>
      <c r="J317" s="237"/>
    </row>
    <row r="318" spans="1:10" ht="30" x14ac:dyDescent="0.2">
      <c r="A318" s="238" t="s">
        <v>519</v>
      </c>
      <c r="B318" s="195" t="s">
        <v>3</v>
      </c>
      <c r="C318" s="194" t="s">
        <v>4</v>
      </c>
      <c r="D318" s="194" t="s">
        <v>5</v>
      </c>
      <c r="E318" s="196" t="s">
        <v>1940</v>
      </c>
      <c r="F318" s="196"/>
      <c r="G318" s="197" t="s">
        <v>6</v>
      </c>
      <c r="H318" s="195" t="s">
        <v>7</v>
      </c>
      <c r="I318" s="195" t="s">
        <v>8</v>
      </c>
      <c r="J318" s="239" t="s">
        <v>10</v>
      </c>
    </row>
    <row r="319" spans="1:10" ht="38.25" x14ac:dyDescent="0.2">
      <c r="A319" s="227" t="s">
        <v>1941</v>
      </c>
      <c r="B319" s="199" t="s">
        <v>520</v>
      </c>
      <c r="C319" s="198" t="s">
        <v>437</v>
      </c>
      <c r="D319" s="198" t="s">
        <v>2076</v>
      </c>
      <c r="E319" s="200" t="s">
        <v>2009</v>
      </c>
      <c r="F319" s="200"/>
      <c r="G319" s="201" t="s">
        <v>439</v>
      </c>
      <c r="H319" s="202">
        <v>1</v>
      </c>
      <c r="I319" s="203">
        <v>1264.9000000000001</v>
      </c>
      <c r="J319" s="228">
        <v>1264.9000000000001</v>
      </c>
    </row>
    <row r="320" spans="1:10" ht="25.5" x14ac:dyDescent="0.2">
      <c r="A320" s="240" t="s">
        <v>2010</v>
      </c>
      <c r="B320" s="212" t="s">
        <v>2050</v>
      </c>
      <c r="C320" s="211" t="s">
        <v>17</v>
      </c>
      <c r="D320" s="211" t="s">
        <v>2051</v>
      </c>
      <c r="E320" s="213" t="s">
        <v>2013</v>
      </c>
      <c r="F320" s="213"/>
      <c r="G320" s="214" t="s">
        <v>1954</v>
      </c>
      <c r="H320" s="215">
        <v>2.5</v>
      </c>
      <c r="I320" s="216">
        <v>27.15</v>
      </c>
      <c r="J320" s="241">
        <v>67.87</v>
      </c>
    </row>
    <row r="321" spans="1:10" ht="25.5" x14ac:dyDescent="0.2">
      <c r="A321" s="240" t="s">
        <v>2010</v>
      </c>
      <c r="B321" s="212" t="s">
        <v>2077</v>
      </c>
      <c r="C321" s="211" t="s">
        <v>404</v>
      </c>
      <c r="D321" s="211" t="s">
        <v>2078</v>
      </c>
      <c r="E321" s="213">
        <v>24.02</v>
      </c>
      <c r="F321" s="213"/>
      <c r="G321" s="214" t="s">
        <v>19</v>
      </c>
      <c r="H321" s="215">
        <v>1.2</v>
      </c>
      <c r="I321" s="216">
        <v>951.24</v>
      </c>
      <c r="J321" s="241">
        <v>1141.48</v>
      </c>
    </row>
    <row r="322" spans="1:10" ht="25.5" x14ac:dyDescent="0.2">
      <c r="A322" s="240" t="s">
        <v>2010</v>
      </c>
      <c r="B322" s="212" t="s">
        <v>2061</v>
      </c>
      <c r="C322" s="211" t="s">
        <v>17</v>
      </c>
      <c r="D322" s="211" t="s">
        <v>2062</v>
      </c>
      <c r="E322" s="213" t="s">
        <v>2013</v>
      </c>
      <c r="F322" s="213"/>
      <c r="G322" s="214" t="s">
        <v>1954</v>
      </c>
      <c r="H322" s="215">
        <v>2.5</v>
      </c>
      <c r="I322" s="216">
        <v>22.22</v>
      </c>
      <c r="J322" s="241">
        <v>55.55</v>
      </c>
    </row>
    <row r="323" spans="1:10" ht="25.5" x14ac:dyDescent="0.2">
      <c r="A323" s="231"/>
      <c r="B323" s="232"/>
      <c r="C323" s="232"/>
      <c r="D323" s="232"/>
      <c r="E323" s="232" t="s">
        <v>1969</v>
      </c>
      <c r="F323" s="233">
        <v>196.7</v>
      </c>
      <c r="G323" s="232" t="s">
        <v>1970</v>
      </c>
      <c r="H323" s="233">
        <v>0</v>
      </c>
      <c r="I323" s="232" t="s">
        <v>1971</v>
      </c>
      <c r="J323" s="234">
        <v>196.7</v>
      </c>
    </row>
    <row r="324" spans="1:10" ht="26.25" thickBot="1" x14ac:dyDescent="0.25">
      <c r="A324" s="231"/>
      <c r="B324" s="232"/>
      <c r="C324" s="232"/>
      <c r="D324" s="232"/>
      <c r="E324" s="232" t="s">
        <v>1972</v>
      </c>
      <c r="F324" s="233">
        <v>316.22000000000003</v>
      </c>
      <c r="G324" s="232"/>
      <c r="H324" s="235" t="s">
        <v>1973</v>
      </c>
      <c r="I324" s="235"/>
      <c r="J324" s="234">
        <v>1581.12</v>
      </c>
    </row>
    <row r="325" spans="1:10" ht="15" thickTop="1" x14ac:dyDescent="0.2">
      <c r="A325" s="236"/>
      <c r="B325" s="210"/>
      <c r="C325" s="210"/>
      <c r="D325" s="210"/>
      <c r="E325" s="210"/>
      <c r="F325" s="210"/>
      <c r="G325" s="210"/>
      <c r="H325" s="210"/>
      <c r="I325" s="210"/>
      <c r="J325" s="237"/>
    </row>
    <row r="326" spans="1:10" ht="30" x14ac:dyDescent="0.2">
      <c r="A326" s="238" t="s">
        <v>522</v>
      </c>
      <c r="B326" s="195" t="s">
        <v>3</v>
      </c>
      <c r="C326" s="194" t="s">
        <v>4</v>
      </c>
      <c r="D326" s="194" t="s">
        <v>5</v>
      </c>
      <c r="E326" s="196" t="s">
        <v>1940</v>
      </c>
      <c r="F326" s="196"/>
      <c r="G326" s="197" t="s">
        <v>6</v>
      </c>
      <c r="H326" s="195" t="s">
        <v>7</v>
      </c>
      <c r="I326" s="195" t="s">
        <v>8</v>
      </c>
      <c r="J326" s="239" t="s">
        <v>10</v>
      </c>
    </row>
    <row r="327" spans="1:10" ht="25.5" x14ac:dyDescent="0.2">
      <c r="A327" s="227" t="s">
        <v>1941</v>
      </c>
      <c r="B327" s="199" t="s">
        <v>517</v>
      </c>
      <c r="C327" s="198" t="s">
        <v>437</v>
      </c>
      <c r="D327" s="198" t="s">
        <v>2056</v>
      </c>
      <c r="E327" s="200" t="s">
        <v>2057</v>
      </c>
      <c r="F327" s="200"/>
      <c r="G327" s="201" t="s">
        <v>439</v>
      </c>
      <c r="H327" s="202">
        <v>1</v>
      </c>
      <c r="I327" s="203">
        <v>866.01</v>
      </c>
      <c r="J327" s="228">
        <v>866.01</v>
      </c>
    </row>
    <row r="328" spans="1:10" ht="38.25" x14ac:dyDescent="0.2">
      <c r="A328" s="240" t="s">
        <v>2010</v>
      </c>
      <c r="B328" s="212" t="s">
        <v>2058</v>
      </c>
      <c r="C328" s="211" t="s">
        <v>17</v>
      </c>
      <c r="D328" s="211" t="s">
        <v>2059</v>
      </c>
      <c r="E328" s="213" t="s">
        <v>2060</v>
      </c>
      <c r="F328" s="213"/>
      <c r="G328" s="214" t="s">
        <v>19</v>
      </c>
      <c r="H328" s="215">
        <v>2</v>
      </c>
      <c r="I328" s="216">
        <v>24.17</v>
      </c>
      <c r="J328" s="241">
        <v>48.34</v>
      </c>
    </row>
    <row r="329" spans="1:10" ht="25.5" x14ac:dyDescent="0.2">
      <c r="A329" s="240" t="s">
        <v>2010</v>
      </c>
      <c r="B329" s="212" t="s">
        <v>2061</v>
      </c>
      <c r="C329" s="211" t="s">
        <v>17</v>
      </c>
      <c r="D329" s="211" t="s">
        <v>2062</v>
      </c>
      <c r="E329" s="213" t="s">
        <v>2013</v>
      </c>
      <c r="F329" s="213"/>
      <c r="G329" s="214" t="s">
        <v>1954</v>
      </c>
      <c r="H329" s="215">
        <v>0.312</v>
      </c>
      <c r="I329" s="216">
        <v>22.22</v>
      </c>
      <c r="J329" s="241">
        <v>6.93</v>
      </c>
    </row>
    <row r="330" spans="1:10" ht="38.25" x14ac:dyDescent="0.2">
      <c r="A330" s="240" t="s">
        <v>2010</v>
      </c>
      <c r="B330" s="212" t="s">
        <v>2063</v>
      </c>
      <c r="C330" s="211" t="s">
        <v>17</v>
      </c>
      <c r="D330" s="211" t="s">
        <v>2064</v>
      </c>
      <c r="E330" s="213" t="s">
        <v>2060</v>
      </c>
      <c r="F330" s="213"/>
      <c r="G330" s="214" t="s">
        <v>19</v>
      </c>
      <c r="H330" s="215">
        <v>2</v>
      </c>
      <c r="I330" s="216">
        <v>29.29</v>
      </c>
      <c r="J330" s="241">
        <v>58.58</v>
      </c>
    </row>
    <row r="331" spans="1:10" ht="25.5" x14ac:dyDescent="0.2">
      <c r="A331" s="240" t="s">
        <v>2010</v>
      </c>
      <c r="B331" s="212" t="s">
        <v>2065</v>
      </c>
      <c r="C331" s="211" t="s">
        <v>17</v>
      </c>
      <c r="D331" s="211" t="s">
        <v>2066</v>
      </c>
      <c r="E331" s="213" t="s">
        <v>2067</v>
      </c>
      <c r="F331" s="213"/>
      <c r="G331" s="214" t="s">
        <v>1982</v>
      </c>
      <c r="H331" s="215">
        <v>4.03</v>
      </c>
      <c r="I331" s="216">
        <v>115.45</v>
      </c>
      <c r="J331" s="241">
        <v>465.26</v>
      </c>
    </row>
    <row r="332" spans="1:10" ht="25.5" x14ac:dyDescent="0.2">
      <c r="A332" s="240" t="s">
        <v>2010</v>
      </c>
      <c r="B332" s="212" t="s">
        <v>2019</v>
      </c>
      <c r="C332" s="211" t="s">
        <v>17</v>
      </c>
      <c r="D332" s="211" t="s">
        <v>2020</v>
      </c>
      <c r="E332" s="213" t="s">
        <v>2013</v>
      </c>
      <c r="F332" s="213"/>
      <c r="G332" s="214" t="s">
        <v>1954</v>
      </c>
      <c r="H332" s="215">
        <v>2.77</v>
      </c>
      <c r="I332" s="216">
        <v>26.87</v>
      </c>
      <c r="J332" s="241">
        <v>74.42</v>
      </c>
    </row>
    <row r="333" spans="1:10" ht="25.5" x14ac:dyDescent="0.2">
      <c r="A333" s="240" t="s">
        <v>2010</v>
      </c>
      <c r="B333" s="212" t="s">
        <v>2050</v>
      </c>
      <c r="C333" s="211" t="s">
        <v>17</v>
      </c>
      <c r="D333" s="211" t="s">
        <v>2051</v>
      </c>
      <c r="E333" s="213" t="s">
        <v>2013</v>
      </c>
      <c r="F333" s="213"/>
      <c r="G333" s="214" t="s">
        <v>1954</v>
      </c>
      <c r="H333" s="215">
        <v>2.77</v>
      </c>
      <c r="I333" s="216">
        <v>27.15</v>
      </c>
      <c r="J333" s="241">
        <v>75.2</v>
      </c>
    </row>
    <row r="334" spans="1:10" ht="25.5" x14ac:dyDescent="0.2">
      <c r="A334" s="229" t="s">
        <v>1943</v>
      </c>
      <c r="B334" s="205" t="s">
        <v>2068</v>
      </c>
      <c r="C334" s="204" t="s">
        <v>17</v>
      </c>
      <c r="D334" s="204" t="s">
        <v>2069</v>
      </c>
      <c r="E334" s="206" t="s">
        <v>1946</v>
      </c>
      <c r="F334" s="206"/>
      <c r="G334" s="207" t="s">
        <v>34</v>
      </c>
      <c r="H334" s="208">
        <v>2.25</v>
      </c>
      <c r="I334" s="209">
        <v>44.19</v>
      </c>
      <c r="J334" s="230">
        <v>99.42</v>
      </c>
    </row>
    <row r="335" spans="1:10" ht="38.25" x14ac:dyDescent="0.2">
      <c r="A335" s="229" t="s">
        <v>1943</v>
      </c>
      <c r="B335" s="205" t="s">
        <v>2070</v>
      </c>
      <c r="C335" s="204" t="s">
        <v>17</v>
      </c>
      <c r="D335" s="204" t="s">
        <v>2071</v>
      </c>
      <c r="E335" s="206" t="s">
        <v>1946</v>
      </c>
      <c r="F335" s="206"/>
      <c r="G335" s="207" t="s">
        <v>26</v>
      </c>
      <c r="H335" s="208">
        <v>1</v>
      </c>
      <c r="I335" s="209">
        <v>24.35</v>
      </c>
      <c r="J335" s="230">
        <v>24.35</v>
      </c>
    </row>
    <row r="336" spans="1:10" x14ac:dyDescent="0.2">
      <c r="A336" s="229" t="s">
        <v>1943</v>
      </c>
      <c r="B336" s="205" t="s">
        <v>2072</v>
      </c>
      <c r="C336" s="204" t="s">
        <v>17</v>
      </c>
      <c r="D336" s="204" t="s">
        <v>2073</v>
      </c>
      <c r="E336" s="206" t="s">
        <v>1946</v>
      </c>
      <c r="F336" s="206"/>
      <c r="G336" s="207" t="s">
        <v>113</v>
      </c>
      <c r="H336" s="208">
        <v>0.32800000000000001</v>
      </c>
      <c r="I336" s="209">
        <v>9.59</v>
      </c>
      <c r="J336" s="230">
        <v>3.14</v>
      </c>
    </row>
    <row r="337" spans="1:10" ht="25.5" x14ac:dyDescent="0.2">
      <c r="A337" s="229" t="s">
        <v>1943</v>
      </c>
      <c r="B337" s="205" t="s">
        <v>2074</v>
      </c>
      <c r="C337" s="204" t="s">
        <v>17</v>
      </c>
      <c r="D337" s="204" t="s">
        <v>2075</v>
      </c>
      <c r="E337" s="206" t="s">
        <v>1946</v>
      </c>
      <c r="F337" s="206"/>
      <c r="G337" s="207" t="s">
        <v>113</v>
      </c>
      <c r="H337" s="208">
        <v>0.32800000000000001</v>
      </c>
      <c r="I337" s="209">
        <v>31.63</v>
      </c>
      <c r="J337" s="230">
        <v>10.37</v>
      </c>
    </row>
    <row r="338" spans="1:10" ht="25.5" x14ac:dyDescent="0.2">
      <c r="A338" s="231"/>
      <c r="B338" s="232"/>
      <c r="C338" s="232"/>
      <c r="D338" s="232"/>
      <c r="E338" s="232" t="s">
        <v>1969</v>
      </c>
      <c r="F338" s="233">
        <v>180.18</v>
      </c>
      <c r="G338" s="232" t="s">
        <v>1970</v>
      </c>
      <c r="H338" s="233">
        <v>0</v>
      </c>
      <c r="I338" s="232" t="s">
        <v>1971</v>
      </c>
      <c r="J338" s="234">
        <v>180.18</v>
      </c>
    </row>
    <row r="339" spans="1:10" ht="26.25" thickBot="1" x14ac:dyDescent="0.25">
      <c r="A339" s="231"/>
      <c r="B339" s="232"/>
      <c r="C339" s="232"/>
      <c r="D339" s="232"/>
      <c r="E339" s="232" t="s">
        <v>1972</v>
      </c>
      <c r="F339" s="233">
        <v>216.5</v>
      </c>
      <c r="G339" s="232"/>
      <c r="H339" s="235" t="s">
        <v>1973</v>
      </c>
      <c r="I339" s="235"/>
      <c r="J339" s="234">
        <v>1082.51</v>
      </c>
    </row>
    <row r="340" spans="1:10" ht="15" thickTop="1" x14ac:dyDescent="0.2">
      <c r="A340" s="236"/>
      <c r="B340" s="210"/>
      <c r="C340" s="210"/>
      <c r="D340" s="210"/>
      <c r="E340" s="210"/>
      <c r="F340" s="210"/>
      <c r="G340" s="210"/>
      <c r="H340" s="210"/>
      <c r="I340" s="210"/>
      <c r="J340" s="237"/>
    </row>
    <row r="341" spans="1:10" ht="30" x14ac:dyDescent="0.2">
      <c r="A341" s="238" t="s">
        <v>524</v>
      </c>
      <c r="B341" s="195" t="s">
        <v>3</v>
      </c>
      <c r="C341" s="194" t="s">
        <v>4</v>
      </c>
      <c r="D341" s="194" t="s">
        <v>5</v>
      </c>
      <c r="E341" s="196" t="s">
        <v>1940</v>
      </c>
      <c r="F341" s="196"/>
      <c r="G341" s="197" t="s">
        <v>6</v>
      </c>
      <c r="H341" s="195" t="s">
        <v>7</v>
      </c>
      <c r="I341" s="195" t="s">
        <v>8</v>
      </c>
      <c r="J341" s="239" t="s">
        <v>10</v>
      </c>
    </row>
    <row r="342" spans="1:10" ht="38.25" x14ac:dyDescent="0.2">
      <c r="A342" s="227" t="s">
        <v>1941</v>
      </c>
      <c r="B342" s="199" t="s">
        <v>525</v>
      </c>
      <c r="C342" s="198" t="s">
        <v>437</v>
      </c>
      <c r="D342" s="198" t="s">
        <v>2079</v>
      </c>
      <c r="E342" s="200" t="s">
        <v>2057</v>
      </c>
      <c r="F342" s="200"/>
      <c r="G342" s="201" t="s">
        <v>34</v>
      </c>
      <c r="H342" s="202">
        <v>1</v>
      </c>
      <c r="I342" s="203">
        <v>853.16</v>
      </c>
      <c r="J342" s="228">
        <v>853.16</v>
      </c>
    </row>
    <row r="343" spans="1:10" ht="25.5" x14ac:dyDescent="0.2">
      <c r="A343" s="240" t="s">
        <v>2010</v>
      </c>
      <c r="B343" s="212" t="s">
        <v>2050</v>
      </c>
      <c r="C343" s="211" t="s">
        <v>17</v>
      </c>
      <c r="D343" s="211" t="s">
        <v>2051</v>
      </c>
      <c r="E343" s="213" t="s">
        <v>2013</v>
      </c>
      <c r="F343" s="213"/>
      <c r="G343" s="214" t="s">
        <v>1954</v>
      </c>
      <c r="H343" s="215">
        <v>2.5</v>
      </c>
      <c r="I343" s="216">
        <v>27.15</v>
      </c>
      <c r="J343" s="241">
        <v>67.87</v>
      </c>
    </row>
    <row r="344" spans="1:10" ht="25.5" x14ac:dyDescent="0.2">
      <c r="A344" s="240" t="s">
        <v>2010</v>
      </c>
      <c r="B344" s="212" t="s">
        <v>2061</v>
      </c>
      <c r="C344" s="211" t="s">
        <v>17</v>
      </c>
      <c r="D344" s="211" t="s">
        <v>2062</v>
      </c>
      <c r="E344" s="213" t="s">
        <v>2013</v>
      </c>
      <c r="F344" s="213"/>
      <c r="G344" s="214" t="s">
        <v>1954</v>
      </c>
      <c r="H344" s="215">
        <v>2.5</v>
      </c>
      <c r="I344" s="216">
        <v>22.22</v>
      </c>
      <c r="J344" s="241">
        <v>55.55</v>
      </c>
    </row>
    <row r="345" spans="1:10" ht="38.25" x14ac:dyDescent="0.2">
      <c r="A345" s="240" t="s">
        <v>2010</v>
      </c>
      <c r="B345" s="212" t="s">
        <v>2080</v>
      </c>
      <c r="C345" s="211" t="s">
        <v>652</v>
      </c>
      <c r="D345" s="211" t="s">
        <v>2081</v>
      </c>
      <c r="E345" s="213" t="s">
        <v>2082</v>
      </c>
      <c r="F345" s="213"/>
      <c r="G345" s="214" t="s">
        <v>2083</v>
      </c>
      <c r="H345" s="215">
        <v>1</v>
      </c>
      <c r="I345" s="216">
        <v>729.74</v>
      </c>
      <c r="J345" s="241">
        <v>729.74</v>
      </c>
    </row>
    <row r="346" spans="1:10" ht="25.5" x14ac:dyDescent="0.2">
      <c r="A346" s="231"/>
      <c r="B346" s="232"/>
      <c r="C346" s="232"/>
      <c r="D346" s="232"/>
      <c r="E346" s="232" t="s">
        <v>1969</v>
      </c>
      <c r="F346" s="233">
        <v>89.47</v>
      </c>
      <c r="G346" s="232" t="s">
        <v>1970</v>
      </c>
      <c r="H346" s="233">
        <v>0</v>
      </c>
      <c r="I346" s="232" t="s">
        <v>1971</v>
      </c>
      <c r="J346" s="234">
        <v>89.47</v>
      </c>
    </row>
    <row r="347" spans="1:10" ht="26.25" thickBot="1" x14ac:dyDescent="0.25">
      <c r="A347" s="231"/>
      <c r="B347" s="232"/>
      <c r="C347" s="232"/>
      <c r="D347" s="232"/>
      <c r="E347" s="232" t="s">
        <v>1972</v>
      </c>
      <c r="F347" s="233">
        <v>213.29</v>
      </c>
      <c r="G347" s="232"/>
      <c r="H347" s="235" t="s">
        <v>1973</v>
      </c>
      <c r="I347" s="235"/>
      <c r="J347" s="234">
        <v>1066.45</v>
      </c>
    </row>
    <row r="348" spans="1:10" ht="15" thickTop="1" x14ac:dyDescent="0.2">
      <c r="A348" s="236"/>
      <c r="B348" s="210"/>
      <c r="C348" s="210"/>
      <c r="D348" s="210"/>
      <c r="E348" s="210"/>
      <c r="F348" s="210"/>
      <c r="G348" s="210"/>
      <c r="H348" s="210"/>
      <c r="I348" s="210"/>
      <c r="J348" s="237"/>
    </row>
    <row r="349" spans="1:10" ht="30" x14ac:dyDescent="0.2">
      <c r="A349" s="238" t="s">
        <v>527</v>
      </c>
      <c r="B349" s="195" t="s">
        <v>3</v>
      </c>
      <c r="C349" s="194" t="s">
        <v>4</v>
      </c>
      <c r="D349" s="194" t="s">
        <v>5</v>
      </c>
      <c r="E349" s="196" t="s">
        <v>1940</v>
      </c>
      <c r="F349" s="196"/>
      <c r="G349" s="197" t="s">
        <v>6</v>
      </c>
      <c r="H349" s="195" t="s">
        <v>7</v>
      </c>
      <c r="I349" s="195" t="s">
        <v>8</v>
      </c>
      <c r="J349" s="239" t="s">
        <v>10</v>
      </c>
    </row>
    <row r="350" spans="1:10" x14ac:dyDescent="0.2">
      <c r="A350" s="227" t="s">
        <v>1941</v>
      </c>
      <c r="B350" s="199" t="s">
        <v>528</v>
      </c>
      <c r="C350" s="198" t="s">
        <v>437</v>
      </c>
      <c r="D350" s="198" t="s">
        <v>534</v>
      </c>
      <c r="E350" s="200" t="s">
        <v>2009</v>
      </c>
      <c r="F350" s="200"/>
      <c r="G350" s="201" t="s">
        <v>439</v>
      </c>
      <c r="H350" s="202">
        <v>1</v>
      </c>
      <c r="I350" s="203">
        <v>830.23</v>
      </c>
      <c r="J350" s="228">
        <v>830.23</v>
      </c>
    </row>
    <row r="351" spans="1:10" ht="25.5" x14ac:dyDescent="0.2">
      <c r="A351" s="240" t="s">
        <v>2010</v>
      </c>
      <c r="B351" s="212" t="s">
        <v>2065</v>
      </c>
      <c r="C351" s="211" t="s">
        <v>17</v>
      </c>
      <c r="D351" s="211" t="s">
        <v>2066</v>
      </c>
      <c r="E351" s="213" t="s">
        <v>2067</v>
      </c>
      <c r="F351" s="213"/>
      <c r="G351" s="214" t="s">
        <v>1982</v>
      </c>
      <c r="H351" s="215">
        <v>4.03</v>
      </c>
      <c r="I351" s="216">
        <v>115.45</v>
      </c>
      <c r="J351" s="241">
        <v>465.26</v>
      </c>
    </row>
    <row r="352" spans="1:10" ht="38.25" x14ac:dyDescent="0.2">
      <c r="A352" s="240" t="s">
        <v>2010</v>
      </c>
      <c r="B352" s="212" t="s">
        <v>2063</v>
      </c>
      <c r="C352" s="211" t="s">
        <v>17</v>
      </c>
      <c r="D352" s="211" t="s">
        <v>2064</v>
      </c>
      <c r="E352" s="213" t="s">
        <v>2060</v>
      </c>
      <c r="F352" s="213"/>
      <c r="G352" s="214" t="s">
        <v>19</v>
      </c>
      <c r="H352" s="215">
        <v>2</v>
      </c>
      <c r="I352" s="216">
        <v>29.29</v>
      </c>
      <c r="J352" s="241">
        <v>58.58</v>
      </c>
    </row>
    <row r="353" spans="1:10" ht="25.5" x14ac:dyDescent="0.2">
      <c r="A353" s="240" t="s">
        <v>2010</v>
      </c>
      <c r="B353" s="212" t="s">
        <v>2019</v>
      </c>
      <c r="C353" s="211" t="s">
        <v>17</v>
      </c>
      <c r="D353" s="211" t="s">
        <v>2020</v>
      </c>
      <c r="E353" s="213" t="s">
        <v>2013</v>
      </c>
      <c r="F353" s="213"/>
      <c r="G353" s="214" t="s">
        <v>1954</v>
      </c>
      <c r="H353" s="215">
        <v>0.312</v>
      </c>
      <c r="I353" s="216">
        <v>26.87</v>
      </c>
      <c r="J353" s="241">
        <v>8.3800000000000008</v>
      </c>
    </row>
    <row r="354" spans="1:10" ht="25.5" x14ac:dyDescent="0.2">
      <c r="A354" s="240" t="s">
        <v>2010</v>
      </c>
      <c r="B354" s="212" t="s">
        <v>2050</v>
      </c>
      <c r="C354" s="211" t="s">
        <v>17</v>
      </c>
      <c r="D354" s="211" t="s">
        <v>2051</v>
      </c>
      <c r="E354" s="213" t="s">
        <v>2013</v>
      </c>
      <c r="F354" s="213"/>
      <c r="G354" s="214" t="s">
        <v>1954</v>
      </c>
      <c r="H354" s="215">
        <v>2.77</v>
      </c>
      <c r="I354" s="216">
        <v>27.15</v>
      </c>
      <c r="J354" s="241">
        <v>75.2</v>
      </c>
    </row>
    <row r="355" spans="1:10" ht="38.25" x14ac:dyDescent="0.2">
      <c r="A355" s="240" t="s">
        <v>2010</v>
      </c>
      <c r="B355" s="212" t="s">
        <v>2058</v>
      </c>
      <c r="C355" s="211" t="s">
        <v>17</v>
      </c>
      <c r="D355" s="211" t="s">
        <v>2059</v>
      </c>
      <c r="E355" s="213" t="s">
        <v>2060</v>
      </c>
      <c r="F355" s="213"/>
      <c r="G355" s="214" t="s">
        <v>19</v>
      </c>
      <c r="H355" s="215">
        <v>2</v>
      </c>
      <c r="I355" s="216">
        <v>24.17</v>
      </c>
      <c r="J355" s="241">
        <v>48.34</v>
      </c>
    </row>
    <row r="356" spans="1:10" ht="25.5" x14ac:dyDescent="0.2">
      <c r="A356" s="240" t="s">
        <v>2010</v>
      </c>
      <c r="B356" s="212" t="s">
        <v>2061</v>
      </c>
      <c r="C356" s="211" t="s">
        <v>17</v>
      </c>
      <c r="D356" s="211" t="s">
        <v>2062</v>
      </c>
      <c r="E356" s="213" t="s">
        <v>2013</v>
      </c>
      <c r="F356" s="213"/>
      <c r="G356" s="214" t="s">
        <v>1954</v>
      </c>
      <c r="H356" s="215">
        <v>2.77</v>
      </c>
      <c r="I356" s="216">
        <v>22.22</v>
      </c>
      <c r="J356" s="241">
        <v>61.54</v>
      </c>
    </row>
    <row r="357" spans="1:10" x14ac:dyDescent="0.2">
      <c r="A357" s="229" t="s">
        <v>1943</v>
      </c>
      <c r="B357" s="205" t="s">
        <v>2072</v>
      </c>
      <c r="C357" s="204" t="s">
        <v>17</v>
      </c>
      <c r="D357" s="204" t="s">
        <v>2073</v>
      </c>
      <c r="E357" s="206" t="s">
        <v>1946</v>
      </c>
      <c r="F357" s="206"/>
      <c r="G357" s="207" t="s">
        <v>113</v>
      </c>
      <c r="H357" s="208">
        <v>0.32800000000000001</v>
      </c>
      <c r="I357" s="209">
        <v>9.59</v>
      </c>
      <c r="J357" s="230">
        <v>3.14</v>
      </c>
    </row>
    <row r="358" spans="1:10" ht="25.5" x14ac:dyDescent="0.2">
      <c r="A358" s="229" t="s">
        <v>1943</v>
      </c>
      <c r="B358" s="205" t="s">
        <v>2074</v>
      </c>
      <c r="C358" s="204" t="s">
        <v>17</v>
      </c>
      <c r="D358" s="204" t="s">
        <v>2075</v>
      </c>
      <c r="E358" s="206" t="s">
        <v>1946</v>
      </c>
      <c r="F358" s="206"/>
      <c r="G358" s="207" t="s">
        <v>113</v>
      </c>
      <c r="H358" s="208">
        <v>0.32800000000000001</v>
      </c>
      <c r="I358" s="209">
        <v>31.63</v>
      </c>
      <c r="J358" s="230">
        <v>10.37</v>
      </c>
    </row>
    <row r="359" spans="1:10" ht="25.5" x14ac:dyDescent="0.2">
      <c r="A359" s="229" t="s">
        <v>1943</v>
      </c>
      <c r="B359" s="205" t="s">
        <v>2068</v>
      </c>
      <c r="C359" s="204" t="s">
        <v>17</v>
      </c>
      <c r="D359" s="204" t="s">
        <v>2069</v>
      </c>
      <c r="E359" s="206" t="s">
        <v>1946</v>
      </c>
      <c r="F359" s="206"/>
      <c r="G359" s="207" t="s">
        <v>34</v>
      </c>
      <c r="H359" s="208">
        <v>2.25</v>
      </c>
      <c r="I359" s="209">
        <v>44.19</v>
      </c>
      <c r="J359" s="230">
        <v>99.42</v>
      </c>
    </row>
    <row r="360" spans="1:10" ht="25.5" x14ac:dyDescent="0.2">
      <c r="A360" s="231"/>
      <c r="B360" s="232"/>
      <c r="C360" s="232"/>
      <c r="D360" s="232"/>
      <c r="E360" s="232" t="s">
        <v>1969</v>
      </c>
      <c r="F360" s="233">
        <v>168.75</v>
      </c>
      <c r="G360" s="232" t="s">
        <v>1970</v>
      </c>
      <c r="H360" s="233">
        <v>0</v>
      </c>
      <c r="I360" s="232" t="s">
        <v>1971</v>
      </c>
      <c r="J360" s="234">
        <v>168.75</v>
      </c>
    </row>
    <row r="361" spans="1:10" ht="26.25" thickBot="1" x14ac:dyDescent="0.25">
      <c r="A361" s="231"/>
      <c r="B361" s="232"/>
      <c r="C361" s="232"/>
      <c r="D361" s="232"/>
      <c r="E361" s="232" t="s">
        <v>1972</v>
      </c>
      <c r="F361" s="233">
        <v>207.55</v>
      </c>
      <c r="G361" s="232"/>
      <c r="H361" s="235" t="s">
        <v>1973</v>
      </c>
      <c r="I361" s="235"/>
      <c r="J361" s="234">
        <v>1037.78</v>
      </c>
    </row>
    <row r="362" spans="1:10" ht="15" thickTop="1" x14ac:dyDescent="0.2">
      <c r="A362" s="236"/>
      <c r="B362" s="210"/>
      <c r="C362" s="210"/>
      <c r="D362" s="210"/>
      <c r="E362" s="210"/>
      <c r="F362" s="210"/>
      <c r="G362" s="210"/>
      <c r="H362" s="210"/>
      <c r="I362" s="210"/>
      <c r="J362" s="237"/>
    </row>
    <row r="363" spans="1:10" ht="30" x14ac:dyDescent="0.2">
      <c r="A363" s="238" t="s">
        <v>530</v>
      </c>
      <c r="B363" s="195" t="s">
        <v>3</v>
      </c>
      <c r="C363" s="194" t="s">
        <v>4</v>
      </c>
      <c r="D363" s="194" t="s">
        <v>5</v>
      </c>
      <c r="E363" s="196" t="s">
        <v>1940</v>
      </c>
      <c r="F363" s="196"/>
      <c r="G363" s="197" t="s">
        <v>6</v>
      </c>
      <c r="H363" s="195" t="s">
        <v>7</v>
      </c>
      <c r="I363" s="195" t="s">
        <v>8</v>
      </c>
      <c r="J363" s="239" t="s">
        <v>10</v>
      </c>
    </row>
    <row r="364" spans="1:10" x14ac:dyDescent="0.2">
      <c r="A364" s="227" t="s">
        <v>1941</v>
      </c>
      <c r="B364" s="199" t="s">
        <v>531</v>
      </c>
      <c r="C364" s="198" t="s">
        <v>437</v>
      </c>
      <c r="D364" s="198" t="s">
        <v>2084</v>
      </c>
      <c r="E364" s="200" t="s">
        <v>2009</v>
      </c>
      <c r="F364" s="200"/>
      <c r="G364" s="201" t="s">
        <v>439</v>
      </c>
      <c r="H364" s="202">
        <v>1</v>
      </c>
      <c r="I364" s="203">
        <v>79.38</v>
      </c>
      <c r="J364" s="228">
        <v>79.38</v>
      </c>
    </row>
    <row r="365" spans="1:10" ht="25.5" x14ac:dyDescent="0.2">
      <c r="A365" s="240" t="s">
        <v>2010</v>
      </c>
      <c r="B365" s="212" t="s">
        <v>2050</v>
      </c>
      <c r="C365" s="211" t="s">
        <v>17</v>
      </c>
      <c r="D365" s="211" t="s">
        <v>2051</v>
      </c>
      <c r="E365" s="213" t="s">
        <v>2013</v>
      </c>
      <c r="F365" s="213"/>
      <c r="G365" s="214" t="s">
        <v>1954</v>
      </c>
      <c r="H365" s="215">
        <v>0.5</v>
      </c>
      <c r="I365" s="216">
        <v>27.15</v>
      </c>
      <c r="J365" s="241">
        <v>13.57</v>
      </c>
    </row>
    <row r="366" spans="1:10" ht="25.5" x14ac:dyDescent="0.2">
      <c r="A366" s="240" t="s">
        <v>2010</v>
      </c>
      <c r="B366" s="212" t="s">
        <v>2014</v>
      </c>
      <c r="C366" s="211" t="s">
        <v>17</v>
      </c>
      <c r="D366" s="211" t="s">
        <v>2015</v>
      </c>
      <c r="E366" s="213" t="s">
        <v>2013</v>
      </c>
      <c r="F366" s="213"/>
      <c r="G366" s="214" t="s">
        <v>1954</v>
      </c>
      <c r="H366" s="215">
        <v>0.95</v>
      </c>
      <c r="I366" s="216">
        <v>21.55</v>
      </c>
      <c r="J366" s="241">
        <v>20.47</v>
      </c>
    </row>
    <row r="367" spans="1:10" ht="25.5" x14ac:dyDescent="0.2">
      <c r="A367" s="229" t="s">
        <v>1943</v>
      </c>
      <c r="B367" s="205" t="s">
        <v>2085</v>
      </c>
      <c r="C367" s="204" t="s">
        <v>17</v>
      </c>
      <c r="D367" s="204" t="s">
        <v>2086</v>
      </c>
      <c r="E367" s="206" t="s">
        <v>1946</v>
      </c>
      <c r="F367" s="206"/>
      <c r="G367" s="207" t="s">
        <v>19</v>
      </c>
      <c r="H367" s="208">
        <v>1.05</v>
      </c>
      <c r="I367" s="209">
        <v>22.77</v>
      </c>
      <c r="J367" s="230">
        <v>23.9</v>
      </c>
    </row>
    <row r="368" spans="1:10" x14ac:dyDescent="0.2">
      <c r="A368" s="229" t="s">
        <v>1943</v>
      </c>
      <c r="B368" s="205" t="s">
        <v>2087</v>
      </c>
      <c r="C368" s="204" t="s">
        <v>17</v>
      </c>
      <c r="D368" s="204" t="s">
        <v>2088</v>
      </c>
      <c r="E368" s="206" t="s">
        <v>1946</v>
      </c>
      <c r="F368" s="206"/>
      <c r="G368" s="207" t="s">
        <v>113</v>
      </c>
      <c r="H368" s="208">
        <v>0.4</v>
      </c>
      <c r="I368" s="209">
        <v>35.31</v>
      </c>
      <c r="J368" s="230">
        <v>14.12</v>
      </c>
    </row>
    <row r="369" spans="1:10" x14ac:dyDescent="0.2">
      <c r="A369" s="229" t="s">
        <v>1943</v>
      </c>
      <c r="B369" s="205" t="s">
        <v>2089</v>
      </c>
      <c r="C369" s="204" t="s">
        <v>17</v>
      </c>
      <c r="D369" s="204" t="s">
        <v>2090</v>
      </c>
      <c r="E369" s="206" t="s">
        <v>1946</v>
      </c>
      <c r="F369" s="206"/>
      <c r="G369" s="207" t="s">
        <v>34</v>
      </c>
      <c r="H369" s="208">
        <v>0.4</v>
      </c>
      <c r="I369" s="209">
        <v>18.309999999999999</v>
      </c>
      <c r="J369" s="230">
        <v>7.32</v>
      </c>
    </row>
    <row r="370" spans="1:10" ht="25.5" x14ac:dyDescent="0.2">
      <c r="A370" s="231"/>
      <c r="B370" s="232"/>
      <c r="C370" s="232"/>
      <c r="D370" s="232"/>
      <c r="E370" s="232" t="s">
        <v>1969</v>
      </c>
      <c r="F370" s="233">
        <v>24.43</v>
      </c>
      <c r="G370" s="232" t="s">
        <v>1970</v>
      </c>
      <c r="H370" s="233">
        <v>0</v>
      </c>
      <c r="I370" s="232" t="s">
        <v>1971</v>
      </c>
      <c r="J370" s="234">
        <v>24.43</v>
      </c>
    </row>
    <row r="371" spans="1:10" ht="26.25" thickBot="1" x14ac:dyDescent="0.25">
      <c r="A371" s="231"/>
      <c r="B371" s="232"/>
      <c r="C371" s="232"/>
      <c r="D371" s="232"/>
      <c r="E371" s="232" t="s">
        <v>1972</v>
      </c>
      <c r="F371" s="233">
        <v>19.84</v>
      </c>
      <c r="G371" s="232"/>
      <c r="H371" s="235" t="s">
        <v>1973</v>
      </c>
      <c r="I371" s="235"/>
      <c r="J371" s="234">
        <v>99.22</v>
      </c>
    </row>
    <row r="372" spans="1:10" ht="15" thickTop="1" x14ac:dyDescent="0.2">
      <c r="A372" s="236"/>
      <c r="B372" s="210"/>
      <c r="C372" s="210"/>
      <c r="D372" s="210"/>
      <c r="E372" s="210"/>
      <c r="F372" s="210"/>
      <c r="G372" s="210"/>
      <c r="H372" s="210"/>
      <c r="I372" s="210"/>
      <c r="J372" s="237"/>
    </row>
    <row r="373" spans="1:10" ht="30" x14ac:dyDescent="0.2">
      <c r="A373" s="238" t="s">
        <v>533</v>
      </c>
      <c r="B373" s="195" t="s">
        <v>3</v>
      </c>
      <c r="C373" s="194" t="s">
        <v>4</v>
      </c>
      <c r="D373" s="194" t="s">
        <v>5</v>
      </c>
      <c r="E373" s="196" t="s">
        <v>1940</v>
      </c>
      <c r="F373" s="196"/>
      <c r="G373" s="197" t="s">
        <v>6</v>
      </c>
      <c r="H373" s="195" t="s">
        <v>7</v>
      </c>
      <c r="I373" s="195" t="s">
        <v>8</v>
      </c>
      <c r="J373" s="239" t="s">
        <v>10</v>
      </c>
    </row>
    <row r="374" spans="1:10" x14ac:dyDescent="0.2">
      <c r="A374" s="227" t="s">
        <v>1941</v>
      </c>
      <c r="B374" s="199" t="s">
        <v>528</v>
      </c>
      <c r="C374" s="198" t="s">
        <v>437</v>
      </c>
      <c r="D374" s="198" t="s">
        <v>534</v>
      </c>
      <c r="E374" s="200" t="s">
        <v>2009</v>
      </c>
      <c r="F374" s="200"/>
      <c r="G374" s="201" t="s">
        <v>439</v>
      </c>
      <c r="H374" s="202">
        <v>1</v>
      </c>
      <c r="I374" s="203">
        <v>830.23</v>
      </c>
      <c r="J374" s="228">
        <v>830.23</v>
      </c>
    </row>
    <row r="375" spans="1:10" ht="25.5" x14ac:dyDescent="0.2">
      <c r="A375" s="240" t="s">
        <v>2010</v>
      </c>
      <c r="B375" s="212" t="s">
        <v>2065</v>
      </c>
      <c r="C375" s="211" t="s">
        <v>17</v>
      </c>
      <c r="D375" s="211" t="s">
        <v>2066</v>
      </c>
      <c r="E375" s="213" t="s">
        <v>2067</v>
      </c>
      <c r="F375" s="213"/>
      <c r="G375" s="214" t="s">
        <v>1982</v>
      </c>
      <c r="H375" s="215">
        <v>4.03</v>
      </c>
      <c r="I375" s="216">
        <v>115.45</v>
      </c>
      <c r="J375" s="241">
        <v>465.26</v>
      </c>
    </row>
    <row r="376" spans="1:10" ht="38.25" x14ac:dyDescent="0.2">
      <c r="A376" s="240" t="s">
        <v>2010</v>
      </c>
      <c r="B376" s="212" t="s">
        <v>2063</v>
      </c>
      <c r="C376" s="211" t="s">
        <v>17</v>
      </c>
      <c r="D376" s="211" t="s">
        <v>2064</v>
      </c>
      <c r="E376" s="213" t="s">
        <v>2060</v>
      </c>
      <c r="F376" s="213"/>
      <c r="G376" s="214" t="s">
        <v>19</v>
      </c>
      <c r="H376" s="215">
        <v>2</v>
      </c>
      <c r="I376" s="216">
        <v>29.29</v>
      </c>
      <c r="J376" s="241">
        <v>58.58</v>
      </c>
    </row>
    <row r="377" spans="1:10" ht="25.5" x14ac:dyDescent="0.2">
      <c r="A377" s="240" t="s">
        <v>2010</v>
      </c>
      <c r="B377" s="212" t="s">
        <v>2019</v>
      </c>
      <c r="C377" s="211" t="s">
        <v>17</v>
      </c>
      <c r="D377" s="211" t="s">
        <v>2020</v>
      </c>
      <c r="E377" s="213" t="s">
        <v>2013</v>
      </c>
      <c r="F377" s="213"/>
      <c r="G377" s="214" t="s">
        <v>1954</v>
      </c>
      <c r="H377" s="215">
        <v>0.312</v>
      </c>
      <c r="I377" s="216">
        <v>26.87</v>
      </c>
      <c r="J377" s="241">
        <v>8.3800000000000008</v>
      </c>
    </row>
    <row r="378" spans="1:10" ht="25.5" x14ac:dyDescent="0.2">
      <c r="A378" s="240" t="s">
        <v>2010</v>
      </c>
      <c r="B378" s="212" t="s">
        <v>2050</v>
      </c>
      <c r="C378" s="211" t="s">
        <v>17</v>
      </c>
      <c r="D378" s="211" t="s">
        <v>2051</v>
      </c>
      <c r="E378" s="213" t="s">
        <v>2013</v>
      </c>
      <c r="F378" s="213"/>
      <c r="G378" s="214" t="s">
        <v>1954</v>
      </c>
      <c r="H378" s="215">
        <v>2.77</v>
      </c>
      <c r="I378" s="216">
        <v>27.15</v>
      </c>
      <c r="J378" s="241">
        <v>75.2</v>
      </c>
    </row>
    <row r="379" spans="1:10" ht="38.25" x14ac:dyDescent="0.2">
      <c r="A379" s="240" t="s">
        <v>2010</v>
      </c>
      <c r="B379" s="212" t="s">
        <v>2058</v>
      </c>
      <c r="C379" s="211" t="s">
        <v>17</v>
      </c>
      <c r="D379" s="211" t="s">
        <v>2059</v>
      </c>
      <c r="E379" s="213" t="s">
        <v>2060</v>
      </c>
      <c r="F379" s="213"/>
      <c r="G379" s="214" t="s">
        <v>19</v>
      </c>
      <c r="H379" s="215">
        <v>2</v>
      </c>
      <c r="I379" s="216">
        <v>24.17</v>
      </c>
      <c r="J379" s="241">
        <v>48.34</v>
      </c>
    </row>
    <row r="380" spans="1:10" ht="25.5" x14ac:dyDescent="0.2">
      <c r="A380" s="240" t="s">
        <v>2010</v>
      </c>
      <c r="B380" s="212" t="s">
        <v>2061</v>
      </c>
      <c r="C380" s="211" t="s">
        <v>17</v>
      </c>
      <c r="D380" s="211" t="s">
        <v>2062</v>
      </c>
      <c r="E380" s="213" t="s">
        <v>2013</v>
      </c>
      <c r="F380" s="213"/>
      <c r="G380" s="214" t="s">
        <v>1954</v>
      </c>
      <c r="H380" s="215">
        <v>2.77</v>
      </c>
      <c r="I380" s="216">
        <v>22.22</v>
      </c>
      <c r="J380" s="241">
        <v>61.54</v>
      </c>
    </row>
    <row r="381" spans="1:10" x14ac:dyDescent="0.2">
      <c r="A381" s="229" t="s">
        <v>1943</v>
      </c>
      <c r="B381" s="205" t="s">
        <v>2072</v>
      </c>
      <c r="C381" s="204" t="s">
        <v>17</v>
      </c>
      <c r="D381" s="204" t="s">
        <v>2073</v>
      </c>
      <c r="E381" s="206" t="s">
        <v>1946</v>
      </c>
      <c r="F381" s="206"/>
      <c r="G381" s="207" t="s">
        <v>113</v>
      </c>
      <c r="H381" s="208">
        <v>0.32800000000000001</v>
      </c>
      <c r="I381" s="209">
        <v>9.59</v>
      </c>
      <c r="J381" s="230">
        <v>3.14</v>
      </c>
    </row>
    <row r="382" spans="1:10" ht="25.5" x14ac:dyDescent="0.2">
      <c r="A382" s="229" t="s">
        <v>1943</v>
      </c>
      <c r="B382" s="205" t="s">
        <v>2074</v>
      </c>
      <c r="C382" s="204" t="s">
        <v>17</v>
      </c>
      <c r="D382" s="204" t="s">
        <v>2075</v>
      </c>
      <c r="E382" s="206" t="s">
        <v>1946</v>
      </c>
      <c r="F382" s="206"/>
      <c r="G382" s="207" t="s">
        <v>113</v>
      </c>
      <c r="H382" s="208">
        <v>0.32800000000000001</v>
      </c>
      <c r="I382" s="209">
        <v>31.63</v>
      </c>
      <c r="J382" s="230">
        <v>10.37</v>
      </c>
    </row>
    <row r="383" spans="1:10" ht="25.5" x14ac:dyDescent="0.2">
      <c r="A383" s="229" t="s">
        <v>1943</v>
      </c>
      <c r="B383" s="205" t="s">
        <v>2068</v>
      </c>
      <c r="C383" s="204" t="s">
        <v>17</v>
      </c>
      <c r="D383" s="204" t="s">
        <v>2069</v>
      </c>
      <c r="E383" s="206" t="s">
        <v>1946</v>
      </c>
      <c r="F383" s="206"/>
      <c r="G383" s="207" t="s">
        <v>34</v>
      </c>
      <c r="H383" s="208">
        <v>2.25</v>
      </c>
      <c r="I383" s="209">
        <v>44.19</v>
      </c>
      <c r="J383" s="230">
        <v>99.42</v>
      </c>
    </row>
    <row r="384" spans="1:10" ht="25.5" x14ac:dyDescent="0.2">
      <c r="A384" s="231"/>
      <c r="B384" s="232"/>
      <c r="C384" s="232"/>
      <c r="D384" s="232"/>
      <c r="E384" s="232" t="s">
        <v>1969</v>
      </c>
      <c r="F384" s="233">
        <v>168.75</v>
      </c>
      <c r="G384" s="232" t="s">
        <v>1970</v>
      </c>
      <c r="H384" s="233">
        <v>0</v>
      </c>
      <c r="I384" s="232" t="s">
        <v>1971</v>
      </c>
      <c r="J384" s="234">
        <v>168.75</v>
      </c>
    </row>
    <row r="385" spans="1:10" ht="26.25" thickBot="1" x14ac:dyDescent="0.25">
      <c r="A385" s="231"/>
      <c r="B385" s="232"/>
      <c r="C385" s="232"/>
      <c r="D385" s="232"/>
      <c r="E385" s="232" t="s">
        <v>1972</v>
      </c>
      <c r="F385" s="233">
        <v>207.55</v>
      </c>
      <c r="G385" s="232"/>
      <c r="H385" s="235" t="s">
        <v>1973</v>
      </c>
      <c r="I385" s="235"/>
      <c r="J385" s="234">
        <v>1037.78</v>
      </c>
    </row>
    <row r="386" spans="1:10" ht="15" thickTop="1" x14ac:dyDescent="0.2">
      <c r="A386" s="236"/>
      <c r="B386" s="210"/>
      <c r="C386" s="210"/>
      <c r="D386" s="210"/>
      <c r="E386" s="210"/>
      <c r="F386" s="210"/>
      <c r="G386" s="210"/>
      <c r="H386" s="210"/>
      <c r="I386" s="210"/>
      <c r="J386" s="237"/>
    </row>
    <row r="387" spans="1:10" ht="30" x14ac:dyDescent="0.2">
      <c r="A387" s="238" t="s">
        <v>535</v>
      </c>
      <c r="B387" s="195" t="s">
        <v>3</v>
      </c>
      <c r="C387" s="194" t="s">
        <v>4</v>
      </c>
      <c r="D387" s="194" t="s">
        <v>5</v>
      </c>
      <c r="E387" s="196" t="s">
        <v>1940</v>
      </c>
      <c r="F387" s="196"/>
      <c r="G387" s="197" t="s">
        <v>6</v>
      </c>
      <c r="H387" s="195" t="s">
        <v>7</v>
      </c>
      <c r="I387" s="195" t="s">
        <v>8</v>
      </c>
      <c r="J387" s="239" t="s">
        <v>10</v>
      </c>
    </row>
    <row r="388" spans="1:10" ht="38.25" x14ac:dyDescent="0.2">
      <c r="A388" s="227" t="s">
        <v>1941</v>
      </c>
      <c r="B388" s="199" t="s">
        <v>536</v>
      </c>
      <c r="C388" s="198" t="s">
        <v>437</v>
      </c>
      <c r="D388" s="198" t="s">
        <v>537</v>
      </c>
      <c r="E388" s="200" t="s">
        <v>2057</v>
      </c>
      <c r="F388" s="200"/>
      <c r="G388" s="201" t="s">
        <v>439</v>
      </c>
      <c r="H388" s="202">
        <v>1</v>
      </c>
      <c r="I388" s="203">
        <v>1565.56</v>
      </c>
      <c r="J388" s="228">
        <v>1565.56</v>
      </c>
    </row>
    <row r="389" spans="1:10" ht="25.5" x14ac:dyDescent="0.2">
      <c r="A389" s="240" t="s">
        <v>2010</v>
      </c>
      <c r="B389" s="212" t="s">
        <v>2091</v>
      </c>
      <c r="C389" s="211" t="s">
        <v>394</v>
      </c>
      <c r="D389" s="211" t="s">
        <v>2092</v>
      </c>
      <c r="E389" s="213" t="s">
        <v>2093</v>
      </c>
      <c r="F389" s="213"/>
      <c r="G389" s="214" t="s">
        <v>19</v>
      </c>
      <c r="H389" s="215">
        <v>1</v>
      </c>
      <c r="I389" s="216">
        <v>1565.56</v>
      </c>
      <c r="J389" s="241">
        <v>1565.56</v>
      </c>
    </row>
    <row r="390" spans="1:10" ht="25.5" x14ac:dyDescent="0.2">
      <c r="A390" s="231"/>
      <c r="B390" s="232"/>
      <c r="C390" s="232"/>
      <c r="D390" s="232"/>
      <c r="E390" s="232" t="s">
        <v>1969</v>
      </c>
      <c r="F390" s="233">
        <v>0</v>
      </c>
      <c r="G390" s="232" t="s">
        <v>1970</v>
      </c>
      <c r="H390" s="233">
        <v>0</v>
      </c>
      <c r="I390" s="232" t="s">
        <v>1971</v>
      </c>
      <c r="J390" s="234">
        <v>0</v>
      </c>
    </row>
    <row r="391" spans="1:10" ht="26.25" thickBot="1" x14ac:dyDescent="0.25">
      <c r="A391" s="231"/>
      <c r="B391" s="232"/>
      <c r="C391" s="232"/>
      <c r="D391" s="232"/>
      <c r="E391" s="232" t="s">
        <v>1972</v>
      </c>
      <c r="F391" s="233">
        <v>391.39</v>
      </c>
      <c r="G391" s="232"/>
      <c r="H391" s="235" t="s">
        <v>1973</v>
      </c>
      <c r="I391" s="235"/>
      <c r="J391" s="234">
        <v>1956.95</v>
      </c>
    </row>
    <row r="392" spans="1:10" ht="15" thickTop="1" x14ac:dyDescent="0.2">
      <c r="A392" s="236"/>
      <c r="B392" s="210"/>
      <c r="C392" s="210"/>
      <c r="D392" s="210"/>
      <c r="E392" s="210"/>
      <c r="F392" s="210"/>
      <c r="G392" s="210"/>
      <c r="H392" s="210"/>
      <c r="I392" s="210"/>
      <c r="J392" s="237"/>
    </row>
    <row r="393" spans="1:10" ht="30" x14ac:dyDescent="0.2">
      <c r="A393" s="238" t="s">
        <v>541</v>
      </c>
      <c r="B393" s="195" t="s">
        <v>3</v>
      </c>
      <c r="C393" s="194" t="s">
        <v>4</v>
      </c>
      <c r="D393" s="194" t="s">
        <v>5</v>
      </c>
      <c r="E393" s="196" t="s">
        <v>1940</v>
      </c>
      <c r="F393" s="196"/>
      <c r="G393" s="197" t="s">
        <v>6</v>
      </c>
      <c r="H393" s="195" t="s">
        <v>7</v>
      </c>
      <c r="I393" s="195" t="s">
        <v>8</v>
      </c>
      <c r="J393" s="239" t="s">
        <v>10</v>
      </c>
    </row>
    <row r="394" spans="1:10" ht="51" x14ac:dyDescent="0.2">
      <c r="A394" s="227" t="s">
        <v>1941</v>
      </c>
      <c r="B394" s="199" t="s">
        <v>542</v>
      </c>
      <c r="C394" s="198" t="s">
        <v>437</v>
      </c>
      <c r="D394" s="198" t="s">
        <v>543</v>
      </c>
      <c r="E394" s="200" t="s">
        <v>2009</v>
      </c>
      <c r="F394" s="200"/>
      <c r="G394" s="201" t="s">
        <v>439</v>
      </c>
      <c r="H394" s="202">
        <v>1</v>
      </c>
      <c r="I394" s="203">
        <v>221.92</v>
      </c>
      <c r="J394" s="228">
        <v>221.92</v>
      </c>
    </row>
    <row r="395" spans="1:10" ht="25.5" x14ac:dyDescent="0.2">
      <c r="A395" s="240" t="s">
        <v>2010</v>
      </c>
      <c r="B395" s="212" t="s">
        <v>2050</v>
      </c>
      <c r="C395" s="211" t="s">
        <v>17</v>
      </c>
      <c r="D395" s="211" t="s">
        <v>2051</v>
      </c>
      <c r="E395" s="213" t="s">
        <v>2013</v>
      </c>
      <c r="F395" s="213"/>
      <c r="G395" s="214" t="s">
        <v>1954</v>
      </c>
      <c r="H395" s="215">
        <v>0.22</v>
      </c>
      <c r="I395" s="216">
        <v>27.15</v>
      </c>
      <c r="J395" s="241">
        <v>5.97</v>
      </c>
    </row>
    <row r="396" spans="1:10" ht="25.5" x14ac:dyDescent="0.2">
      <c r="A396" s="240" t="s">
        <v>2010</v>
      </c>
      <c r="B396" s="212" t="s">
        <v>2014</v>
      </c>
      <c r="C396" s="211" t="s">
        <v>17</v>
      </c>
      <c r="D396" s="211" t="s">
        <v>2015</v>
      </c>
      <c r="E396" s="213" t="s">
        <v>2013</v>
      </c>
      <c r="F396" s="213"/>
      <c r="G396" s="214" t="s">
        <v>1954</v>
      </c>
      <c r="H396" s="215">
        <v>0.22</v>
      </c>
      <c r="I396" s="216">
        <v>21.55</v>
      </c>
      <c r="J396" s="241">
        <v>4.74</v>
      </c>
    </row>
    <row r="397" spans="1:10" ht="51" x14ac:dyDescent="0.2">
      <c r="A397" s="229" t="s">
        <v>1943</v>
      </c>
      <c r="B397" s="205" t="s">
        <v>2094</v>
      </c>
      <c r="C397" s="204" t="s">
        <v>17</v>
      </c>
      <c r="D397" s="204" t="s">
        <v>2095</v>
      </c>
      <c r="E397" s="206" t="s">
        <v>1946</v>
      </c>
      <c r="F397" s="206"/>
      <c r="G397" s="207" t="s">
        <v>19</v>
      </c>
      <c r="H397" s="208">
        <v>1.06</v>
      </c>
      <c r="I397" s="209">
        <v>198.33</v>
      </c>
      <c r="J397" s="230">
        <v>210.22</v>
      </c>
    </row>
    <row r="398" spans="1:10" x14ac:dyDescent="0.2">
      <c r="A398" s="229" t="s">
        <v>1943</v>
      </c>
      <c r="B398" s="205" t="s">
        <v>2096</v>
      </c>
      <c r="C398" s="204" t="s">
        <v>17</v>
      </c>
      <c r="D398" s="204" t="s">
        <v>2097</v>
      </c>
      <c r="E398" s="206" t="s">
        <v>1946</v>
      </c>
      <c r="F398" s="206"/>
      <c r="G398" s="207" t="s">
        <v>26</v>
      </c>
      <c r="H398" s="208">
        <v>1</v>
      </c>
      <c r="I398" s="209">
        <v>0.99</v>
      </c>
      <c r="J398" s="230">
        <v>0.99</v>
      </c>
    </row>
    <row r="399" spans="1:10" ht="25.5" x14ac:dyDescent="0.2">
      <c r="A399" s="231"/>
      <c r="B399" s="232"/>
      <c r="C399" s="232"/>
      <c r="D399" s="232"/>
      <c r="E399" s="232" t="s">
        <v>1969</v>
      </c>
      <c r="F399" s="233">
        <v>7.77</v>
      </c>
      <c r="G399" s="232" t="s">
        <v>1970</v>
      </c>
      <c r="H399" s="233">
        <v>0</v>
      </c>
      <c r="I399" s="232" t="s">
        <v>1971</v>
      </c>
      <c r="J399" s="234">
        <v>7.77</v>
      </c>
    </row>
    <row r="400" spans="1:10" ht="26.25" thickBot="1" x14ac:dyDescent="0.25">
      <c r="A400" s="231"/>
      <c r="B400" s="232"/>
      <c r="C400" s="232"/>
      <c r="D400" s="232"/>
      <c r="E400" s="232" t="s">
        <v>1972</v>
      </c>
      <c r="F400" s="233">
        <v>55.48</v>
      </c>
      <c r="G400" s="232"/>
      <c r="H400" s="235" t="s">
        <v>1973</v>
      </c>
      <c r="I400" s="235"/>
      <c r="J400" s="234">
        <v>277.39999999999998</v>
      </c>
    </row>
    <row r="401" spans="1:10" ht="15" thickTop="1" x14ac:dyDescent="0.2">
      <c r="A401" s="236"/>
      <c r="B401" s="210"/>
      <c r="C401" s="210"/>
      <c r="D401" s="210"/>
      <c r="E401" s="210"/>
      <c r="F401" s="210"/>
      <c r="G401" s="210"/>
      <c r="H401" s="210"/>
      <c r="I401" s="210"/>
      <c r="J401" s="237"/>
    </row>
    <row r="402" spans="1:10" ht="30" x14ac:dyDescent="0.2">
      <c r="A402" s="238" t="s">
        <v>544</v>
      </c>
      <c r="B402" s="195" t="s">
        <v>3</v>
      </c>
      <c r="C402" s="194" t="s">
        <v>4</v>
      </c>
      <c r="D402" s="194" t="s">
        <v>5</v>
      </c>
      <c r="E402" s="196" t="s">
        <v>1940</v>
      </c>
      <c r="F402" s="196"/>
      <c r="G402" s="197" t="s">
        <v>6</v>
      </c>
      <c r="H402" s="195" t="s">
        <v>7</v>
      </c>
      <c r="I402" s="195" t="s">
        <v>8</v>
      </c>
      <c r="J402" s="239" t="s">
        <v>10</v>
      </c>
    </row>
    <row r="403" spans="1:10" x14ac:dyDescent="0.2">
      <c r="A403" s="227" t="s">
        <v>1941</v>
      </c>
      <c r="B403" s="199" t="s">
        <v>545</v>
      </c>
      <c r="C403" s="198" t="s">
        <v>404</v>
      </c>
      <c r="D403" s="198" t="s">
        <v>546</v>
      </c>
      <c r="E403" s="200">
        <v>27.02</v>
      </c>
      <c r="F403" s="200"/>
      <c r="G403" s="201" t="s">
        <v>19</v>
      </c>
      <c r="H403" s="202">
        <v>1</v>
      </c>
      <c r="I403" s="203">
        <v>169.64</v>
      </c>
      <c r="J403" s="228">
        <v>169.64</v>
      </c>
    </row>
    <row r="404" spans="1:10" ht="38.25" x14ac:dyDescent="0.2">
      <c r="A404" s="229" t="s">
        <v>1943</v>
      </c>
      <c r="B404" s="205" t="s">
        <v>2098</v>
      </c>
      <c r="C404" s="204" t="s">
        <v>404</v>
      </c>
      <c r="D404" s="204" t="s">
        <v>2099</v>
      </c>
      <c r="E404" s="206" t="s">
        <v>1946</v>
      </c>
      <c r="F404" s="206"/>
      <c r="G404" s="207" t="s">
        <v>19</v>
      </c>
      <c r="H404" s="208">
        <v>1.1000000000000001</v>
      </c>
      <c r="I404" s="209">
        <v>56.01</v>
      </c>
      <c r="J404" s="230">
        <v>61.61</v>
      </c>
    </row>
    <row r="405" spans="1:10" ht="38.25" x14ac:dyDescent="0.2">
      <c r="A405" s="229" t="s">
        <v>1943</v>
      </c>
      <c r="B405" s="205" t="s">
        <v>1994</v>
      </c>
      <c r="C405" s="204" t="s">
        <v>404</v>
      </c>
      <c r="D405" s="204" t="s">
        <v>1995</v>
      </c>
      <c r="E405" s="206" t="s">
        <v>1953</v>
      </c>
      <c r="F405" s="206"/>
      <c r="G405" s="207" t="s">
        <v>1954</v>
      </c>
      <c r="H405" s="208">
        <v>1.97</v>
      </c>
      <c r="I405" s="209">
        <v>33.65</v>
      </c>
      <c r="J405" s="230">
        <v>66.290000000000006</v>
      </c>
    </row>
    <row r="406" spans="1:10" ht="38.25" x14ac:dyDescent="0.2">
      <c r="A406" s="229" t="s">
        <v>1943</v>
      </c>
      <c r="B406" s="205" t="s">
        <v>2100</v>
      </c>
      <c r="C406" s="204" t="s">
        <v>404</v>
      </c>
      <c r="D406" s="204" t="s">
        <v>2101</v>
      </c>
      <c r="E406" s="206" t="s">
        <v>1953</v>
      </c>
      <c r="F406" s="206"/>
      <c r="G406" s="207" t="s">
        <v>1954</v>
      </c>
      <c r="H406" s="208">
        <v>1.97</v>
      </c>
      <c r="I406" s="209">
        <v>21.19</v>
      </c>
      <c r="J406" s="230">
        <v>41.74</v>
      </c>
    </row>
    <row r="407" spans="1:10" ht="25.5" x14ac:dyDescent="0.2">
      <c r="A407" s="231"/>
      <c r="B407" s="232"/>
      <c r="C407" s="232"/>
      <c r="D407" s="232"/>
      <c r="E407" s="232" t="s">
        <v>1969</v>
      </c>
      <c r="F407" s="233">
        <v>108.03</v>
      </c>
      <c r="G407" s="232" t="s">
        <v>1970</v>
      </c>
      <c r="H407" s="233">
        <v>0</v>
      </c>
      <c r="I407" s="232" t="s">
        <v>1971</v>
      </c>
      <c r="J407" s="234">
        <v>108.03</v>
      </c>
    </row>
    <row r="408" spans="1:10" ht="26.25" thickBot="1" x14ac:dyDescent="0.25">
      <c r="A408" s="231"/>
      <c r="B408" s="232"/>
      <c r="C408" s="232"/>
      <c r="D408" s="232"/>
      <c r="E408" s="232" t="s">
        <v>1972</v>
      </c>
      <c r="F408" s="233">
        <v>42.41</v>
      </c>
      <c r="G408" s="232"/>
      <c r="H408" s="235" t="s">
        <v>1973</v>
      </c>
      <c r="I408" s="235"/>
      <c r="J408" s="234">
        <v>212.05</v>
      </c>
    </row>
    <row r="409" spans="1:10" ht="15" thickTop="1" x14ac:dyDescent="0.2">
      <c r="A409" s="236"/>
      <c r="B409" s="210"/>
      <c r="C409" s="210"/>
      <c r="D409" s="210"/>
      <c r="E409" s="210"/>
      <c r="F409" s="210"/>
      <c r="G409" s="210"/>
      <c r="H409" s="210"/>
      <c r="I409" s="210"/>
      <c r="J409" s="237"/>
    </row>
    <row r="410" spans="1:10" ht="30" x14ac:dyDescent="0.2">
      <c r="A410" s="238" t="s">
        <v>576</v>
      </c>
      <c r="B410" s="195" t="s">
        <v>3</v>
      </c>
      <c r="C410" s="194" t="s">
        <v>4</v>
      </c>
      <c r="D410" s="194" t="s">
        <v>5</v>
      </c>
      <c r="E410" s="196" t="s">
        <v>1940</v>
      </c>
      <c r="F410" s="196"/>
      <c r="G410" s="197" t="s">
        <v>6</v>
      </c>
      <c r="H410" s="195" t="s">
        <v>7</v>
      </c>
      <c r="I410" s="195" t="s">
        <v>8</v>
      </c>
      <c r="J410" s="239" t="s">
        <v>10</v>
      </c>
    </row>
    <row r="411" spans="1:10" ht="25.5" x14ac:dyDescent="0.2">
      <c r="A411" s="227" t="s">
        <v>1941</v>
      </c>
      <c r="B411" s="199" t="s">
        <v>577</v>
      </c>
      <c r="C411" s="198" t="s">
        <v>437</v>
      </c>
      <c r="D411" s="198" t="s">
        <v>578</v>
      </c>
      <c r="E411" s="200" t="s">
        <v>2009</v>
      </c>
      <c r="F411" s="200"/>
      <c r="G411" s="201" t="s">
        <v>439</v>
      </c>
      <c r="H411" s="202">
        <v>1</v>
      </c>
      <c r="I411" s="203">
        <v>67.489999999999995</v>
      </c>
      <c r="J411" s="228">
        <v>67.489999999999995</v>
      </c>
    </row>
    <row r="412" spans="1:10" ht="25.5" x14ac:dyDescent="0.2">
      <c r="A412" s="240" t="s">
        <v>2010</v>
      </c>
      <c r="B412" s="212" t="s">
        <v>2102</v>
      </c>
      <c r="C412" s="211" t="s">
        <v>17</v>
      </c>
      <c r="D412" s="211" t="s">
        <v>2103</v>
      </c>
      <c r="E412" s="213" t="s">
        <v>2067</v>
      </c>
      <c r="F412" s="213"/>
      <c r="G412" s="214" t="s">
        <v>2104</v>
      </c>
      <c r="H412" s="215">
        <v>1.2999999999999999E-3</v>
      </c>
      <c r="I412" s="216">
        <v>27.95</v>
      </c>
      <c r="J412" s="241">
        <v>0.03</v>
      </c>
    </row>
    <row r="413" spans="1:10" ht="25.5" x14ac:dyDescent="0.2">
      <c r="A413" s="240" t="s">
        <v>2010</v>
      </c>
      <c r="B413" s="212" t="s">
        <v>2014</v>
      </c>
      <c r="C413" s="211" t="s">
        <v>17</v>
      </c>
      <c r="D413" s="211" t="s">
        <v>2015</v>
      </c>
      <c r="E413" s="213" t="s">
        <v>2013</v>
      </c>
      <c r="F413" s="213"/>
      <c r="G413" s="214" t="s">
        <v>1954</v>
      </c>
      <c r="H413" s="215">
        <v>9.7000000000000003E-2</v>
      </c>
      <c r="I413" s="216">
        <v>21.55</v>
      </c>
      <c r="J413" s="241">
        <v>2.09</v>
      </c>
    </row>
    <row r="414" spans="1:10" ht="25.5" x14ac:dyDescent="0.2">
      <c r="A414" s="240" t="s">
        <v>2010</v>
      </c>
      <c r="B414" s="212" t="s">
        <v>2105</v>
      </c>
      <c r="C414" s="211" t="s">
        <v>17</v>
      </c>
      <c r="D414" s="211" t="s">
        <v>2106</v>
      </c>
      <c r="E414" s="213" t="s">
        <v>2067</v>
      </c>
      <c r="F414" s="213"/>
      <c r="G414" s="214" t="s">
        <v>1982</v>
      </c>
      <c r="H414" s="215">
        <v>8.9999999999999998E-4</v>
      </c>
      <c r="I414" s="216">
        <v>29.06</v>
      </c>
      <c r="J414" s="241">
        <v>0.02</v>
      </c>
    </row>
    <row r="415" spans="1:10" ht="25.5" x14ac:dyDescent="0.2">
      <c r="A415" s="240" t="s">
        <v>2010</v>
      </c>
      <c r="B415" s="212" t="s">
        <v>2107</v>
      </c>
      <c r="C415" s="211" t="s">
        <v>17</v>
      </c>
      <c r="D415" s="211" t="s">
        <v>2108</v>
      </c>
      <c r="E415" s="213" t="s">
        <v>2013</v>
      </c>
      <c r="F415" s="213"/>
      <c r="G415" s="214" t="s">
        <v>1954</v>
      </c>
      <c r="H415" s="215">
        <v>9.0999999999999998E-2</v>
      </c>
      <c r="I415" s="216">
        <v>25.89</v>
      </c>
      <c r="J415" s="241">
        <v>2.35</v>
      </c>
    </row>
    <row r="416" spans="1:10" ht="25.5" x14ac:dyDescent="0.2">
      <c r="A416" s="229" t="s">
        <v>1943</v>
      </c>
      <c r="B416" s="205" t="s">
        <v>2109</v>
      </c>
      <c r="C416" s="204" t="s">
        <v>17</v>
      </c>
      <c r="D416" s="204" t="s">
        <v>2110</v>
      </c>
      <c r="E416" s="206" t="s">
        <v>1946</v>
      </c>
      <c r="F416" s="206"/>
      <c r="G416" s="207" t="s">
        <v>19</v>
      </c>
      <c r="H416" s="208">
        <v>1.1599999999999999</v>
      </c>
      <c r="I416" s="209">
        <v>52.67</v>
      </c>
      <c r="J416" s="230">
        <v>61.09</v>
      </c>
    </row>
    <row r="417" spans="1:10" ht="25.5" x14ac:dyDescent="0.2">
      <c r="A417" s="229" t="s">
        <v>1943</v>
      </c>
      <c r="B417" s="205" t="s">
        <v>2111</v>
      </c>
      <c r="C417" s="204" t="s">
        <v>17</v>
      </c>
      <c r="D417" s="204" t="s">
        <v>2112</v>
      </c>
      <c r="E417" s="206" t="s">
        <v>1946</v>
      </c>
      <c r="F417" s="206"/>
      <c r="G417" s="207" t="s">
        <v>1362</v>
      </c>
      <c r="H417" s="208">
        <v>1.45</v>
      </c>
      <c r="I417" s="209">
        <v>1.32</v>
      </c>
      <c r="J417" s="230">
        <v>1.91</v>
      </c>
    </row>
    <row r="418" spans="1:10" ht="25.5" x14ac:dyDescent="0.2">
      <c r="A418" s="231"/>
      <c r="B418" s="232"/>
      <c r="C418" s="232"/>
      <c r="D418" s="232"/>
      <c r="E418" s="232" t="s">
        <v>1969</v>
      </c>
      <c r="F418" s="233">
        <v>3.26</v>
      </c>
      <c r="G418" s="232" t="s">
        <v>1970</v>
      </c>
      <c r="H418" s="233">
        <v>0</v>
      </c>
      <c r="I418" s="232" t="s">
        <v>1971</v>
      </c>
      <c r="J418" s="234">
        <v>3.26</v>
      </c>
    </row>
    <row r="419" spans="1:10" ht="26.25" thickBot="1" x14ac:dyDescent="0.25">
      <c r="A419" s="231"/>
      <c r="B419" s="232"/>
      <c r="C419" s="232"/>
      <c r="D419" s="232"/>
      <c r="E419" s="232" t="s">
        <v>1972</v>
      </c>
      <c r="F419" s="233">
        <v>16.87</v>
      </c>
      <c r="G419" s="232"/>
      <c r="H419" s="235" t="s">
        <v>1973</v>
      </c>
      <c r="I419" s="235"/>
      <c r="J419" s="234">
        <v>84.36</v>
      </c>
    </row>
    <row r="420" spans="1:10" ht="15" thickTop="1" x14ac:dyDescent="0.2">
      <c r="A420" s="236"/>
      <c r="B420" s="210"/>
      <c r="C420" s="210"/>
      <c r="D420" s="210"/>
      <c r="E420" s="210"/>
      <c r="F420" s="210"/>
      <c r="G420" s="210"/>
      <c r="H420" s="210"/>
      <c r="I420" s="210"/>
      <c r="J420" s="237"/>
    </row>
    <row r="421" spans="1:10" ht="30" x14ac:dyDescent="0.2">
      <c r="A421" s="238" t="s">
        <v>616</v>
      </c>
      <c r="B421" s="195" t="s">
        <v>3</v>
      </c>
      <c r="C421" s="194" t="s">
        <v>4</v>
      </c>
      <c r="D421" s="194" t="s">
        <v>5</v>
      </c>
      <c r="E421" s="196" t="s">
        <v>1940</v>
      </c>
      <c r="F421" s="196"/>
      <c r="G421" s="197" t="s">
        <v>6</v>
      </c>
      <c r="H421" s="195" t="s">
        <v>7</v>
      </c>
      <c r="I421" s="195" t="s">
        <v>8</v>
      </c>
      <c r="J421" s="239" t="s">
        <v>10</v>
      </c>
    </row>
    <row r="422" spans="1:10" x14ac:dyDescent="0.2">
      <c r="A422" s="227" t="s">
        <v>1941</v>
      </c>
      <c r="B422" s="199" t="s">
        <v>617</v>
      </c>
      <c r="C422" s="198" t="s">
        <v>394</v>
      </c>
      <c r="D422" s="198" t="s">
        <v>618</v>
      </c>
      <c r="E422" s="200" t="s">
        <v>2113</v>
      </c>
      <c r="F422" s="200"/>
      <c r="G422" s="201" t="s">
        <v>34</v>
      </c>
      <c r="H422" s="202">
        <v>1</v>
      </c>
      <c r="I422" s="203">
        <v>17.059999999999999</v>
      </c>
      <c r="J422" s="228">
        <v>17.059999999999999</v>
      </c>
    </row>
    <row r="423" spans="1:10" x14ac:dyDescent="0.2">
      <c r="A423" s="229" t="s">
        <v>1943</v>
      </c>
      <c r="B423" s="205" t="s">
        <v>1986</v>
      </c>
      <c r="C423" s="204" t="s">
        <v>394</v>
      </c>
      <c r="D423" s="204" t="s">
        <v>1987</v>
      </c>
      <c r="E423" s="206" t="s">
        <v>1953</v>
      </c>
      <c r="F423" s="206"/>
      <c r="G423" s="207" t="s">
        <v>1954</v>
      </c>
      <c r="H423" s="208">
        <v>0.26100000000000001</v>
      </c>
      <c r="I423" s="209">
        <v>16.559999999999999</v>
      </c>
      <c r="J423" s="230">
        <v>4.32</v>
      </c>
    </row>
    <row r="424" spans="1:10" x14ac:dyDescent="0.2">
      <c r="A424" s="229" t="s">
        <v>1943</v>
      </c>
      <c r="B424" s="205" t="s">
        <v>2114</v>
      </c>
      <c r="C424" s="204" t="s">
        <v>394</v>
      </c>
      <c r="D424" s="204" t="s">
        <v>2115</v>
      </c>
      <c r="E424" s="206" t="s">
        <v>1946</v>
      </c>
      <c r="F424" s="206"/>
      <c r="G424" s="207" t="s">
        <v>26</v>
      </c>
      <c r="H424" s="208">
        <v>1</v>
      </c>
      <c r="I424" s="209">
        <v>2.54</v>
      </c>
      <c r="J424" s="230">
        <v>2.54</v>
      </c>
    </row>
    <row r="425" spans="1:10" x14ac:dyDescent="0.2">
      <c r="A425" s="229" t="s">
        <v>1943</v>
      </c>
      <c r="B425" s="205" t="s">
        <v>2116</v>
      </c>
      <c r="C425" s="204" t="s">
        <v>394</v>
      </c>
      <c r="D425" s="204" t="s">
        <v>2117</v>
      </c>
      <c r="E425" s="206" t="s">
        <v>1946</v>
      </c>
      <c r="F425" s="206"/>
      <c r="G425" s="207" t="s">
        <v>34</v>
      </c>
      <c r="H425" s="208">
        <v>1.05</v>
      </c>
      <c r="I425" s="209">
        <v>4.63</v>
      </c>
      <c r="J425" s="230">
        <v>4.8600000000000003</v>
      </c>
    </row>
    <row r="426" spans="1:10" x14ac:dyDescent="0.2">
      <c r="A426" s="229" t="s">
        <v>1943</v>
      </c>
      <c r="B426" s="205" t="s">
        <v>1984</v>
      </c>
      <c r="C426" s="204" t="s">
        <v>394</v>
      </c>
      <c r="D426" s="204" t="s">
        <v>1985</v>
      </c>
      <c r="E426" s="206" t="s">
        <v>1953</v>
      </c>
      <c r="F426" s="206"/>
      <c r="G426" s="207" t="s">
        <v>1954</v>
      </c>
      <c r="H426" s="208">
        <v>0.26100000000000001</v>
      </c>
      <c r="I426" s="209">
        <v>20.46</v>
      </c>
      <c r="J426" s="230">
        <v>5.34</v>
      </c>
    </row>
    <row r="427" spans="1:10" ht="25.5" x14ac:dyDescent="0.2">
      <c r="A427" s="231"/>
      <c r="B427" s="232"/>
      <c r="C427" s="232"/>
      <c r="D427" s="232"/>
      <c r="E427" s="232" t="s">
        <v>1969</v>
      </c>
      <c r="F427" s="233">
        <v>9.66</v>
      </c>
      <c r="G427" s="232" t="s">
        <v>1970</v>
      </c>
      <c r="H427" s="233">
        <v>0</v>
      </c>
      <c r="I427" s="232" t="s">
        <v>1971</v>
      </c>
      <c r="J427" s="234">
        <v>9.66</v>
      </c>
    </row>
    <row r="428" spans="1:10" ht="26.25" thickBot="1" x14ac:dyDescent="0.25">
      <c r="A428" s="231"/>
      <c r="B428" s="232"/>
      <c r="C428" s="232"/>
      <c r="D428" s="232"/>
      <c r="E428" s="232" t="s">
        <v>1972</v>
      </c>
      <c r="F428" s="233">
        <v>4.26</v>
      </c>
      <c r="G428" s="232"/>
      <c r="H428" s="235" t="s">
        <v>1973</v>
      </c>
      <c r="I428" s="235"/>
      <c r="J428" s="234">
        <v>21.32</v>
      </c>
    </row>
    <row r="429" spans="1:10" ht="15" thickTop="1" x14ac:dyDescent="0.2">
      <c r="A429" s="236"/>
      <c r="B429" s="210"/>
      <c r="C429" s="210"/>
      <c r="D429" s="210"/>
      <c r="E429" s="210"/>
      <c r="F429" s="210"/>
      <c r="G429" s="210"/>
      <c r="H429" s="210"/>
      <c r="I429" s="210"/>
      <c r="J429" s="237"/>
    </row>
    <row r="430" spans="1:10" ht="30" x14ac:dyDescent="0.2">
      <c r="A430" s="238" t="s">
        <v>625</v>
      </c>
      <c r="B430" s="195" t="s">
        <v>3</v>
      </c>
      <c r="C430" s="194" t="s">
        <v>4</v>
      </c>
      <c r="D430" s="194" t="s">
        <v>5</v>
      </c>
      <c r="E430" s="196" t="s">
        <v>1940</v>
      </c>
      <c r="F430" s="196"/>
      <c r="G430" s="197" t="s">
        <v>6</v>
      </c>
      <c r="H430" s="195" t="s">
        <v>7</v>
      </c>
      <c r="I430" s="195" t="s">
        <v>8</v>
      </c>
      <c r="J430" s="239" t="s">
        <v>10</v>
      </c>
    </row>
    <row r="431" spans="1:10" x14ac:dyDescent="0.2">
      <c r="A431" s="227" t="s">
        <v>1941</v>
      </c>
      <c r="B431" s="199" t="s">
        <v>626</v>
      </c>
      <c r="C431" s="198" t="s">
        <v>437</v>
      </c>
      <c r="D431" s="198" t="s">
        <v>627</v>
      </c>
      <c r="E431" s="200" t="s">
        <v>2009</v>
      </c>
      <c r="F431" s="200"/>
      <c r="G431" s="201" t="s">
        <v>439</v>
      </c>
      <c r="H431" s="202">
        <v>1</v>
      </c>
      <c r="I431" s="203">
        <v>149.36000000000001</v>
      </c>
      <c r="J431" s="228">
        <v>149.36000000000001</v>
      </c>
    </row>
    <row r="432" spans="1:10" ht="25.5" x14ac:dyDescent="0.2">
      <c r="A432" s="240" t="s">
        <v>2010</v>
      </c>
      <c r="B432" s="212" t="s">
        <v>2118</v>
      </c>
      <c r="C432" s="211" t="s">
        <v>17</v>
      </c>
      <c r="D432" s="211" t="s">
        <v>2119</v>
      </c>
      <c r="E432" s="213" t="s">
        <v>2013</v>
      </c>
      <c r="F432" s="213"/>
      <c r="G432" s="214" t="s">
        <v>1954</v>
      </c>
      <c r="H432" s="215">
        <v>1</v>
      </c>
      <c r="I432" s="216">
        <v>22.46</v>
      </c>
      <c r="J432" s="241">
        <v>22.46</v>
      </c>
    </row>
    <row r="433" spans="1:10" ht="25.5" x14ac:dyDescent="0.2">
      <c r="A433" s="240" t="s">
        <v>2010</v>
      </c>
      <c r="B433" s="212" t="s">
        <v>2061</v>
      </c>
      <c r="C433" s="211" t="s">
        <v>17</v>
      </c>
      <c r="D433" s="211" t="s">
        <v>2062</v>
      </c>
      <c r="E433" s="213" t="s">
        <v>2013</v>
      </c>
      <c r="F433" s="213"/>
      <c r="G433" s="214" t="s">
        <v>1954</v>
      </c>
      <c r="H433" s="215">
        <v>1</v>
      </c>
      <c r="I433" s="216">
        <v>22.22</v>
      </c>
      <c r="J433" s="241">
        <v>22.22</v>
      </c>
    </row>
    <row r="434" spans="1:10" ht="25.5" x14ac:dyDescent="0.2">
      <c r="A434" s="240" t="s">
        <v>2010</v>
      </c>
      <c r="B434" s="212" t="s">
        <v>2050</v>
      </c>
      <c r="C434" s="211" t="s">
        <v>17</v>
      </c>
      <c r="D434" s="211" t="s">
        <v>2051</v>
      </c>
      <c r="E434" s="213" t="s">
        <v>2013</v>
      </c>
      <c r="F434" s="213"/>
      <c r="G434" s="214" t="s">
        <v>1954</v>
      </c>
      <c r="H434" s="215">
        <v>1</v>
      </c>
      <c r="I434" s="216">
        <v>27.15</v>
      </c>
      <c r="J434" s="241">
        <v>27.15</v>
      </c>
    </row>
    <row r="435" spans="1:10" ht="25.5" x14ac:dyDescent="0.2">
      <c r="A435" s="240" t="s">
        <v>2010</v>
      </c>
      <c r="B435" s="212" t="s">
        <v>2120</v>
      </c>
      <c r="C435" s="211" t="s">
        <v>17</v>
      </c>
      <c r="D435" s="211" t="s">
        <v>2121</v>
      </c>
      <c r="E435" s="213" t="s">
        <v>2013</v>
      </c>
      <c r="F435" s="213"/>
      <c r="G435" s="214" t="s">
        <v>1954</v>
      </c>
      <c r="H435" s="215">
        <v>1</v>
      </c>
      <c r="I435" s="216">
        <v>27.95</v>
      </c>
      <c r="J435" s="241">
        <v>27.95</v>
      </c>
    </row>
    <row r="436" spans="1:10" x14ac:dyDescent="0.2">
      <c r="A436" s="229" t="s">
        <v>1943</v>
      </c>
      <c r="B436" s="205" t="s">
        <v>2122</v>
      </c>
      <c r="C436" s="204" t="s">
        <v>17</v>
      </c>
      <c r="D436" s="204" t="s">
        <v>2123</v>
      </c>
      <c r="E436" s="206" t="s">
        <v>2124</v>
      </c>
      <c r="F436" s="206"/>
      <c r="G436" s="207" t="s">
        <v>2125</v>
      </c>
      <c r="H436" s="208">
        <v>3.86</v>
      </c>
      <c r="I436" s="209">
        <v>1.1299999999999999</v>
      </c>
      <c r="J436" s="230">
        <v>4.3600000000000003</v>
      </c>
    </row>
    <row r="437" spans="1:10" x14ac:dyDescent="0.2">
      <c r="A437" s="229" t="s">
        <v>1943</v>
      </c>
      <c r="B437" s="205" t="s">
        <v>2126</v>
      </c>
      <c r="C437" s="204" t="s">
        <v>17</v>
      </c>
      <c r="D437" s="204" t="s">
        <v>2127</v>
      </c>
      <c r="E437" s="206" t="s">
        <v>1946</v>
      </c>
      <c r="F437" s="206"/>
      <c r="G437" s="207" t="s">
        <v>113</v>
      </c>
      <c r="H437" s="208">
        <v>0.68600000000000005</v>
      </c>
      <c r="I437" s="209">
        <v>8.02</v>
      </c>
      <c r="J437" s="230">
        <v>5.5</v>
      </c>
    </row>
    <row r="438" spans="1:10" x14ac:dyDescent="0.2">
      <c r="A438" s="229" t="s">
        <v>1943</v>
      </c>
      <c r="B438" s="205" t="s">
        <v>2087</v>
      </c>
      <c r="C438" s="204" t="s">
        <v>17</v>
      </c>
      <c r="D438" s="204" t="s">
        <v>2088</v>
      </c>
      <c r="E438" s="206" t="s">
        <v>1946</v>
      </c>
      <c r="F438" s="206"/>
      <c r="G438" s="207" t="s">
        <v>113</v>
      </c>
      <c r="H438" s="208">
        <v>4.1000000000000002E-2</v>
      </c>
      <c r="I438" s="209">
        <v>35.31</v>
      </c>
      <c r="J438" s="230">
        <v>1.44</v>
      </c>
    </row>
    <row r="439" spans="1:10" ht="38.25" x14ac:dyDescent="0.2">
      <c r="A439" s="229" t="s">
        <v>1943</v>
      </c>
      <c r="B439" s="205" t="s">
        <v>2128</v>
      </c>
      <c r="C439" s="204" t="s">
        <v>404</v>
      </c>
      <c r="D439" s="204" t="s">
        <v>2129</v>
      </c>
      <c r="E439" s="206" t="s">
        <v>1946</v>
      </c>
      <c r="F439" s="206"/>
      <c r="G439" s="207" t="s">
        <v>19</v>
      </c>
      <c r="H439" s="208">
        <v>1.05</v>
      </c>
      <c r="I439" s="209">
        <v>36.46</v>
      </c>
      <c r="J439" s="230">
        <v>38.28</v>
      </c>
    </row>
    <row r="440" spans="1:10" ht="25.5" x14ac:dyDescent="0.2">
      <c r="A440" s="231"/>
      <c r="B440" s="232"/>
      <c r="C440" s="232"/>
      <c r="D440" s="232"/>
      <c r="E440" s="232" t="s">
        <v>1969</v>
      </c>
      <c r="F440" s="233">
        <v>71.599999999999994</v>
      </c>
      <c r="G440" s="232" t="s">
        <v>1970</v>
      </c>
      <c r="H440" s="233">
        <v>0</v>
      </c>
      <c r="I440" s="232" t="s">
        <v>1971</v>
      </c>
      <c r="J440" s="234">
        <v>71.599999999999994</v>
      </c>
    </row>
    <row r="441" spans="1:10" ht="26.25" thickBot="1" x14ac:dyDescent="0.25">
      <c r="A441" s="231"/>
      <c r="B441" s="232"/>
      <c r="C441" s="232"/>
      <c r="D441" s="232"/>
      <c r="E441" s="232" t="s">
        <v>1972</v>
      </c>
      <c r="F441" s="233">
        <v>37.340000000000003</v>
      </c>
      <c r="G441" s="232"/>
      <c r="H441" s="235" t="s">
        <v>1973</v>
      </c>
      <c r="I441" s="235"/>
      <c r="J441" s="234">
        <v>186.7</v>
      </c>
    </row>
    <row r="442" spans="1:10" ht="15" thickTop="1" x14ac:dyDescent="0.2">
      <c r="A442" s="236"/>
      <c r="B442" s="210"/>
      <c r="C442" s="210"/>
      <c r="D442" s="210"/>
      <c r="E442" s="210"/>
      <c r="F442" s="210"/>
      <c r="G442" s="210"/>
      <c r="H442" s="210"/>
      <c r="I442" s="210"/>
      <c r="J442" s="237"/>
    </row>
    <row r="443" spans="1:10" ht="30" x14ac:dyDescent="0.2">
      <c r="A443" s="238" t="s">
        <v>637</v>
      </c>
      <c r="B443" s="195" t="s">
        <v>3</v>
      </c>
      <c r="C443" s="194" t="s">
        <v>4</v>
      </c>
      <c r="D443" s="194" t="s">
        <v>5</v>
      </c>
      <c r="E443" s="196" t="s">
        <v>1940</v>
      </c>
      <c r="F443" s="196"/>
      <c r="G443" s="197" t="s">
        <v>6</v>
      </c>
      <c r="H443" s="195" t="s">
        <v>7</v>
      </c>
      <c r="I443" s="195" t="s">
        <v>8</v>
      </c>
      <c r="J443" s="239" t="s">
        <v>10</v>
      </c>
    </row>
    <row r="444" spans="1:10" x14ac:dyDescent="0.2">
      <c r="A444" s="227" t="s">
        <v>1941</v>
      </c>
      <c r="B444" s="199" t="s">
        <v>638</v>
      </c>
      <c r="C444" s="198" t="s">
        <v>437</v>
      </c>
      <c r="D444" s="198" t="s">
        <v>639</v>
      </c>
      <c r="E444" s="200" t="s">
        <v>2009</v>
      </c>
      <c r="F444" s="200"/>
      <c r="G444" s="201" t="s">
        <v>439</v>
      </c>
      <c r="H444" s="202">
        <v>1</v>
      </c>
      <c r="I444" s="203">
        <v>38.82</v>
      </c>
      <c r="J444" s="228">
        <v>38.82</v>
      </c>
    </row>
    <row r="445" spans="1:10" ht="25.5" x14ac:dyDescent="0.2">
      <c r="A445" s="240" t="s">
        <v>2010</v>
      </c>
      <c r="B445" s="212" t="s">
        <v>2130</v>
      </c>
      <c r="C445" s="211" t="s">
        <v>17</v>
      </c>
      <c r="D445" s="211" t="s">
        <v>2131</v>
      </c>
      <c r="E445" s="213" t="s">
        <v>2132</v>
      </c>
      <c r="F445" s="213"/>
      <c r="G445" s="214" t="s">
        <v>58</v>
      </c>
      <c r="H445" s="215">
        <v>4.3099999999999999E-2</v>
      </c>
      <c r="I445" s="216">
        <v>614.74</v>
      </c>
      <c r="J445" s="241">
        <v>26.49</v>
      </c>
    </row>
    <row r="446" spans="1:10" ht="25.5" x14ac:dyDescent="0.2">
      <c r="A446" s="240" t="s">
        <v>2010</v>
      </c>
      <c r="B446" s="212" t="s">
        <v>2019</v>
      </c>
      <c r="C446" s="211" t="s">
        <v>17</v>
      </c>
      <c r="D446" s="211" t="s">
        <v>2020</v>
      </c>
      <c r="E446" s="213" t="s">
        <v>2013</v>
      </c>
      <c r="F446" s="213"/>
      <c r="G446" s="214" t="s">
        <v>1954</v>
      </c>
      <c r="H446" s="215">
        <v>0.245</v>
      </c>
      <c r="I446" s="216">
        <v>26.87</v>
      </c>
      <c r="J446" s="241">
        <v>6.58</v>
      </c>
    </row>
    <row r="447" spans="1:10" ht="25.5" x14ac:dyDescent="0.2">
      <c r="A447" s="240" t="s">
        <v>2010</v>
      </c>
      <c r="B447" s="212" t="s">
        <v>2014</v>
      </c>
      <c r="C447" s="211" t="s">
        <v>17</v>
      </c>
      <c r="D447" s="211" t="s">
        <v>2015</v>
      </c>
      <c r="E447" s="213" t="s">
        <v>2013</v>
      </c>
      <c r="F447" s="213"/>
      <c r="G447" s="214" t="s">
        <v>1954</v>
      </c>
      <c r="H447" s="215">
        <v>0.123</v>
      </c>
      <c r="I447" s="216">
        <v>21.55</v>
      </c>
      <c r="J447" s="241">
        <v>2.65</v>
      </c>
    </row>
    <row r="448" spans="1:10" x14ac:dyDescent="0.2">
      <c r="A448" s="229" t="s">
        <v>1943</v>
      </c>
      <c r="B448" s="205" t="s">
        <v>2133</v>
      </c>
      <c r="C448" s="204" t="s">
        <v>17</v>
      </c>
      <c r="D448" s="204" t="s">
        <v>2134</v>
      </c>
      <c r="E448" s="206" t="s">
        <v>1946</v>
      </c>
      <c r="F448" s="206"/>
      <c r="G448" s="207" t="s">
        <v>113</v>
      </c>
      <c r="H448" s="208">
        <v>0.5</v>
      </c>
      <c r="I448" s="209">
        <v>0.83</v>
      </c>
      <c r="J448" s="230">
        <v>0.41</v>
      </c>
    </row>
    <row r="449" spans="1:10" x14ac:dyDescent="0.2">
      <c r="A449" s="229" t="s">
        <v>1943</v>
      </c>
      <c r="B449" s="205" t="s">
        <v>2135</v>
      </c>
      <c r="C449" s="204" t="s">
        <v>17</v>
      </c>
      <c r="D449" s="204" t="s">
        <v>2136</v>
      </c>
      <c r="E449" s="206" t="s">
        <v>1946</v>
      </c>
      <c r="F449" s="206"/>
      <c r="G449" s="207" t="s">
        <v>2137</v>
      </c>
      <c r="H449" s="208">
        <v>0.21</v>
      </c>
      <c r="I449" s="209">
        <v>12.85</v>
      </c>
      <c r="J449" s="230">
        <v>2.69</v>
      </c>
    </row>
    <row r="450" spans="1:10" ht="25.5" x14ac:dyDescent="0.2">
      <c r="A450" s="231"/>
      <c r="B450" s="232"/>
      <c r="C450" s="232"/>
      <c r="D450" s="232"/>
      <c r="E450" s="232" t="s">
        <v>1969</v>
      </c>
      <c r="F450" s="233">
        <v>11.03</v>
      </c>
      <c r="G450" s="232" t="s">
        <v>1970</v>
      </c>
      <c r="H450" s="233">
        <v>0</v>
      </c>
      <c r="I450" s="232" t="s">
        <v>1971</v>
      </c>
      <c r="J450" s="234">
        <v>11.03</v>
      </c>
    </row>
    <row r="451" spans="1:10" ht="26.25" thickBot="1" x14ac:dyDescent="0.25">
      <c r="A451" s="231"/>
      <c r="B451" s="232"/>
      <c r="C451" s="232"/>
      <c r="D451" s="232"/>
      <c r="E451" s="232" t="s">
        <v>1972</v>
      </c>
      <c r="F451" s="233">
        <v>9.6999999999999993</v>
      </c>
      <c r="G451" s="232"/>
      <c r="H451" s="235" t="s">
        <v>1973</v>
      </c>
      <c r="I451" s="235"/>
      <c r="J451" s="234">
        <v>48.52</v>
      </c>
    </row>
    <row r="452" spans="1:10" ht="15" thickTop="1" x14ac:dyDescent="0.2">
      <c r="A452" s="236"/>
      <c r="B452" s="210"/>
      <c r="C452" s="210"/>
      <c r="D452" s="210"/>
      <c r="E452" s="210"/>
      <c r="F452" s="210"/>
      <c r="G452" s="210"/>
      <c r="H452" s="210"/>
      <c r="I452" s="210"/>
      <c r="J452" s="237"/>
    </row>
    <row r="453" spans="1:10" ht="30" x14ac:dyDescent="0.2">
      <c r="A453" s="238" t="s">
        <v>647</v>
      </c>
      <c r="B453" s="195" t="s">
        <v>3</v>
      </c>
      <c r="C453" s="194" t="s">
        <v>4</v>
      </c>
      <c r="D453" s="194" t="s">
        <v>5</v>
      </c>
      <c r="E453" s="196" t="s">
        <v>1940</v>
      </c>
      <c r="F453" s="196"/>
      <c r="G453" s="197" t="s">
        <v>6</v>
      </c>
      <c r="H453" s="195" t="s">
        <v>7</v>
      </c>
      <c r="I453" s="195" t="s">
        <v>8</v>
      </c>
      <c r="J453" s="239" t="s">
        <v>10</v>
      </c>
    </row>
    <row r="454" spans="1:10" x14ac:dyDescent="0.2">
      <c r="A454" s="227" t="s">
        <v>1941</v>
      </c>
      <c r="B454" s="199" t="s">
        <v>648</v>
      </c>
      <c r="C454" s="198" t="s">
        <v>437</v>
      </c>
      <c r="D454" s="198" t="s">
        <v>649</v>
      </c>
      <c r="E454" s="200" t="s">
        <v>2009</v>
      </c>
      <c r="F454" s="200"/>
      <c r="G454" s="201" t="s">
        <v>439</v>
      </c>
      <c r="H454" s="202">
        <v>1</v>
      </c>
      <c r="I454" s="203">
        <v>248.27</v>
      </c>
      <c r="J454" s="228">
        <v>248.27</v>
      </c>
    </row>
    <row r="455" spans="1:10" ht="25.5" x14ac:dyDescent="0.2">
      <c r="A455" s="240" t="s">
        <v>2010</v>
      </c>
      <c r="B455" s="212" t="s">
        <v>2138</v>
      </c>
      <c r="C455" s="211" t="s">
        <v>17</v>
      </c>
      <c r="D455" s="211" t="s">
        <v>2139</v>
      </c>
      <c r="E455" s="213" t="s">
        <v>2013</v>
      </c>
      <c r="F455" s="213"/>
      <c r="G455" s="214" t="s">
        <v>1954</v>
      </c>
      <c r="H455" s="215">
        <v>0.61</v>
      </c>
      <c r="I455" s="216">
        <v>22.27</v>
      </c>
      <c r="J455" s="241">
        <v>13.58</v>
      </c>
    </row>
    <row r="456" spans="1:10" ht="25.5" x14ac:dyDescent="0.2">
      <c r="A456" s="240" t="s">
        <v>2010</v>
      </c>
      <c r="B456" s="212" t="s">
        <v>2019</v>
      </c>
      <c r="C456" s="211" t="s">
        <v>17</v>
      </c>
      <c r="D456" s="211" t="s">
        <v>2020</v>
      </c>
      <c r="E456" s="213" t="s">
        <v>2013</v>
      </c>
      <c r="F456" s="213"/>
      <c r="G456" s="214" t="s">
        <v>1954</v>
      </c>
      <c r="H456" s="215">
        <v>0.5</v>
      </c>
      <c r="I456" s="216">
        <v>26.87</v>
      </c>
      <c r="J456" s="241">
        <v>13.43</v>
      </c>
    </row>
    <row r="457" spans="1:10" x14ac:dyDescent="0.2">
      <c r="A457" s="229" t="s">
        <v>1943</v>
      </c>
      <c r="B457" s="205" t="s">
        <v>2140</v>
      </c>
      <c r="C457" s="204" t="s">
        <v>17</v>
      </c>
      <c r="D457" s="204" t="s">
        <v>2141</v>
      </c>
      <c r="E457" s="206" t="s">
        <v>1946</v>
      </c>
      <c r="F457" s="206"/>
      <c r="G457" s="207" t="s">
        <v>113</v>
      </c>
      <c r="H457" s="208">
        <v>0.1</v>
      </c>
      <c r="I457" s="209">
        <v>29.24</v>
      </c>
      <c r="J457" s="230">
        <v>2.92</v>
      </c>
    </row>
    <row r="458" spans="1:10" ht="25.5" x14ac:dyDescent="0.2">
      <c r="A458" s="229" t="s">
        <v>1943</v>
      </c>
      <c r="B458" s="205" t="s">
        <v>2142</v>
      </c>
      <c r="C458" s="204" t="s">
        <v>17</v>
      </c>
      <c r="D458" s="204" t="s">
        <v>2143</v>
      </c>
      <c r="E458" s="206" t="s">
        <v>1946</v>
      </c>
      <c r="F458" s="206"/>
      <c r="G458" s="207" t="s">
        <v>19</v>
      </c>
      <c r="H458" s="208">
        <v>1.05</v>
      </c>
      <c r="I458" s="209">
        <v>203.26</v>
      </c>
      <c r="J458" s="230">
        <v>213.42</v>
      </c>
    </row>
    <row r="459" spans="1:10" x14ac:dyDescent="0.2">
      <c r="A459" s="229" t="s">
        <v>1943</v>
      </c>
      <c r="B459" s="205" t="s">
        <v>2133</v>
      </c>
      <c r="C459" s="204" t="s">
        <v>17</v>
      </c>
      <c r="D459" s="204" t="s">
        <v>2134</v>
      </c>
      <c r="E459" s="206" t="s">
        <v>1946</v>
      </c>
      <c r="F459" s="206"/>
      <c r="G459" s="207" t="s">
        <v>113</v>
      </c>
      <c r="H459" s="208">
        <v>5.93</v>
      </c>
      <c r="I459" s="209">
        <v>0.83</v>
      </c>
      <c r="J459" s="230">
        <v>4.92</v>
      </c>
    </row>
    <row r="460" spans="1:10" ht="25.5" x14ac:dyDescent="0.2">
      <c r="A460" s="231"/>
      <c r="B460" s="232"/>
      <c r="C460" s="232"/>
      <c r="D460" s="232"/>
      <c r="E460" s="232" t="s">
        <v>1969</v>
      </c>
      <c r="F460" s="233">
        <v>19.48</v>
      </c>
      <c r="G460" s="232" t="s">
        <v>1970</v>
      </c>
      <c r="H460" s="233">
        <v>0</v>
      </c>
      <c r="I460" s="232" t="s">
        <v>1971</v>
      </c>
      <c r="J460" s="234">
        <v>19.48</v>
      </c>
    </row>
    <row r="461" spans="1:10" ht="26.25" thickBot="1" x14ac:dyDescent="0.25">
      <c r="A461" s="231"/>
      <c r="B461" s="232"/>
      <c r="C461" s="232"/>
      <c r="D461" s="232"/>
      <c r="E461" s="232" t="s">
        <v>1972</v>
      </c>
      <c r="F461" s="233">
        <v>62.06</v>
      </c>
      <c r="G461" s="232"/>
      <c r="H461" s="235" t="s">
        <v>1973</v>
      </c>
      <c r="I461" s="235"/>
      <c r="J461" s="234">
        <v>310.33</v>
      </c>
    </row>
    <row r="462" spans="1:10" ht="15" thickTop="1" x14ac:dyDescent="0.2">
      <c r="A462" s="236"/>
      <c r="B462" s="210"/>
      <c r="C462" s="210"/>
      <c r="D462" s="210"/>
      <c r="E462" s="210"/>
      <c r="F462" s="210"/>
      <c r="G462" s="210"/>
      <c r="H462" s="210"/>
      <c r="I462" s="210"/>
      <c r="J462" s="237"/>
    </row>
    <row r="463" spans="1:10" ht="30" x14ac:dyDescent="0.2">
      <c r="A463" s="238" t="s">
        <v>650</v>
      </c>
      <c r="B463" s="195" t="s">
        <v>3</v>
      </c>
      <c r="C463" s="194" t="s">
        <v>4</v>
      </c>
      <c r="D463" s="194" t="s">
        <v>5</v>
      </c>
      <c r="E463" s="196" t="s">
        <v>1940</v>
      </c>
      <c r="F463" s="196"/>
      <c r="G463" s="197" t="s">
        <v>6</v>
      </c>
      <c r="H463" s="195" t="s">
        <v>7</v>
      </c>
      <c r="I463" s="195" t="s">
        <v>8</v>
      </c>
      <c r="J463" s="239" t="s">
        <v>10</v>
      </c>
    </row>
    <row r="464" spans="1:10" x14ac:dyDescent="0.2">
      <c r="A464" s="227" t="s">
        <v>1941</v>
      </c>
      <c r="B464" s="199" t="s">
        <v>651</v>
      </c>
      <c r="C464" s="198" t="s">
        <v>652</v>
      </c>
      <c r="D464" s="198" t="s">
        <v>653</v>
      </c>
      <c r="E464" s="200" t="s">
        <v>2144</v>
      </c>
      <c r="F464" s="200"/>
      <c r="G464" s="201" t="s">
        <v>19</v>
      </c>
      <c r="H464" s="202">
        <v>1</v>
      </c>
      <c r="I464" s="203">
        <v>286.2</v>
      </c>
      <c r="J464" s="228">
        <v>286.2</v>
      </c>
    </row>
    <row r="465" spans="1:10" ht="30" x14ac:dyDescent="0.2">
      <c r="A465" s="238" t="s">
        <v>2</v>
      </c>
      <c r="B465" s="195" t="s">
        <v>3</v>
      </c>
      <c r="C465" s="194" t="s">
        <v>4</v>
      </c>
      <c r="D465" s="194" t="s">
        <v>5</v>
      </c>
      <c r="E465" s="196" t="s">
        <v>1940</v>
      </c>
      <c r="F465" s="217"/>
      <c r="G465" s="197" t="s">
        <v>6</v>
      </c>
      <c r="H465" s="195" t="s">
        <v>7</v>
      </c>
      <c r="I465" s="195" t="s">
        <v>8</v>
      </c>
      <c r="J465" s="239" t="s">
        <v>10</v>
      </c>
    </row>
    <row r="466" spans="1:10" x14ac:dyDescent="0.2">
      <c r="A466" s="240" t="s">
        <v>1941</v>
      </c>
      <c r="B466" s="212" t="s">
        <v>2145</v>
      </c>
      <c r="C466" s="211" t="s">
        <v>652</v>
      </c>
      <c r="D466" s="211" t="s">
        <v>2146</v>
      </c>
      <c r="E466" s="213" t="s">
        <v>2147</v>
      </c>
      <c r="F466" s="213"/>
      <c r="G466" s="214" t="s">
        <v>2148</v>
      </c>
      <c r="H466" s="215">
        <v>0.25</v>
      </c>
      <c r="I466" s="216" t="s">
        <v>2149</v>
      </c>
      <c r="J466" s="242" t="s">
        <v>2150</v>
      </c>
    </row>
    <row r="467" spans="1:10" ht="38.25" x14ac:dyDescent="0.2">
      <c r="A467" s="229" t="s">
        <v>1943</v>
      </c>
      <c r="B467" s="205" t="s">
        <v>2151</v>
      </c>
      <c r="C467" s="204" t="s">
        <v>652</v>
      </c>
      <c r="D467" s="204" t="s">
        <v>2152</v>
      </c>
      <c r="E467" s="206" t="s">
        <v>1953</v>
      </c>
      <c r="F467" s="206"/>
      <c r="G467" s="207" t="s">
        <v>2148</v>
      </c>
      <c r="H467" s="208">
        <v>0.25</v>
      </c>
      <c r="I467" s="209" t="s">
        <v>2153</v>
      </c>
      <c r="J467" s="243" t="s">
        <v>2154</v>
      </c>
    </row>
    <row r="468" spans="1:10" x14ac:dyDescent="0.2">
      <c r="A468" s="229" t="s">
        <v>1943</v>
      </c>
      <c r="B468" s="205" t="s">
        <v>2155</v>
      </c>
      <c r="C468" s="204" t="s">
        <v>652</v>
      </c>
      <c r="D468" s="204" t="s">
        <v>2156</v>
      </c>
      <c r="E468" s="206" t="s">
        <v>1946</v>
      </c>
      <c r="F468" s="206"/>
      <c r="G468" s="207" t="s">
        <v>19</v>
      </c>
      <c r="H468" s="208">
        <v>1.05</v>
      </c>
      <c r="I468" s="209" t="s">
        <v>2157</v>
      </c>
      <c r="J468" s="243" t="s">
        <v>2158</v>
      </c>
    </row>
    <row r="469" spans="1:10" ht="15" x14ac:dyDescent="0.2">
      <c r="A469" s="244" t="s">
        <v>2159</v>
      </c>
      <c r="B469" s="217"/>
      <c r="C469" s="217"/>
      <c r="D469" s="217"/>
      <c r="E469" s="217"/>
      <c r="F469" s="217"/>
      <c r="G469" s="217"/>
      <c r="H469" s="217"/>
      <c r="I469" s="217"/>
      <c r="J469" s="245"/>
    </row>
    <row r="470" spans="1:10" ht="30" x14ac:dyDescent="0.2">
      <c r="A470" s="238" t="s">
        <v>2</v>
      </c>
      <c r="B470" s="195" t="s">
        <v>3</v>
      </c>
      <c r="C470" s="194" t="s">
        <v>4</v>
      </c>
      <c r="D470" s="194" t="s">
        <v>5</v>
      </c>
      <c r="E470" s="196" t="s">
        <v>1940</v>
      </c>
      <c r="F470" s="217"/>
      <c r="G470" s="197" t="s">
        <v>6</v>
      </c>
      <c r="H470" s="195" t="s">
        <v>7</v>
      </c>
      <c r="I470" s="195" t="s">
        <v>8</v>
      </c>
      <c r="J470" s="239" t="s">
        <v>10</v>
      </c>
    </row>
    <row r="471" spans="1:10" x14ac:dyDescent="0.2">
      <c r="A471" s="229" t="s">
        <v>1943</v>
      </c>
      <c r="B471" s="205" t="s">
        <v>2160</v>
      </c>
      <c r="C471" s="204" t="s">
        <v>652</v>
      </c>
      <c r="D471" s="204" t="s">
        <v>2161</v>
      </c>
      <c r="E471" s="206" t="s">
        <v>1946</v>
      </c>
      <c r="F471" s="206"/>
      <c r="G471" s="207" t="s">
        <v>2162</v>
      </c>
      <c r="H471" s="208">
        <v>1.1249999999999999E-3</v>
      </c>
      <c r="I471" s="209" t="s">
        <v>2163</v>
      </c>
      <c r="J471" s="243" t="s">
        <v>2164</v>
      </c>
    </row>
    <row r="472" spans="1:10" x14ac:dyDescent="0.2">
      <c r="A472" s="229" t="s">
        <v>1943</v>
      </c>
      <c r="B472" s="205" t="s">
        <v>2165</v>
      </c>
      <c r="C472" s="204" t="s">
        <v>652</v>
      </c>
      <c r="D472" s="204" t="s">
        <v>2166</v>
      </c>
      <c r="E472" s="206" t="s">
        <v>1946</v>
      </c>
      <c r="F472" s="206"/>
      <c r="G472" s="207" t="s">
        <v>2167</v>
      </c>
      <c r="H472" s="208">
        <v>1.75E-4</v>
      </c>
      <c r="I472" s="209" t="s">
        <v>2168</v>
      </c>
      <c r="J472" s="243" t="s">
        <v>2164</v>
      </c>
    </row>
    <row r="473" spans="1:10" x14ac:dyDescent="0.2">
      <c r="A473" s="229" t="s">
        <v>1943</v>
      </c>
      <c r="B473" s="205" t="s">
        <v>2169</v>
      </c>
      <c r="C473" s="204" t="s">
        <v>652</v>
      </c>
      <c r="D473" s="204" t="s">
        <v>2170</v>
      </c>
      <c r="E473" s="206" t="s">
        <v>1946</v>
      </c>
      <c r="F473" s="206"/>
      <c r="G473" s="207" t="s">
        <v>2162</v>
      </c>
      <c r="H473" s="208">
        <v>4.4999999999999999E-4</v>
      </c>
      <c r="I473" s="209" t="s">
        <v>2171</v>
      </c>
      <c r="J473" s="243" t="s">
        <v>2164</v>
      </c>
    </row>
    <row r="474" spans="1:10" x14ac:dyDescent="0.2">
      <c r="A474" s="229" t="s">
        <v>1943</v>
      </c>
      <c r="B474" s="205" t="s">
        <v>2172</v>
      </c>
      <c r="C474" s="204" t="s">
        <v>652</v>
      </c>
      <c r="D474" s="204" t="s">
        <v>2173</v>
      </c>
      <c r="E474" s="206" t="s">
        <v>2174</v>
      </c>
      <c r="F474" s="206"/>
      <c r="G474" s="207" t="s">
        <v>2162</v>
      </c>
      <c r="H474" s="208">
        <v>2.5000000000000001E-5</v>
      </c>
      <c r="I474" s="209" t="s">
        <v>2175</v>
      </c>
      <c r="J474" s="243" t="s">
        <v>2164</v>
      </c>
    </row>
    <row r="475" spans="1:10" ht="38.25" x14ac:dyDescent="0.2">
      <c r="A475" s="229" t="s">
        <v>1943</v>
      </c>
      <c r="B475" s="205" t="s">
        <v>2176</v>
      </c>
      <c r="C475" s="204" t="s">
        <v>652</v>
      </c>
      <c r="D475" s="204" t="s">
        <v>2177</v>
      </c>
      <c r="E475" s="206" t="s">
        <v>1946</v>
      </c>
      <c r="F475" s="206"/>
      <c r="G475" s="207" t="s">
        <v>2162</v>
      </c>
      <c r="H475" s="208">
        <v>1.4999999999999999E-4</v>
      </c>
      <c r="I475" s="209" t="s">
        <v>2178</v>
      </c>
      <c r="J475" s="243" t="s">
        <v>2164</v>
      </c>
    </row>
    <row r="476" spans="1:10" x14ac:dyDescent="0.2">
      <c r="A476" s="229" t="s">
        <v>1943</v>
      </c>
      <c r="B476" s="205" t="s">
        <v>2179</v>
      </c>
      <c r="C476" s="204" t="s">
        <v>652</v>
      </c>
      <c r="D476" s="204" t="s">
        <v>2180</v>
      </c>
      <c r="E476" s="206" t="s">
        <v>1946</v>
      </c>
      <c r="F476" s="206"/>
      <c r="G476" s="207" t="s">
        <v>2162</v>
      </c>
      <c r="H476" s="208">
        <v>3.7500000000000001E-4</v>
      </c>
      <c r="I476" s="209" t="s">
        <v>2181</v>
      </c>
      <c r="J476" s="243" t="s">
        <v>2182</v>
      </c>
    </row>
    <row r="477" spans="1:10" x14ac:dyDescent="0.2">
      <c r="A477" s="229" t="s">
        <v>1943</v>
      </c>
      <c r="B477" s="205" t="s">
        <v>2183</v>
      </c>
      <c r="C477" s="204" t="s">
        <v>652</v>
      </c>
      <c r="D477" s="204" t="s">
        <v>2184</v>
      </c>
      <c r="E477" s="206" t="s">
        <v>1946</v>
      </c>
      <c r="F477" s="206"/>
      <c r="G477" s="207" t="s">
        <v>2162</v>
      </c>
      <c r="H477" s="208">
        <v>1.1249999999999999E-3</v>
      </c>
      <c r="I477" s="209" t="s">
        <v>2185</v>
      </c>
      <c r="J477" s="243" t="s">
        <v>2186</v>
      </c>
    </row>
    <row r="478" spans="1:10" x14ac:dyDescent="0.2">
      <c r="A478" s="229" t="s">
        <v>1943</v>
      </c>
      <c r="B478" s="205" t="s">
        <v>2187</v>
      </c>
      <c r="C478" s="204" t="s">
        <v>652</v>
      </c>
      <c r="D478" s="204" t="s">
        <v>2188</v>
      </c>
      <c r="E478" s="206" t="s">
        <v>1946</v>
      </c>
      <c r="F478" s="206"/>
      <c r="G478" s="207" t="s">
        <v>2162</v>
      </c>
      <c r="H478" s="208">
        <v>5.0000000000000002E-5</v>
      </c>
      <c r="I478" s="209" t="s">
        <v>2189</v>
      </c>
      <c r="J478" s="243" t="s">
        <v>2164</v>
      </c>
    </row>
    <row r="479" spans="1:10" x14ac:dyDescent="0.2">
      <c r="A479" s="229" t="s">
        <v>1943</v>
      </c>
      <c r="B479" s="205" t="s">
        <v>2190</v>
      </c>
      <c r="C479" s="204" t="s">
        <v>652</v>
      </c>
      <c r="D479" s="204" t="s">
        <v>2191</v>
      </c>
      <c r="E479" s="206" t="s">
        <v>1946</v>
      </c>
      <c r="F479" s="206"/>
      <c r="G479" s="207" t="s">
        <v>2162</v>
      </c>
      <c r="H479" s="208">
        <v>5.0000000000000002E-5</v>
      </c>
      <c r="I479" s="209" t="s">
        <v>2192</v>
      </c>
      <c r="J479" s="243" t="s">
        <v>2164</v>
      </c>
    </row>
    <row r="480" spans="1:10" ht="38.25" x14ac:dyDescent="0.2">
      <c r="A480" s="229" t="s">
        <v>1943</v>
      </c>
      <c r="B480" s="205" t="s">
        <v>2193</v>
      </c>
      <c r="C480" s="204" t="s">
        <v>652</v>
      </c>
      <c r="D480" s="204" t="s">
        <v>2194</v>
      </c>
      <c r="E480" s="206" t="s">
        <v>1946</v>
      </c>
      <c r="F480" s="206"/>
      <c r="G480" s="207" t="s">
        <v>2195</v>
      </c>
      <c r="H480" s="208">
        <v>1.75E-4</v>
      </c>
      <c r="I480" s="209" t="s">
        <v>2196</v>
      </c>
      <c r="J480" s="243" t="s">
        <v>2197</v>
      </c>
    </row>
    <row r="481" spans="1:10" ht="38.25" x14ac:dyDescent="0.2">
      <c r="A481" s="229" t="s">
        <v>1943</v>
      </c>
      <c r="B481" s="205" t="s">
        <v>2198</v>
      </c>
      <c r="C481" s="204" t="s">
        <v>652</v>
      </c>
      <c r="D481" s="204" t="s">
        <v>2199</v>
      </c>
      <c r="E481" s="206" t="s">
        <v>1946</v>
      </c>
      <c r="F481" s="206"/>
      <c r="G481" s="207" t="s">
        <v>2195</v>
      </c>
      <c r="H481" s="208">
        <v>5.7499999999999999E-4</v>
      </c>
      <c r="I481" s="209" t="s">
        <v>2200</v>
      </c>
      <c r="J481" s="243" t="s">
        <v>2164</v>
      </c>
    </row>
    <row r="482" spans="1:10" ht="38.25" x14ac:dyDescent="0.2">
      <c r="A482" s="229" t="s">
        <v>1943</v>
      </c>
      <c r="B482" s="205" t="s">
        <v>2201</v>
      </c>
      <c r="C482" s="204" t="s">
        <v>652</v>
      </c>
      <c r="D482" s="204" t="s">
        <v>2202</v>
      </c>
      <c r="E482" s="206" t="s">
        <v>1946</v>
      </c>
      <c r="F482" s="206"/>
      <c r="G482" s="207" t="s">
        <v>2162</v>
      </c>
      <c r="H482" s="208">
        <v>5.0000000000000002E-5</v>
      </c>
      <c r="I482" s="209" t="s">
        <v>2203</v>
      </c>
      <c r="J482" s="243" t="s">
        <v>2164</v>
      </c>
    </row>
    <row r="483" spans="1:10" x14ac:dyDescent="0.2">
      <c r="A483" s="229" t="s">
        <v>1943</v>
      </c>
      <c r="B483" s="205" t="s">
        <v>2204</v>
      </c>
      <c r="C483" s="204" t="s">
        <v>652</v>
      </c>
      <c r="D483" s="204" t="s">
        <v>2205</v>
      </c>
      <c r="E483" s="206" t="s">
        <v>1946</v>
      </c>
      <c r="F483" s="206"/>
      <c r="G483" s="207" t="s">
        <v>2162</v>
      </c>
      <c r="H483" s="208">
        <v>2.5000000000000001E-5</v>
      </c>
      <c r="I483" s="209" t="s">
        <v>2206</v>
      </c>
      <c r="J483" s="243" t="s">
        <v>2164</v>
      </c>
    </row>
    <row r="484" spans="1:10" x14ac:dyDescent="0.2">
      <c r="A484" s="229" t="s">
        <v>1943</v>
      </c>
      <c r="B484" s="205" t="s">
        <v>2207</v>
      </c>
      <c r="C484" s="204" t="s">
        <v>652</v>
      </c>
      <c r="D484" s="204" t="s">
        <v>2208</v>
      </c>
      <c r="E484" s="206" t="s">
        <v>2209</v>
      </c>
      <c r="F484" s="206"/>
      <c r="G484" s="207" t="s">
        <v>2162</v>
      </c>
      <c r="H484" s="208">
        <v>2.545E-2</v>
      </c>
      <c r="I484" s="209" t="s">
        <v>2210</v>
      </c>
      <c r="J484" s="243" t="s">
        <v>2211</v>
      </c>
    </row>
    <row r="485" spans="1:10" x14ac:dyDescent="0.2">
      <c r="A485" s="229" t="s">
        <v>1943</v>
      </c>
      <c r="B485" s="205" t="s">
        <v>2212</v>
      </c>
      <c r="C485" s="204" t="s">
        <v>652</v>
      </c>
      <c r="D485" s="204" t="s">
        <v>2213</v>
      </c>
      <c r="E485" s="206" t="s">
        <v>1946</v>
      </c>
      <c r="F485" s="206"/>
      <c r="G485" s="207" t="s">
        <v>2162</v>
      </c>
      <c r="H485" s="208">
        <v>1.635E-2</v>
      </c>
      <c r="I485" s="209" t="s">
        <v>2214</v>
      </c>
      <c r="J485" s="243" t="s">
        <v>2182</v>
      </c>
    </row>
    <row r="486" spans="1:10" x14ac:dyDescent="0.2">
      <c r="A486" s="229" t="s">
        <v>1943</v>
      </c>
      <c r="B486" s="205" t="s">
        <v>2215</v>
      </c>
      <c r="C486" s="204" t="s">
        <v>652</v>
      </c>
      <c r="D486" s="204" t="s">
        <v>2216</v>
      </c>
      <c r="E486" s="206" t="s">
        <v>2209</v>
      </c>
      <c r="F486" s="206"/>
      <c r="G486" s="207" t="s">
        <v>2162</v>
      </c>
      <c r="H486" s="208">
        <v>1.1249999999999999E-3</v>
      </c>
      <c r="I486" s="209" t="s">
        <v>2217</v>
      </c>
      <c r="J486" s="243" t="s">
        <v>2197</v>
      </c>
    </row>
    <row r="487" spans="1:10" x14ac:dyDescent="0.2">
      <c r="A487" s="229" t="s">
        <v>1943</v>
      </c>
      <c r="B487" s="205" t="s">
        <v>2218</v>
      </c>
      <c r="C487" s="204" t="s">
        <v>652</v>
      </c>
      <c r="D487" s="204" t="s">
        <v>2219</v>
      </c>
      <c r="E487" s="206" t="s">
        <v>1946</v>
      </c>
      <c r="F487" s="206"/>
      <c r="G487" s="207" t="s">
        <v>2162</v>
      </c>
      <c r="H487" s="208">
        <v>5.0000000000000002E-5</v>
      </c>
      <c r="I487" s="209" t="s">
        <v>2220</v>
      </c>
      <c r="J487" s="243" t="s">
        <v>2164</v>
      </c>
    </row>
    <row r="488" spans="1:10" x14ac:dyDescent="0.2">
      <c r="A488" s="229" t="s">
        <v>1943</v>
      </c>
      <c r="B488" s="205" t="s">
        <v>2221</v>
      </c>
      <c r="C488" s="204" t="s">
        <v>652</v>
      </c>
      <c r="D488" s="204" t="s">
        <v>2222</v>
      </c>
      <c r="E488" s="206" t="s">
        <v>2174</v>
      </c>
      <c r="F488" s="206"/>
      <c r="G488" s="207" t="s">
        <v>2162</v>
      </c>
      <c r="H488" s="208">
        <v>2.5000000000000001E-5</v>
      </c>
      <c r="I488" s="209" t="s">
        <v>2223</v>
      </c>
      <c r="J488" s="243" t="s">
        <v>2224</v>
      </c>
    </row>
    <row r="489" spans="1:10" x14ac:dyDescent="0.2">
      <c r="A489" s="229" t="s">
        <v>1943</v>
      </c>
      <c r="B489" s="205" t="s">
        <v>2225</v>
      </c>
      <c r="C489" s="204" t="s">
        <v>652</v>
      </c>
      <c r="D489" s="204" t="s">
        <v>2226</v>
      </c>
      <c r="E489" s="206" t="s">
        <v>1946</v>
      </c>
      <c r="F489" s="206"/>
      <c r="G489" s="207" t="s">
        <v>2162</v>
      </c>
      <c r="H489" s="208">
        <v>2.545E-2</v>
      </c>
      <c r="I489" s="209" t="s">
        <v>2227</v>
      </c>
      <c r="J489" s="243" t="s">
        <v>2228</v>
      </c>
    </row>
    <row r="490" spans="1:10" x14ac:dyDescent="0.2">
      <c r="A490" s="229" t="s">
        <v>1943</v>
      </c>
      <c r="B490" s="205" t="s">
        <v>2229</v>
      </c>
      <c r="C490" s="204" t="s">
        <v>652</v>
      </c>
      <c r="D490" s="204" t="s">
        <v>2230</v>
      </c>
      <c r="E490" s="206" t="s">
        <v>2209</v>
      </c>
      <c r="F490" s="206"/>
      <c r="G490" s="207" t="s">
        <v>2231</v>
      </c>
      <c r="H490" s="208">
        <v>1E-4</v>
      </c>
      <c r="I490" s="209" t="s">
        <v>2232</v>
      </c>
      <c r="J490" s="243" t="s">
        <v>2233</v>
      </c>
    </row>
    <row r="491" spans="1:10" ht="38.25" x14ac:dyDescent="0.2">
      <c r="A491" s="229" t="s">
        <v>1943</v>
      </c>
      <c r="B491" s="205" t="s">
        <v>2151</v>
      </c>
      <c r="C491" s="204" t="s">
        <v>652</v>
      </c>
      <c r="D491" s="204" t="s">
        <v>2152</v>
      </c>
      <c r="E491" s="206" t="s">
        <v>1953</v>
      </c>
      <c r="F491" s="206"/>
      <c r="G491" s="207" t="s">
        <v>2148</v>
      </c>
      <c r="H491" s="208">
        <v>0.25</v>
      </c>
      <c r="I491" s="209" t="s">
        <v>2153</v>
      </c>
      <c r="J491" s="243" t="s">
        <v>2154</v>
      </c>
    </row>
    <row r="492" spans="1:10" x14ac:dyDescent="0.2">
      <c r="A492" s="229" t="s">
        <v>1943</v>
      </c>
      <c r="B492" s="205" t="s">
        <v>2155</v>
      </c>
      <c r="C492" s="204" t="s">
        <v>652</v>
      </c>
      <c r="D492" s="204" t="s">
        <v>2156</v>
      </c>
      <c r="E492" s="206" t="s">
        <v>1946</v>
      </c>
      <c r="F492" s="206"/>
      <c r="G492" s="207" t="s">
        <v>19</v>
      </c>
      <c r="H492" s="208">
        <v>1.05</v>
      </c>
      <c r="I492" s="209" t="s">
        <v>2157</v>
      </c>
      <c r="J492" s="243" t="s">
        <v>2158</v>
      </c>
    </row>
    <row r="493" spans="1:10" ht="25.5" x14ac:dyDescent="0.2">
      <c r="A493" s="231"/>
      <c r="B493" s="232"/>
      <c r="C493" s="232"/>
      <c r="D493" s="232"/>
      <c r="E493" s="232" t="s">
        <v>1969</v>
      </c>
      <c r="F493" s="233">
        <v>5.1100000000000003</v>
      </c>
      <c r="G493" s="232" t="s">
        <v>1970</v>
      </c>
      <c r="H493" s="233">
        <v>0</v>
      </c>
      <c r="I493" s="232" t="s">
        <v>1971</v>
      </c>
      <c r="J493" s="234">
        <v>5.1100000000000003</v>
      </c>
    </row>
    <row r="494" spans="1:10" ht="26.25" thickBot="1" x14ac:dyDescent="0.25">
      <c r="A494" s="231"/>
      <c r="B494" s="232"/>
      <c r="C494" s="232"/>
      <c r="D494" s="232"/>
      <c r="E494" s="232" t="s">
        <v>1972</v>
      </c>
      <c r="F494" s="233">
        <v>71.55</v>
      </c>
      <c r="G494" s="232"/>
      <c r="H494" s="235" t="s">
        <v>1973</v>
      </c>
      <c r="I494" s="235"/>
      <c r="J494" s="234">
        <v>357.75</v>
      </c>
    </row>
    <row r="495" spans="1:10" ht="15" thickTop="1" x14ac:dyDescent="0.2">
      <c r="A495" s="236"/>
      <c r="B495" s="210"/>
      <c r="C495" s="210"/>
      <c r="D495" s="210"/>
      <c r="E495" s="210"/>
      <c r="F495" s="210"/>
      <c r="G495" s="210"/>
      <c r="H495" s="210"/>
      <c r="I495" s="210"/>
      <c r="J495" s="237"/>
    </row>
    <row r="496" spans="1:10" ht="30" x14ac:dyDescent="0.2">
      <c r="A496" s="238" t="s">
        <v>663</v>
      </c>
      <c r="B496" s="195" t="s">
        <v>3</v>
      </c>
      <c r="C496" s="194" t="s">
        <v>4</v>
      </c>
      <c r="D496" s="194" t="s">
        <v>5</v>
      </c>
      <c r="E496" s="196" t="s">
        <v>1940</v>
      </c>
      <c r="F496" s="196"/>
      <c r="G496" s="197" t="s">
        <v>6</v>
      </c>
      <c r="H496" s="195" t="s">
        <v>7</v>
      </c>
      <c r="I496" s="195" t="s">
        <v>8</v>
      </c>
      <c r="J496" s="239" t="s">
        <v>10</v>
      </c>
    </row>
    <row r="497" spans="1:10" x14ac:dyDescent="0.2">
      <c r="A497" s="227" t="s">
        <v>1941</v>
      </c>
      <c r="B497" s="199" t="s">
        <v>664</v>
      </c>
      <c r="C497" s="198" t="s">
        <v>394</v>
      </c>
      <c r="D497" s="198" t="s">
        <v>665</v>
      </c>
      <c r="E497" s="200" t="s">
        <v>2234</v>
      </c>
      <c r="F497" s="200"/>
      <c r="G497" s="201" t="s">
        <v>34</v>
      </c>
      <c r="H497" s="202">
        <v>1</v>
      </c>
      <c r="I497" s="203">
        <v>81.650000000000006</v>
      </c>
      <c r="J497" s="228">
        <v>81.650000000000006</v>
      </c>
    </row>
    <row r="498" spans="1:10" x14ac:dyDescent="0.2">
      <c r="A498" s="229" t="s">
        <v>1943</v>
      </c>
      <c r="B498" s="205" t="s">
        <v>2235</v>
      </c>
      <c r="C498" s="204" t="s">
        <v>394</v>
      </c>
      <c r="D498" s="204" t="s">
        <v>2236</v>
      </c>
      <c r="E498" s="206" t="s">
        <v>1946</v>
      </c>
      <c r="F498" s="206"/>
      <c r="G498" s="207" t="s">
        <v>113</v>
      </c>
      <c r="H498" s="208">
        <v>0.78</v>
      </c>
      <c r="I498" s="209">
        <v>0.83</v>
      </c>
      <c r="J498" s="230">
        <v>0.64</v>
      </c>
    </row>
    <row r="499" spans="1:10" x14ac:dyDescent="0.2">
      <c r="A499" s="229" t="s">
        <v>1943</v>
      </c>
      <c r="B499" s="205" t="s">
        <v>2237</v>
      </c>
      <c r="C499" s="204" t="s">
        <v>394</v>
      </c>
      <c r="D499" s="204" t="s">
        <v>2238</v>
      </c>
      <c r="E499" s="206" t="s">
        <v>1953</v>
      </c>
      <c r="F499" s="206"/>
      <c r="G499" s="207" t="s">
        <v>1954</v>
      </c>
      <c r="H499" s="208">
        <v>0.113</v>
      </c>
      <c r="I499" s="209">
        <v>16.559999999999999</v>
      </c>
      <c r="J499" s="230">
        <v>1.87</v>
      </c>
    </row>
    <row r="500" spans="1:10" x14ac:dyDescent="0.2">
      <c r="A500" s="229" t="s">
        <v>1943</v>
      </c>
      <c r="B500" s="205" t="s">
        <v>2239</v>
      </c>
      <c r="C500" s="204" t="s">
        <v>394</v>
      </c>
      <c r="D500" s="204" t="s">
        <v>2240</v>
      </c>
      <c r="E500" s="206" t="s">
        <v>1946</v>
      </c>
      <c r="F500" s="206"/>
      <c r="G500" s="207" t="s">
        <v>34</v>
      </c>
      <c r="H500" s="208">
        <v>1.05</v>
      </c>
      <c r="I500" s="209">
        <v>70</v>
      </c>
      <c r="J500" s="230">
        <v>73.5</v>
      </c>
    </row>
    <row r="501" spans="1:10" x14ac:dyDescent="0.2">
      <c r="A501" s="229" t="s">
        <v>1943</v>
      </c>
      <c r="B501" s="205" t="s">
        <v>2241</v>
      </c>
      <c r="C501" s="204" t="s">
        <v>394</v>
      </c>
      <c r="D501" s="204" t="s">
        <v>2242</v>
      </c>
      <c r="E501" s="206" t="s">
        <v>1946</v>
      </c>
      <c r="F501" s="206"/>
      <c r="G501" s="207" t="s">
        <v>58</v>
      </c>
      <c r="H501" s="208">
        <v>0.02</v>
      </c>
      <c r="I501" s="209">
        <v>83.07</v>
      </c>
      <c r="J501" s="230">
        <v>1.66</v>
      </c>
    </row>
    <row r="502" spans="1:10" x14ac:dyDescent="0.2">
      <c r="A502" s="229" t="s">
        <v>1943</v>
      </c>
      <c r="B502" s="205" t="s">
        <v>2243</v>
      </c>
      <c r="C502" s="204" t="s">
        <v>394</v>
      </c>
      <c r="D502" s="204" t="s">
        <v>2244</v>
      </c>
      <c r="E502" s="206" t="s">
        <v>1953</v>
      </c>
      <c r="F502" s="206"/>
      <c r="G502" s="207" t="s">
        <v>1954</v>
      </c>
      <c r="H502" s="208">
        <v>0.19500000000000001</v>
      </c>
      <c r="I502" s="209">
        <v>20.46</v>
      </c>
      <c r="J502" s="230">
        <v>3.98</v>
      </c>
    </row>
    <row r="503" spans="1:10" ht="25.5" x14ac:dyDescent="0.2">
      <c r="A503" s="231"/>
      <c r="B503" s="232"/>
      <c r="C503" s="232"/>
      <c r="D503" s="232"/>
      <c r="E503" s="232" t="s">
        <v>1969</v>
      </c>
      <c r="F503" s="233">
        <v>5.85</v>
      </c>
      <c r="G503" s="232" t="s">
        <v>1970</v>
      </c>
      <c r="H503" s="233">
        <v>0</v>
      </c>
      <c r="I503" s="232" t="s">
        <v>1971</v>
      </c>
      <c r="J503" s="234">
        <v>5.85</v>
      </c>
    </row>
    <row r="504" spans="1:10" ht="26.25" thickBot="1" x14ac:dyDescent="0.25">
      <c r="A504" s="231"/>
      <c r="B504" s="232"/>
      <c r="C504" s="232"/>
      <c r="D504" s="232"/>
      <c r="E504" s="232" t="s">
        <v>1972</v>
      </c>
      <c r="F504" s="233">
        <v>20.41</v>
      </c>
      <c r="G504" s="232"/>
      <c r="H504" s="235" t="s">
        <v>1973</v>
      </c>
      <c r="I504" s="235"/>
      <c r="J504" s="234">
        <v>102.06</v>
      </c>
    </row>
    <row r="505" spans="1:10" ht="15" thickTop="1" x14ac:dyDescent="0.2">
      <c r="A505" s="236"/>
      <c r="B505" s="210"/>
      <c r="C505" s="210"/>
      <c r="D505" s="210"/>
      <c r="E505" s="210"/>
      <c r="F505" s="210"/>
      <c r="G505" s="210"/>
      <c r="H505" s="210"/>
      <c r="I505" s="210"/>
      <c r="J505" s="237"/>
    </row>
    <row r="506" spans="1:10" ht="30" x14ac:dyDescent="0.2">
      <c r="A506" s="238" t="s">
        <v>680</v>
      </c>
      <c r="B506" s="195" t="s">
        <v>3</v>
      </c>
      <c r="C506" s="194" t="s">
        <v>4</v>
      </c>
      <c r="D506" s="194" t="s">
        <v>5</v>
      </c>
      <c r="E506" s="196" t="s">
        <v>1940</v>
      </c>
      <c r="F506" s="196"/>
      <c r="G506" s="197" t="s">
        <v>6</v>
      </c>
      <c r="H506" s="195" t="s">
        <v>7</v>
      </c>
      <c r="I506" s="195" t="s">
        <v>8</v>
      </c>
      <c r="J506" s="239" t="s">
        <v>10</v>
      </c>
    </row>
    <row r="507" spans="1:10" x14ac:dyDescent="0.2">
      <c r="A507" s="227" t="s">
        <v>1941</v>
      </c>
      <c r="B507" s="199" t="s">
        <v>681</v>
      </c>
      <c r="C507" s="198" t="s">
        <v>394</v>
      </c>
      <c r="D507" s="198" t="s">
        <v>2245</v>
      </c>
      <c r="E507" s="200" t="s">
        <v>2246</v>
      </c>
      <c r="F507" s="200"/>
      <c r="G507" s="201" t="s">
        <v>19</v>
      </c>
      <c r="H507" s="202">
        <v>1</v>
      </c>
      <c r="I507" s="203">
        <v>116.35</v>
      </c>
      <c r="J507" s="228">
        <v>116.35</v>
      </c>
    </row>
    <row r="508" spans="1:10" x14ac:dyDescent="0.2">
      <c r="A508" s="229" t="s">
        <v>1943</v>
      </c>
      <c r="B508" s="205" t="s">
        <v>2247</v>
      </c>
      <c r="C508" s="204" t="s">
        <v>394</v>
      </c>
      <c r="D508" s="204" t="s">
        <v>2248</v>
      </c>
      <c r="E508" s="206" t="s">
        <v>1946</v>
      </c>
      <c r="F508" s="206"/>
      <c r="G508" s="207" t="s">
        <v>113</v>
      </c>
      <c r="H508" s="208">
        <v>5.36</v>
      </c>
      <c r="I508" s="209">
        <v>0.75</v>
      </c>
      <c r="J508" s="230">
        <v>4.0199999999999996</v>
      </c>
    </row>
    <row r="509" spans="1:10" x14ac:dyDescent="0.2">
      <c r="A509" s="229" t="s">
        <v>1943</v>
      </c>
      <c r="B509" s="205" t="s">
        <v>2249</v>
      </c>
      <c r="C509" s="204" t="s">
        <v>394</v>
      </c>
      <c r="D509" s="204" t="s">
        <v>2250</v>
      </c>
      <c r="E509" s="206" t="s">
        <v>1953</v>
      </c>
      <c r="F509" s="206"/>
      <c r="G509" s="207" t="s">
        <v>1954</v>
      </c>
      <c r="H509" s="208">
        <v>0.29199999999999998</v>
      </c>
      <c r="I509" s="209">
        <v>18.41</v>
      </c>
      <c r="J509" s="230">
        <v>5.37</v>
      </c>
    </row>
    <row r="510" spans="1:10" x14ac:dyDescent="0.2">
      <c r="A510" s="229" t="s">
        <v>1943</v>
      </c>
      <c r="B510" s="205" t="s">
        <v>2251</v>
      </c>
      <c r="C510" s="204" t="s">
        <v>394</v>
      </c>
      <c r="D510" s="204" t="s">
        <v>2252</v>
      </c>
      <c r="E510" s="206" t="s">
        <v>1946</v>
      </c>
      <c r="F510" s="206"/>
      <c r="G510" s="207" t="s">
        <v>26</v>
      </c>
      <c r="H510" s="208">
        <v>6.25</v>
      </c>
      <c r="I510" s="209">
        <v>16.059999999999999</v>
      </c>
      <c r="J510" s="230">
        <v>100.37</v>
      </c>
    </row>
    <row r="511" spans="1:10" x14ac:dyDescent="0.2">
      <c r="A511" s="229" t="s">
        <v>1943</v>
      </c>
      <c r="B511" s="205" t="s">
        <v>2235</v>
      </c>
      <c r="C511" s="204" t="s">
        <v>394</v>
      </c>
      <c r="D511" s="204" t="s">
        <v>2236</v>
      </c>
      <c r="E511" s="206" t="s">
        <v>1946</v>
      </c>
      <c r="F511" s="206"/>
      <c r="G511" s="207" t="s">
        <v>113</v>
      </c>
      <c r="H511" s="208">
        <v>0.75</v>
      </c>
      <c r="I511" s="209">
        <v>0.83</v>
      </c>
      <c r="J511" s="230">
        <v>0.62</v>
      </c>
    </row>
    <row r="512" spans="1:10" x14ac:dyDescent="0.2">
      <c r="A512" s="229" t="s">
        <v>1943</v>
      </c>
      <c r="B512" s="205" t="s">
        <v>2253</v>
      </c>
      <c r="C512" s="204" t="s">
        <v>394</v>
      </c>
      <c r="D512" s="204" t="s">
        <v>2254</v>
      </c>
      <c r="E512" s="206" t="s">
        <v>1953</v>
      </c>
      <c r="F512" s="206"/>
      <c r="G512" s="207" t="s">
        <v>1954</v>
      </c>
      <c r="H512" s="208">
        <v>0.29199999999999998</v>
      </c>
      <c r="I512" s="209">
        <v>20.46</v>
      </c>
      <c r="J512" s="230">
        <v>5.97</v>
      </c>
    </row>
    <row r="513" spans="1:10" ht="25.5" x14ac:dyDescent="0.2">
      <c r="A513" s="231"/>
      <c r="B513" s="232"/>
      <c r="C513" s="232"/>
      <c r="D513" s="232"/>
      <c r="E513" s="232" t="s">
        <v>1969</v>
      </c>
      <c r="F513" s="233">
        <v>11.34</v>
      </c>
      <c r="G513" s="232" t="s">
        <v>1970</v>
      </c>
      <c r="H513" s="233">
        <v>0</v>
      </c>
      <c r="I513" s="232" t="s">
        <v>1971</v>
      </c>
      <c r="J513" s="234">
        <v>11.34</v>
      </c>
    </row>
    <row r="514" spans="1:10" ht="26.25" thickBot="1" x14ac:dyDescent="0.25">
      <c r="A514" s="231"/>
      <c r="B514" s="232"/>
      <c r="C514" s="232"/>
      <c r="D514" s="232"/>
      <c r="E514" s="232" t="s">
        <v>1972</v>
      </c>
      <c r="F514" s="233">
        <v>29.08</v>
      </c>
      <c r="G514" s="232"/>
      <c r="H514" s="235" t="s">
        <v>1973</v>
      </c>
      <c r="I514" s="235"/>
      <c r="J514" s="234">
        <v>145.43</v>
      </c>
    </row>
    <row r="515" spans="1:10" ht="15" thickTop="1" x14ac:dyDescent="0.2">
      <c r="A515" s="236"/>
      <c r="B515" s="210"/>
      <c r="C515" s="210"/>
      <c r="D515" s="210"/>
      <c r="E515" s="210"/>
      <c r="F515" s="210"/>
      <c r="G515" s="210"/>
      <c r="H515" s="210"/>
      <c r="I515" s="210"/>
      <c r="J515" s="237"/>
    </row>
    <row r="516" spans="1:10" ht="30" x14ac:dyDescent="0.2">
      <c r="A516" s="238" t="s">
        <v>683</v>
      </c>
      <c r="B516" s="195" t="s">
        <v>3</v>
      </c>
      <c r="C516" s="194" t="s">
        <v>4</v>
      </c>
      <c r="D516" s="194" t="s">
        <v>5</v>
      </c>
      <c r="E516" s="196" t="s">
        <v>1940</v>
      </c>
      <c r="F516" s="196"/>
      <c r="G516" s="197" t="s">
        <v>6</v>
      </c>
      <c r="H516" s="195" t="s">
        <v>7</v>
      </c>
      <c r="I516" s="195" t="s">
        <v>8</v>
      </c>
      <c r="J516" s="239" t="s">
        <v>10</v>
      </c>
    </row>
    <row r="517" spans="1:10" x14ac:dyDescent="0.2">
      <c r="A517" s="227" t="s">
        <v>1941</v>
      </c>
      <c r="B517" s="199" t="s">
        <v>681</v>
      </c>
      <c r="C517" s="198" t="s">
        <v>394</v>
      </c>
      <c r="D517" s="198" t="s">
        <v>2245</v>
      </c>
      <c r="E517" s="200" t="s">
        <v>2246</v>
      </c>
      <c r="F517" s="200"/>
      <c r="G517" s="201" t="s">
        <v>19</v>
      </c>
      <c r="H517" s="202">
        <v>1</v>
      </c>
      <c r="I517" s="203">
        <v>116.35</v>
      </c>
      <c r="J517" s="228">
        <v>116.35</v>
      </c>
    </row>
    <row r="518" spans="1:10" x14ac:dyDescent="0.2">
      <c r="A518" s="229" t="s">
        <v>1943</v>
      </c>
      <c r="B518" s="205" t="s">
        <v>2247</v>
      </c>
      <c r="C518" s="204" t="s">
        <v>394</v>
      </c>
      <c r="D518" s="204" t="s">
        <v>2248</v>
      </c>
      <c r="E518" s="206" t="s">
        <v>1946</v>
      </c>
      <c r="F518" s="206"/>
      <c r="G518" s="207" t="s">
        <v>113</v>
      </c>
      <c r="H518" s="208">
        <v>5.36</v>
      </c>
      <c r="I518" s="209">
        <v>0.75</v>
      </c>
      <c r="J518" s="230">
        <v>4.0199999999999996</v>
      </c>
    </row>
    <row r="519" spans="1:10" x14ac:dyDescent="0.2">
      <c r="A519" s="229" t="s">
        <v>1943</v>
      </c>
      <c r="B519" s="205" t="s">
        <v>2249</v>
      </c>
      <c r="C519" s="204" t="s">
        <v>394</v>
      </c>
      <c r="D519" s="204" t="s">
        <v>2250</v>
      </c>
      <c r="E519" s="206" t="s">
        <v>1953</v>
      </c>
      <c r="F519" s="206"/>
      <c r="G519" s="207" t="s">
        <v>1954</v>
      </c>
      <c r="H519" s="208">
        <v>0.29199999999999998</v>
      </c>
      <c r="I519" s="209">
        <v>18.41</v>
      </c>
      <c r="J519" s="230">
        <v>5.37</v>
      </c>
    </row>
    <row r="520" spans="1:10" x14ac:dyDescent="0.2">
      <c r="A520" s="229" t="s">
        <v>1943</v>
      </c>
      <c r="B520" s="205" t="s">
        <v>2251</v>
      </c>
      <c r="C520" s="204" t="s">
        <v>394</v>
      </c>
      <c r="D520" s="204" t="s">
        <v>2252</v>
      </c>
      <c r="E520" s="206" t="s">
        <v>1946</v>
      </c>
      <c r="F520" s="206"/>
      <c r="G520" s="207" t="s">
        <v>26</v>
      </c>
      <c r="H520" s="208">
        <v>6.25</v>
      </c>
      <c r="I520" s="209">
        <v>16.059999999999999</v>
      </c>
      <c r="J520" s="230">
        <v>100.37</v>
      </c>
    </row>
    <row r="521" spans="1:10" x14ac:dyDescent="0.2">
      <c r="A521" s="229" t="s">
        <v>1943</v>
      </c>
      <c r="B521" s="205" t="s">
        <v>2235</v>
      </c>
      <c r="C521" s="204" t="s">
        <v>394</v>
      </c>
      <c r="D521" s="204" t="s">
        <v>2236</v>
      </c>
      <c r="E521" s="206" t="s">
        <v>1946</v>
      </c>
      <c r="F521" s="206"/>
      <c r="G521" s="207" t="s">
        <v>113</v>
      </c>
      <c r="H521" s="208">
        <v>0.75</v>
      </c>
      <c r="I521" s="209">
        <v>0.83</v>
      </c>
      <c r="J521" s="230">
        <v>0.62</v>
      </c>
    </row>
    <row r="522" spans="1:10" x14ac:dyDescent="0.2">
      <c r="A522" s="229" t="s">
        <v>1943</v>
      </c>
      <c r="B522" s="205" t="s">
        <v>2253</v>
      </c>
      <c r="C522" s="204" t="s">
        <v>394</v>
      </c>
      <c r="D522" s="204" t="s">
        <v>2254</v>
      </c>
      <c r="E522" s="206" t="s">
        <v>1953</v>
      </c>
      <c r="F522" s="206"/>
      <c r="G522" s="207" t="s">
        <v>1954</v>
      </c>
      <c r="H522" s="208">
        <v>0.29199999999999998</v>
      </c>
      <c r="I522" s="209">
        <v>20.46</v>
      </c>
      <c r="J522" s="230">
        <v>5.97</v>
      </c>
    </row>
    <row r="523" spans="1:10" ht="25.5" x14ac:dyDescent="0.2">
      <c r="A523" s="231"/>
      <c r="B523" s="232"/>
      <c r="C523" s="232"/>
      <c r="D523" s="232"/>
      <c r="E523" s="232" t="s">
        <v>1969</v>
      </c>
      <c r="F523" s="233">
        <v>11.34</v>
      </c>
      <c r="G523" s="232" t="s">
        <v>1970</v>
      </c>
      <c r="H523" s="233">
        <v>0</v>
      </c>
      <c r="I523" s="232" t="s">
        <v>1971</v>
      </c>
      <c r="J523" s="234">
        <v>11.34</v>
      </c>
    </row>
    <row r="524" spans="1:10" ht="26.25" thickBot="1" x14ac:dyDescent="0.25">
      <c r="A524" s="231"/>
      <c r="B524" s="232"/>
      <c r="C524" s="232"/>
      <c r="D524" s="232"/>
      <c r="E524" s="232" t="s">
        <v>1972</v>
      </c>
      <c r="F524" s="233">
        <v>29.08</v>
      </c>
      <c r="G524" s="232"/>
      <c r="H524" s="235" t="s">
        <v>1973</v>
      </c>
      <c r="I524" s="235"/>
      <c r="J524" s="234">
        <v>145.43</v>
      </c>
    </row>
    <row r="525" spans="1:10" ht="15" thickTop="1" x14ac:dyDescent="0.2">
      <c r="A525" s="236"/>
      <c r="B525" s="210"/>
      <c r="C525" s="210"/>
      <c r="D525" s="210"/>
      <c r="E525" s="210"/>
      <c r="F525" s="210"/>
      <c r="G525" s="210"/>
      <c r="H525" s="210"/>
      <c r="I525" s="210"/>
      <c r="J525" s="237"/>
    </row>
    <row r="526" spans="1:10" ht="30" x14ac:dyDescent="0.2">
      <c r="A526" s="238" t="s">
        <v>685</v>
      </c>
      <c r="B526" s="195" t="s">
        <v>3</v>
      </c>
      <c r="C526" s="194" t="s">
        <v>4</v>
      </c>
      <c r="D526" s="194" t="s">
        <v>5</v>
      </c>
      <c r="E526" s="196" t="s">
        <v>1940</v>
      </c>
      <c r="F526" s="196"/>
      <c r="G526" s="197" t="s">
        <v>6</v>
      </c>
      <c r="H526" s="195" t="s">
        <v>7</v>
      </c>
      <c r="I526" s="195" t="s">
        <v>8</v>
      </c>
      <c r="J526" s="239" t="s">
        <v>10</v>
      </c>
    </row>
    <row r="527" spans="1:10" x14ac:dyDescent="0.2">
      <c r="A527" s="227" t="s">
        <v>1941</v>
      </c>
      <c r="B527" s="199" t="s">
        <v>681</v>
      </c>
      <c r="C527" s="198" t="s">
        <v>394</v>
      </c>
      <c r="D527" s="198" t="s">
        <v>2245</v>
      </c>
      <c r="E527" s="200" t="s">
        <v>2246</v>
      </c>
      <c r="F527" s="200"/>
      <c r="G527" s="201" t="s">
        <v>19</v>
      </c>
      <c r="H527" s="202">
        <v>1</v>
      </c>
      <c r="I527" s="203">
        <v>116.35</v>
      </c>
      <c r="J527" s="228">
        <v>116.35</v>
      </c>
    </row>
    <row r="528" spans="1:10" x14ac:dyDescent="0.2">
      <c r="A528" s="229" t="s">
        <v>1943</v>
      </c>
      <c r="B528" s="205" t="s">
        <v>2247</v>
      </c>
      <c r="C528" s="204" t="s">
        <v>394</v>
      </c>
      <c r="D528" s="204" t="s">
        <v>2248</v>
      </c>
      <c r="E528" s="206" t="s">
        <v>1946</v>
      </c>
      <c r="F528" s="206"/>
      <c r="G528" s="207" t="s">
        <v>113</v>
      </c>
      <c r="H528" s="208">
        <v>5.36</v>
      </c>
      <c r="I528" s="209">
        <v>0.75</v>
      </c>
      <c r="J528" s="230">
        <v>4.0199999999999996</v>
      </c>
    </row>
    <row r="529" spans="1:10" x14ac:dyDescent="0.2">
      <c r="A529" s="229" t="s">
        <v>1943</v>
      </c>
      <c r="B529" s="205" t="s">
        <v>2249</v>
      </c>
      <c r="C529" s="204" t="s">
        <v>394</v>
      </c>
      <c r="D529" s="204" t="s">
        <v>2250</v>
      </c>
      <c r="E529" s="206" t="s">
        <v>1953</v>
      </c>
      <c r="F529" s="206"/>
      <c r="G529" s="207" t="s">
        <v>1954</v>
      </c>
      <c r="H529" s="208">
        <v>0.29199999999999998</v>
      </c>
      <c r="I529" s="209">
        <v>18.41</v>
      </c>
      <c r="J529" s="230">
        <v>5.37</v>
      </c>
    </row>
    <row r="530" spans="1:10" x14ac:dyDescent="0.2">
      <c r="A530" s="229" t="s">
        <v>1943</v>
      </c>
      <c r="B530" s="205" t="s">
        <v>2251</v>
      </c>
      <c r="C530" s="204" t="s">
        <v>394</v>
      </c>
      <c r="D530" s="204" t="s">
        <v>2252</v>
      </c>
      <c r="E530" s="206" t="s">
        <v>1946</v>
      </c>
      <c r="F530" s="206"/>
      <c r="G530" s="207" t="s">
        <v>26</v>
      </c>
      <c r="H530" s="208">
        <v>6.25</v>
      </c>
      <c r="I530" s="209">
        <v>16.059999999999999</v>
      </c>
      <c r="J530" s="230">
        <v>100.37</v>
      </c>
    </row>
    <row r="531" spans="1:10" x14ac:dyDescent="0.2">
      <c r="A531" s="229" t="s">
        <v>1943</v>
      </c>
      <c r="B531" s="205" t="s">
        <v>2235</v>
      </c>
      <c r="C531" s="204" t="s">
        <v>394</v>
      </c>
      <c r="D531" s="204" t="s">
        <v>2236</v>
      </c>
      <c r="E531" s="206" t="s">
        <v>1946</v>
      </c>
      <c r="F531" s="206"/>
      <c r="G531" s="207" t="s">
        <v>113</v>
      </c>
      <c r="H531" s="208">
        <v>0.75</v>
      </c>
      <c r="I531" s="209">
        <v>0.83</v>
      </c>
      <c r="J531" s="230">
        <v>0.62</v>
      </c>
    </row>
    <row r="532" spans="1:10" x14ac:dyDescent="0.2">
      <c r="A532" s="229" t="s">
        <v>1943</v>
      </c>
      <c r="B532" s="205" t="s">
        <v>2253</v>
      </c>
      <c r="C532" s="204" t="s">
        <v>394</v>
      </c>
      <c r="D532" s="204" t="s">
        <v>2254</v>
      </c>
      <c r="E532" s="206" t="s">
        <v>1953</v>
      </c>
      <c r="F532" s="206"/>
      <c r="G532" s="207" t="s">
        <v>1954</v>
      </c>
      <c r="H532" s="208">
        <v>0.29199999999999998</v>
      </c>
      <c r="I532" s="209">
        <v>20.46</v>
      </c>
      <c r="J532" s="230">
        <v>5.97</v>
      </c>
    </row>
    <row r="533" spans="1:10" ht="25.5" x14ac:dyDescent="0.2">
      <c r="A533" s="231"/>
      <c r="B533" s="232"/>
      <c r="C533" s="232"/>
      <c r="D533" s="232"/>
      <c r="E533" s="232" t="s">
        <v>1969</v>
      </c>
      <c r="F533" s="233">
        <v>11.34</v>
      </c>
      <c r="G533" s="232" t="s">
        <v>1970</v>
      </c>
      <c r="H533" s="233">
        <v>0</v>
      </c>
      <c r="I533" s="232" t="s">
        <v>1971</v>
      </c>
      <c r="J533" s="234">
        <v>11.34</v>
      </c>
    </row>
    <row r="534" spans="1:10" ht="26.25" thickBot="1" x14ac:dyDescent="0.25">
      <c r="A534" s="231"/>
      <c r="B534" s="232"/>
      <c r="C534" s="232"/>
      <c r="D534" s="232"/>
      <c r="E534" s="232" t="s">
        <v>1972</v>
      </c>
      <c r="F534" s="233">
        <v>29.08</v>
      </c>
      <c r="G534" s="232"/>
      <c r="H534" s="235" t="s">
        <v>1973</v>
      </c>
      <c r="I534" s="235"/>
      <c r="J534" s="234">
        <v>145.43</v>
      </c>
    </row>
    <row r="535" spans="1:10" ht="15" thickTop="1" x14ac:dyDescent="0.2">
      <c r="A535" s="236"/>
      <c r="B535" s="210"/>
      <c r="C535" s="210"/>
      <c r="D535" s="210"/>
      <c r="E535" s="210"/>
      <c r="F535" s="210"/>
      <c r="G535" s="210"/>
      <c r="H535" s="210"/>
      <c r="I535" s="210"/>
      <c r="J535" s="237"/>
    </row>
    <row r="536" spans="1:10" ht="30" x14ac:dyDescent="0.2">
      <c r="A536" s="238" t="s">
        <v>687</v>
      </c>
      <c r="B536" s="195" t="s">
        <v>3</v>
      </c>
      <c r="C536" s="194" t="s">
        <v>4</v>
      </c>
      <c r="D536" s="194" t="s">
        <v>5</v>
      </c>
      <c r="E536" s="196" t="s">
        <v>1940</v>
      </c>
      <c r="F536" s="196"/>
      <c r="G536" s="197" t="s">
        <v>6</v>
      </c>
      <c r="H536" s="195" t="s">
        <v>7</v>
      </c>
      <c r="I536" s="195" t="s">
        <v>8</v>
      </c>
      <c r="J536" s="239" t="s">
        <v>10</v>
      </c>
    </row>
    <row r="537" spans="1:10" x14ac:dyDescent="0.2">
      <c r="A537" s="227" t="s">
        <v>1941</v>
      </c>
      <c r="B537" s="199" t="s">
        <v>688</v>
      </c>
      <c r="C537" s="198" t="s">
        <v>437</v>
      </c>
      <c r="D537" s="198" t="s">
        <v>689</v>
      </c>
      <c r="E537" s="200" t="s">
        <v>2009</v>
      </c>
      <c r="F537" s="200"/>
      <c r="G537" s="201" t="s">
        <v>690</v>
      </c>
      <c r="H537" s="202">
        <v>1</v>
      </c>
      <c r="I537" s="203">
        <v>99.86</v>
      </c>
      <c r="J537" s="228">
        <v>99.86</v>
      </c>
    </row>
    <row r="538" spans="1:10" ht="51" x14ac:dyDescent="0.2">
      <c r="A538" s="240" t="s">
        <v>2010</v>
      </c>
      <c r="B538" s="212" t="s">
        <v>2255</v>
      </c>
      <c r="C538" s="211" t="s">
        <v>17</v>
      </c>
      <c r="D538" s="211" t="s">
        <v>2256</v>
      </c>
      <c r="E538" s="213" t="s">
        <v>2067</v>
      </c>
      <c r="F538" s="213"/>
      <c r="G538" s="214" t="s">
        <v>1982</v>
      </c>
      <c r="H538" s="215">
        <v>1.9E-2</v>
      </c>
      <c r="I538" s="216">
        <v>155.49</v>
      </c>
      <c r="J538" s="241">
        <v>2.95</v>
      </c>
    </row>
    <row r="539" spans="1:10" ht="25.5" x14ac:dyDescent="0.2">
      <c r="A539" s="240" t="s">
        <v>2010</v>
      </c>
      <c r="B539" s="212" t="s">
        <v>2014</v>
      </c>
      <c r="C539" s="211" t="s">
        <v>17</v>
      </c>
      <c r="D539" s="211" t="s">
        <v>2015</v>
      </c>
      <c r="E539" s="213" t="s">
        <v>2013</v>
      </c>
      <c r="F539" s="213"/>
      <c r="G539" s="214" t="s">
        <v>1954</v>
      </c>
      <c r="H539" s="215">
        <v>3.1699999999999999E-2</v>
      </c>
      <c r="I539" s="216">
        <v>21.55</v>
      </c>
      <c r="J539" s="241">
        <v>0.68</v>
      </c>
    </row>
    <row r="540" spans="1:10" x14ac:dyDescent="0.2">
      <c r="A540" s="229" t="s">
        <v>1943</v>
      </c>
      <c r="B540" s="205" t="s">
        <v>2257</v>
      </c>
      <c r="C540" s="204" t="s">
        <v>17</v>
      </c>
      <c r="D540" s="204" t="s">
        <v>2258</v>
      </c>
      <c r="E540" s="206" t="s">
        <v>1946</v>
      </c>
      <c r="F540" s="206"/>
      <c r="G540" s="207" t="s">
        <v>58</v>
      </c>
      <c r="H540" s="208">
        <v>1.25</v>
      </c>
      <c r="I540" s="209">
        <v>76.989999999999995</v>
      </c>
      <c r="J540" s="230">
        <v>96.23</v>
      </c>
    </row>
    <row r="541" spans="1:10" ht="25.5" x14ac:dyDescent="0.2">
      <c r="A541" s="231"/>
      <c r="B541" s="232"/>
      <c r="C541" s="232"/>
      <c r="D541" s="232"/>
      <c r="E541" s="232" t="s">
        <v>1969</v>
      </c>
      <c r="F541" s="233">
        <v>0.97</v>
      </c>
      <c r="G541" s="232" t="s">
        <v>1970</v>
      </c>
      <c r="H541" s="233">
        <v>0</v>
      </c>
      <c r="I541" s="232" t="s">
        <v>1971</v>
      </c>
      <c r="J541" s="234">
        <v>0.97</v>
      </c>
    </row>
    <row r="542" spans="1:10" ht="26.25" thickBot="1" x14ac:dyDescent="0.25">
      <c r="A542" s="231"/>
      <c r="B542" s="232"/>
      <c r="C542" s="232"/>
      <c r="D542" s="232"/>
      <c r="E542" s="232" t="s">
        <v>1972</v>
      </c>
      <c r="F542" s="233">
        <v>24.96</v>
      </c>
      <c r="G542" s="232"/>
      <c r="H542" s="235" t="s">
        <v>1973</v>
      </c>
      <c r="I542" s="235"/>
      <c r="J542" s="234">
        <v>124.82</v>
      </c>
    </row>
    <row r="543" spans="1:10" ht="15" thickTop="1" x14ac:dyDescent="0.2">
      <c r="A543" s="236"/>
      <c r="B543" s="210"/>
      <c r="C543" s="210"/>
      <c r="D543" s="210"/>
      <c r="E543" s="210"/>
      <c r="F543" s="210"/>
      <c r="G543" s="210"/>
      <c r="H543" s="210"/>
      <c r="I543" s="210"/>
      <c r="J543" s="237"/>
    </row>
    <row r="544" spans="1:10" ht="30" x14ac:dyDescent="0.2">
      <c r="A544" s="238" t="s">
        <v>694</v>
      </c>
      <c r="B544" s="195" t="s">
        <v>3</v>
      </c>
      <c r="C544" s="194" t="s">
        <v>4</v>
      </c>
      <c r="D544" s="194" t="s">
        <v>5</v>
      </c>
      <c r="E544" s="196" t="s">
        <v>1940</v>
      </c>
      <c r="F544" s="196"/>
      <c r="G544" s="197" t="s">
        <v>6</v>
      </c>
      <c r="H544" s="195" t="s">
        <v>7</v>
      </c>
      <c r="I544" s="195" t="s">
        <v>8</v>
      </c>
      <c r="J544" s="239" t="s">
        <v>10</v>
      </c>
    </row>
    <row r="545" spans="1:10" x14ac:dyDescent="0.2">
      <c r="A545" s="227" t="s">
        <v>1941</v>
      </c>
      <c r="B545" s="199" t="s">
        <v>695</v>
      </c>
      <c r="C545" s="198" t="s">
        <v>394</v>
      </c>
      <c r="D545" s="198" t="s">
        <v>696</v>
      </c>
      <c r="E545" s="200" t="s">
        <v>2259</v>
      </c>
      <c r="F545" s="200"/>
      <c r="G545" s="201" t="s">
        <v>19</v>
      </c>
      <c r="H545" s="202">
        <v>1</v>
      </c>
      <c r="I545" s="203">
        <v>73</v>
      </c>
      <c r="J545" s="228">
        <v>73</v>
      </c>
    </row>
    <row r="546" spans="1:10" x14ac:dyDescent="0.2">
      <c r="A546" s="229" t="s">
        <v>1943</v>
      </c>
      <c r="B546" s="205" t="s">
        <v>2253</v>
      </c>
      <c r="C546" s="204" t="s">
        <v>394</v>
      </c>
      <c r="D546" s="204" t="s">
        <v>2254</v>
      </c>
      <c r="E546" s="206" t="s">
        <v>1953</v>
      </c>
      <c r="F546" s="206"/>
      <c r="G546" s="207" t="s">
        <v>1954</v>
      </c>
      <c r="H546" s="208">
        <v>0.82899999999999996</v>
      </c>
      <c r="I546" s="209">
        <v>20.46</v>
      </c>
      <c r="J546" s="230">
        <v>16.96</v>
      </c>
    </row>
    <row r="547" spans="1:10" x14ac:dyDescent="0.2">
      <c r="A547" s="229" t="s">
        <v>1943</v>
      </c>
      <c r="B547" s="205" t="s">
        <v>2260</v>
      </c>
      <c r="C547" s="204" t="s">
        <v>394</v>
      </c>
      <c r="D547" s="204" t="s">
        <v>2261</v>
      </c>
      <c r="E547" s="206" t="s">
        <v>1946</v>
      </c>
      <c r="F547" s="206"/>
      <c r="G547" s="207" t="s">
        <v>58</v>
      </c>
      <c r="H547" s="208">
        <v>0.15</v>
      </c>
      <c r="I547" s="209">
        <v>322.82</v>
      </c>
      <c r="J547" s="230">
        <v>48.42</v>
      </c>
    </row>
    <row r="548" spans="1:10" x14ac:dyDescent="0.2">
      <c r="A548" s="229" t="s">
        <v>1943</v>
      </c>
      <c r="B548" s="205" t="s">
        <v>2249</v>
      </c>
      <c r="C548" s="204" t="s">
        <v>394</v>
      </c>
      <c r="D548" s="204" t="s">
        <v>2250</v>
      </c>
      <c r="E548" s="206" t="s">
        <v>1953</v>
      </c>
      <c r="F548" s="206"/>
      <c r="G548" s="207" t="s">
        <v>1954</v>
      </c>
      <c r="H548" s="208">
        <v>0.41399999999999998</v>
      </c>
      <c r="I548" s="209">
        <v>18.41</v>
      </c>
      <c r="J548" s="230">
        <v>7.62</v>
      </c>
    </row>
    <row r="549" spans="1:10" ht="25.5" x14ac:dyDescent="0.2">
      <c r="A549" s="231"/>
      <c r="B549" s="232"/>
      <c r="C549" s="232"/>
      <c r="D549" s="232"/>
      <c r="E549" s="232" t="s">
        <v>1969</v>
      </c>
      <c r="F549" s="233">
        <v>24.58</v>
      </c>
      <c r="G549" s="232" t="s">
        <v>1970</v>
      </c>
      <c r="H549" s="233">
        <v>0</v>
      </c>
      <c r="I549" s="232" t="s">
        <v>1971</v>
      </c>
      <c r="J549" s="234">
        <v>24.58</v>
      </c>
    </row>
    <row r="550" spans="1:10" ht="26.25" thickBot="1" x14ac:dyDescent="0.25">
      <c r="A550" s="231"/>
      <c r="B550" s="232"/>
      <c r="C550" s="232"/>
      <c r="D550" s="232"/>
      <c r="E550" s="232" t="s">
        <v>1972</v>
      </c>
      <c r="F550" s="233">
        <v>18.25</v>
      </c>
      <c r="G550" s="232"/>
      <c r="H550" s="235" t="s">
        <v>1973</v>
      </c>
      <c r="I550" s="235"/>
      <c r="J550" s="234">
        <v>91.25</v>
      </c>
    </row>
    <row r="551" spans="1:10" ht="15" thickTop="1" x14ac:dyDescent="0.2">
      <c r="A551" s="236"/>
      <c r="B551" s="210"/>
      <c r="C551" s="210"/>
      <c r="D551" s="210"/>
      <c r="E551" s="210"/>
      <c r="F551" s="210"/>
      <c r="G551" s="210"/>
      <c r="H551" s="210"/>
      <c r="I551" s="210"/>
      <c r="J551" s="237"/>
    </row>
    <row r="552" spans="1:10" ht="30" x14ac:dyDescent="0.2">
      <c r="A552" s="238" t="s">
        <v>709</v>
      </c>
      <c r="B552" s="195" t="s">
        <v>3</v>
      </c>
      <c r="C552" s="194" t="s">
        <v>4</v>
      </c>
      <c r="D552" s="194" t="s">
        <v>5</v>
      </c>
      <c r="E552" s="196" t="s">
        <v>1940</v>
      </c>
      <c r="F552" s="196"/>
      <c r="G552" s="197" t="s">
        <v>6</v>
      </c>
      <c r="H552" s="195" t="s">
        <v>7</v>
      </c>
      <c r="I552" s="195" t="s">
        <v>8</v>
      </c>
      <c r="J552" s="239" t="s">
        <v>10</v>
      </c>
    </row>
    <row r="553" spans="1:10" ht="25.5" x14ac:dyDescent="0.2">
      <c r="A553" s="227" t="s">
        <v>1941</v>
      </c>
      <c r="B553" s="199" t="s">
        <v>710</v>
      </c>
      <c r="C553" s="198" t="s">
        <v>437</v>
      </c>
      <c r="D553" s="198" t="s">
        <v>711</v>
      </c>
      <c r="E553" s="200" t="s">
        <v>2009</v>
      </c>
      <c r="F553" s="200"/>
      <c r="G553" s="201" t="s">
        <v>439</v>
      </c>
      <c r="H553" s="202">
        <v>1</v>
      </c>
      <c r="I553" s="203">
        <v>21.33</v>
      </c>
      <c r="J553" s="228">
        <v>21.33</v>
      </c>
    </row>
    <row r="554" spans="1:10" ht="25.5" x14ac:dyDescent="0.2">
      <c r="A554" s="240" t="s">
        <v>2010</v>
      </c>
      <c r="B554" s="212" t="s">
        <v>2262</v>
      </c>
      <c r="C554" s="211" t="s">
        <v>17</v>
      </c>
      <c r="D554" s="211" t="s">
        <v>2263</v>
      </c>
      <c r="E554" s="213" t="s">
        <v>2013</v>
      </c>
      <c r="F554" s="213"/>
      <c r="G554" s="214" t="s">
        <v>1954</v>
      </c>
      <c r="H554" s="215">
        <v>0.50539999999999996</v>
      </c>
      <c r="I554" s="216">
        <v>28.6</v>
      </c>
      <c r="J554" s="241">
        <v>14.45</v>
      </c>
    </row>
    <row r="555" spans="1:10" ht="25.5" x14ac:dyDescent="0.2">
      <c r="A555" s="240" t="s">
        <v>2010</v>
      </c>
      <c r="B555" s="212" t="s">
        <v>2014</v>
      </c>
      <c r="C555" s="211" t="s">
        <v>17</v>
      </c>
      <c r="D555" s="211" t="s">
        <v>2015</v>
      </c>
      <c r="E555" s="213" t="s">
        <v>2013</v>
      </c>
      <c r="F555" s="213"/>
      <c r="G555" s="214" t="s">
        <v>1954</v>
      </c>
      <c r="H555" s="215">
        <v>0.16850000000000001</v>
      </c>
      <c r="I555" s="216">
        <v>21.55</v>
      </c>
      <c r="J555" s="241">
        <v>3.63</v>
      </c>
    </row>
    <row r="556" spans="1:10" x14ac:dyDescent="0.2">
      <c r="A556" s="229" t="s">
        <v>1943</v>
      </c>
      <c r="B556" s="205" t="s">
        <v>2264</v>
      </c>
      <c r="C556" s="204" t="s">
        <v>17</v>
      </c>
      <c r="D556" s="204" t="s">
        <v>2265</v>
      </c>
      <c r="E556" s="206" t="s">
        <v>1946</v>
      </c>
      <c r="F556" s="206"/>
      <c r="G556" s="207" t="s">
        <v>113</v>
      </c>
      <c r="H556" s="208">
        <v>0.7288</v>
      </c>
      <c r="I556" s="209">
        <v>4.4000000000000004</v>
      </c>
      <c r="J556" s="230">
        <v>3.2</v>
      </c>
    </row>
    <row r="557" spans="1:10" x14ac:dyDescent="0.2">
      <c r="A557" s="229" t="s">
        <v>1943</v>
      </c>
      <c r="B557" s="205" t="s">
        <v>2266</v>
      </c>
      <c r="C557" s="204" t="s">
        <v>17</v>
      </c>
      <c r="D557" s="204" t="s">
        <v>2267</v>
      </c>
      <c r="E557" s="206" t="s">
        <v>1946</v>
      </c>
      <c r="F557" s="206"/>
      <c r="G557" s="207" t="s">
        <v>26</v>
      </c>
      <c r="H557" s="208">
        <v>4.0099999999999997E-2</v>
      </c>
      <c r="I557" s="209">
        <v>1.48</v>
      </c>
      <c r="J557" s="230">
        <v>0.05</v>
      </c>
    </row>
    <row r="558" spans="1:10" ht="25.5" x14ac:dyDescent="0.2">
      <c r="A558" s="231"/>
      <c r="B558" s="232"/>
      <c r="C558" s="232"/>
      <c r="D558" s="232"/>
      <c r="E558" s="232" t="s">
        <v>1969</v>
      </c>
      <c r="F558" s="233">
        <v>12.6</v>
      </c>
      <c r="G558" s="232" t="s">
        <v>1970</v>
      </c>
      <c r="H558" s="233">
        <v>0</v>
      </c>
      <c r="I558" s="232" t="s">
        <v>1971</v>
      </c>
      <c r="J558" s="234">
        <v>12.6</v>
      </c>
    </row>
    <row r="559" spans="1:10" ht="26.25" thickBot="1" x14ac:dyDescent="0.25">
      <c r="A559" s="231"/>
      <c r="B559" s="232"/>
      <c r="C559" s="232"/>
      <c r="D559" s="232"/>
      <c r="E559" s="232" t="s">
        <v>1972</v>
      </c>
      <c r="F559" s="233">
        <v>5.33</v>
      </c>
      <c r="G559" s="232"/>
      <c r="H559" s="235" t="s">
        <v>1973</v>
      </c>
      <c r="I559" s="235"/>
      <c r="J559" s="234">
        <v>26.66</v>
      </c>
    </row>
    <row r="560" spans="1:10" ht="15" thickTop="1" x14ac:dyDescent="0.2">
      <c r="A560" s="236"/>
      <c r="B560" s="210"/>
      <c r="C560" s="210"/>
      <c r="D560" s="210"/>
      <c r="E560" s="210"/>
      <c r="F560" s="210"/>
      <c r="G560" s="210"/>
      <c r="H560" s="210"/>
      <c r="I560" s="210"/>
      <c r="J560" s="237"/>
    </row>
    <row r="561" spans="1:10" ht="30" x14ac:dyDescent="0.2">
      <c r="A561" s="238" t="s">
        <v>715</v>
      </c>
      <c r="B561" s="195" t="s">
        <v>3</v>
      </c>
      <c r="C561" s="194" t="s">
        <v>4</v>
      </c>
      <c r="D561" s="194" t="s">
        <v>5</v>
      </c>
      <c r="E561" s="196" t="s">
        <v>1940</v>
      </c>
      <c r="F561" s="196"/>
      <c r="G561" s="197" t="s">
        <v>6</v>
      </c>
      <c r="H561" s="195" t="s">
        <v>7</v>
      </c>
      <c r="I561" s="195" t="s">
        <v>8</v>
      </c>
      <c r="J561" s="239" t="s">
        <v>10</v>
      </c>
    </row>
    <row r="562" spans="1:10" x14ac:dyDescent="0.2">
      <c r="A562" s="227" t="s">
        <v>1941</v>
      </c>
      <c r="B562" s="199" t="s">
        <v>716</v>
      </c>
      <c r="C562" s="198" t="s">
        <v>437</v>
      </c>
      <c r="D562" s="198" t="s">
        <v>717</v>
      </c>
      <c r="E562" s="200" t="s">
        <v>2009</v>
      </c>
      <c r="F562" s="200"/>
      <c r="G562" s="201" t="s">
        <v>439</v>
      </c>
      <c r="H562" s="202">
        <v>1</v>
      </c>
      <c r="I562" s="203">
        <v>21.34</v>
      </c>
      <c r="J562" s="228">
        <v>21.34</v>
      </c>
    </row>
    <row r="563" spans="1:10" ht="25.5" x14ac:dyDescent="0.2">
      <c r="A563" s="240" t="s">
        <v>2010</v>
      </c>
      <c r="B563" s="212" t="s">
        <v>2262</v>
      </c>
      <c r="C563" s="211" t="s">
        <v>17</v>
      </c>
      <c r="D563" s="211" t="s">
        <v>2263</v>
      </c>
      <c r="E563" s="213" t="s">
        <v>2013</v>
      </c>
      <c r="F563" s="213"/>
      <c r="G563" s="214" t="s">
        <v>1954</v>
      </c>
      <c r="H563" s="215">
        <v>0.29849999999999999</v>
      </c>
      <c r="I563" s="216">
        <v>28.6</v>
      </c>
      <c r="J563" s="241">
        <v>8.5299999999999994</v>
      </c>
    </row>
    <row r="564" spans="1:10" ht="25.5" x14ac:dyDescent="0.2">
      <c r="A564" s="240" t="s">
        <v>2010</v>
      </c>
      <c r="B564" s="212" t="s">
        <v>2014</v>
      </c>
      <c r="C564" s="211" t="s">
        <v>17</v>
      </c>
      <c r="D564" s="211" t="s">
        <v>2015</v>
      </c>
      <c r="E564" s="213" t="s">
        <v>2013</v>
      </c>
      <c r="F564" s="213"/>
      <c r="G564" s="214" t="s">
        <v>1954</v>
      </c>
      <c r="H564" s="215">
        <v>4.87E-2</v>
      </c>
      <c r="I564" s="216">
        <v>21.55</v>
      </c>
      <c r="J564" s="241">
        <v>1.04</v>
      </c>
    </row>
    <row r="565" spans="1:10" x14ac:dyDescent="0.2">
      <c r="A565" s="229" t="s">
        <v>1943</v>
      </c>
      <c r="B565" s="205" t="s">
        <v>2268</v>
      </c>
      <c r="C565" s="204" t="s">
        <v>17</v>
      </c>
      <c r="D565" s="204" t="s">
        <v>2269</v>
      </c>
      <c r="E565" s="206" t="s">
        <v>1946</v>
      </c>
      <c r="F565" s="206"/>
      <c r="G565" s="207" t="s">
        <v>113</v>
      </c>
      <c r="H565" s="208">
        <v>1.339</v>
      </c>
      <c r="I565" s="209">
        <v>7.91</v>
      </c>
      <c r="J565" s="230">
        <v>10.59</v>
      </c>
    </row>
    <row r="566" spans="1:10" x14ac:dyDescent="0.2">
      <c r="A566" s="229" t="s">
        <v>1943</v>
      </c>
      <c r="B566" s="205" t="s">
        <v>2266</v>
      </c>
      <c r="C566" s="204" t="s">
        <v>17</v>
      </c>
      <c r="D566" s="204" t="s">
        <v>2267</v>
      </c>
      <c r="E566" s="206" t="s">
        <v>1946</v>
      </c>
      <c r="F566" s="206"/>
      <c r="G566" s="207" t="s">
        <v>26</v>
      </c>
      <c r="H566" s="208">
        <v>0.8</v>
      </c>
      <c r="I566" s="209">
        <v>1.48</v>
      </c>
      <c r="J566" s="230">
        <v>1.18</v>
      </c>
    </row>
    <row r="567" spans="1:10" ht="25.5" x14ac:dyDescent="0.2">
      <c r="A567" s="231"/>
      <c r="B567" s="232"/>
      <c r="C567" s="232"/>
      <c r="D567" s="232"/>
      <c r="E567" s="232" t="s">
        <v>1969</v>
      </c>
      <c r="F567" s="233">
        <v>6.68</v>
      </c>
      <c r="G567" s="232" t="s">
        <v>1970</v>
      </c>
      <c r="H567" s="233">
        <v>0</v>
      </c>
      <c r="I567" s="232" t="s">
        <v>1971</v>
      </c>
      <c r="J567" s="234">
        <v>6.68</v>
      </c>
    </row>
    <row r="568" spans="1:10" ht="26.25" thickBot="1" x14ac:dyDescent="0.25">
      <c r="A568" s="231"/>
      <c r="B568" s="232"/>
      <c r="C568" s="232"/>
      <c r="D568" s="232"/>
      <c r="E568" s="232" t="s">
        <v>1972</v>
      </c>
      <c r="F568" s="233">
        <v>5.33</v>
      </c>
      <c r="G568" s="232"/>
      <c r="H568" s="235" t="s">
        <v>1973</v>
      </c>
      <c r="I568" s="235"/>
      <c r="J568" s="234">
        <v>26.67</v>
      </c>
    </row>
    <row r="569" spans="1:10" ht="15" thickTop="1" x14ac:dyDescent="0.2">
      <c r="A569" s="236"/>
      <c r="B569" s="210"/>
      <c r="C569" s="210"/>
      <c r="D569" s="210"/>
      <c r="E569" s="210"/>
      <c r="F569" s="210"/>
      <c r="G569" s="210"/>
      <c r="H569" s="210"/>
      <c r="I569" s="210"/>
      <c r="J569" s="237"/>
    </row>
    <row r="570" spans="1:10" ht="30" x14ac:dyDescent="0.2">
      <c r="A570" s="238" t="s">
        <v>803</v>
      </c>
      <c r="B570" s="195" t="s">
        <v>3</v>
      </c>
      <c r="C570" s="194" t="s">
        <v>4</v>
      </c>
      <c r="D570" s="194" t="s">
        <v>5</v>
      </c>
      <c r="E570" s="196" t="s">
        <v>1940</v>
      </c>
      <c r="F570" s="196"/>
      <c r="G570" s="197" t="s">
        <v>6</v>
      </c>
      <c r="H570" s="195" t="s">
        <v>7</v>
      </c>
      <c r="I570" s="195" t="s">
        <v>8</v>
      </c>
      <c r="J570" s="239" t="s">
        <v>10</v>
      </c>
    </row>
    <row r="571" spans="1:10" x14ac:dyDescent="0.2">
      <c r="A571" s="227" t="s">
        <v>1941</v>
      </c>
      <c r="B571" s="199" t="s">
        <v>804</v>
      </c>
      <c r="C571" s="198" t="s">
        <v>394</v>
      </c>
      <c r="D571" s="198" t="s">
        <v>805</v>
      </c>
      <c r="E571" s="200" t="s">
        <v>2270</v>
      </c>
      <c r="F571" s="200"/>
      <c r="G571" s="201" t="s">
        <v>26</v>
      </c>
      <c r="H571" s="202">
        <v>1</v>
      </c>
      <c r="I571" s="203">
        <v>39.630000000000003</v>
      </c>
      <c r="J571" s="228">
        <v>39.630000000000003</v>
      </c>
    </row>
    <row r="572" spans="1:10" x14ac:dyDescent="0.2">
      <c r="A572" s="229" t="s">
        <v>1943</v>
      </c>
      <c r="B572" s="205" t="s">
        <v>2271</v>
      </c>
      <c r="C572" s="204" t="s">
        <v>394</v>
      </c>
      <c r="D572" s="204" t="s">
        <v>2272</v>
      </c>
      <c r="E572" s="206" t="s">
        <v>1953</v>
      </c>
      <c r="F572" s="206"/>
      <c r="G572" s="207" t="s">
        <v>1954</v>
      </c>
      <c r="H572" s="208">
        <v>0.30199999999999999</v>
      </c>
      <c r="I572" s="209">
        <v>20.46</v>
      </c>
      <c r="J572" s="230">
        <v>6.17</v>
      </c>
    </row>
    <row r="573" spans="1:10" x14ac:dyDescent="0.2">
      <c r="A573" s="229" t="s">
        <v>1943</v>
      </c>
      <c r="B573" s="205" t="s">
        <v>2273</v>
      </c>
      <c r="C573" s="204" t="s">
        <v>394</v>
      </c>
      <c r="D573" s="204" t="s">
        <v>2274</v>
      </c>
      <c r="E573" s="206" t="s">
        <v>1953</v>
      </c>
      <c r="F573" s="206"/>
      <c r="G573" s="207" t="s">
        <v>1954</v>
      </c>
      <c r="H573" s="208">
        <v>0.30199999999999999</v>
      </c>
      <c r="I573" s="209">
        <v>16.559999999999999</v>
      </c>
      <c r="J573" s="230">
        <v>5</v>
      </c>
    </row>
    <row r="574" spans="1:10" x14ac:dyDescent="0.2">
      <c r="A574" s="229" t="s">
        <v>1943</v>
      </c>
      <c r="B574" s="205" t="s">
        <v>2275</v>
      </c>
      <c r="C574" s="204" t="s">
        <v>394</v>
      </c>
      <c r="D574" s="204" t="s">
        <v>2276</v>
      </c>
      <c r="E574" s="206" t="s">
        <v>1946</v>
      </c>
      <c r="F574" s="206"/>
      <c r="G574" s="207" t="s">
        <v>26</v>
      </c>
      <c r="H574" s="208">
        <v>3.6999999999999998E-2</v>
      </c>
      <c r="I574" s="209">
        <v>26.59</v>
      </c>
      <c r="J574" s="230">
        <v>0.98</v>
      </c>
    </row>
    <row r="575" spans="1:10" x14ac:dyDescent="0.2">
      <c r="A575" s="229" t="s">
        <v>1943</v>
      </c>
      <c r="B575" s="205" t="s">
        <v>2277</v>
      </c>
      <c r="C575" s="204" t="s">
        <v>394</v>
      </c>
      <c r="D575" s="204" t="s">
        <v>2278</v>
      </c>
      <c r="E575" s="206" t="s">
        <v>1946</v>
      </c>
      <c r="F575" s="206"/>
      <c r="G575" s="207" t="s">
        <v>26</v>
      </c>
      <c r="H575" s="208">
        <v>1</v>
      </c>
      <c r="I575" s="209">
        <v>23.9</v>
      </c>
      <c r="J575" s="230">
        <v>23.9</v>
      </c>
    </row>
    <row r="576" spans="1:10" x14ac:dyDescent="0.2">
      <c r="A576" s="229" t="s">
        <v>1943</v>
      </c>
      <c r="B576" s="205" t="s">
        <v>2279</v>
      </c>
      <c r="C576" s="204" t="s">
        <v>394</v>
      </c>
      <c r="D576" s="204" t="s">
        <v>2280</v>
      </c>
      <c r="E576" s="206" t="s">
        <v>1946</v>
      </c>
      <c r="F576" s="206"/>
      <c r="G576" s="207" t="s">
        <v>26</v>
      </c>
      <c r="H576" s="208">
        <v>0.36</v>
      </c>
      <c r="I576" s="209">
        <v>9.9499999999999993</v>
      </c>
      <c r="J576" s="230">
        <v>3.58</v>
      </c>
    </row>
    <row r="577" spans="1:10" ht="25.5" x14ac:dyDescent="0.2">
      <c r="A577" s="231"/>
      <c r="B577" s="232"/>
      <c r="C577" s="232"/>
      <c r="D577" s="232"/>
      <c r="E577" s="232" t="s">
        <v>1969</v>
      </c>
      <c r="F577" s="233">
        <v>11.17</v>
      </c>
      <c r="G577" s="232" t="s">
        <v>1970</v>
      </c>
      <c r="H577" s="233">
        <v>0</v>
      </c>
      <c r="I577" s="232" t="s">
        <v>1971</v>
      </c>
      <c r="J577" s="234">
        <v>11.17</v>
      </c>
    </row>
    <row r="578" spans="1:10" ht="26.25" thickBot="1" x14ac:dyDescent="0.25">
      <c r="A578" s="231"/>
      <c r="B578" s="232"/>
      <c r="C578" s="232"/>
      <c r="D578" s="232"/>
      <c r="E578" s="232" t="s">
        <v>1972</v>
      </c>
      <c r="F578" s="233">
        <v>9.9</v>
      </c>
      <c r="G578" s="232"/>
      <c r="H578" s="235" t="s">
        <v>1973</v>
      </c>
      <c r="I578" s="235"/>
      <c r="J578" s="234">
        <v>49.53</v>
      </c>
    </row>
    <row r="579" spans="1:10" ht="15" thickTop="1" x14ac:dyDescent="0.2">
      <c r="A579" s="236"/>
      <c r="B579" s="210"/>
      <c r="C579" s="210"/>
      <c r="D579" s="210"/>
      <c r="E579" s="210"/>
      <c r="F579" s="210"/>
      <c r="G579" s="210"/>
      <c r="H579" s="210"/>
      <c r="I579" s="210"/>
      <c r="J579" s="237"/>
    </row>
    <row r="580" spans="1:10" ht="30" x14ac:dyDescent="0.2">
      <c r="A580" s="238" t="s">
        <v>882</v>
      </c>
      <c r="B580" s="195" t="s">
        <v>3</v>
      </c>
      <c r="C580" s="194" t="s">
        <v>4</v>
      </c>
      <c r="D580" s="194" t="s">
        <v>5</v>
      </c>
      <c r="E580" s="196" t="s">
        <v>1940</v>
      </c>
      <c r="F580" s="196"/>
      <c r="G580" s="197" t="s">
        <v>6</v>
      </c>
      <c r="H580" s="195" t="s">
        <v>7</v>
      </c>
      <c r="I580" s="195" t="s">
        <v>8</v>
      </c>
      <c r="J580" s="239" t="s">
        <v>10</v>
      </c>
    </row>
    <row r="581" spans="1:10" x14ac:dyDescent="0.2">
      <c r="A581" s="227" t="s">
        <v>1941</v>
      </c>
      <c r="B581" s="199" t="s">
        <v>883</v>
      </c>
      <c r="C581" s="198" t="s">
        <v>394</v>
      </c>
      <c r="D581" s="198" t="s">
        <v>884</v>
      </c>
      <c r="E581" s="200" t="s">
        <v>2270</v>
      </c>
      <c r="F581" s="200"/>
      <c r="G581" s="201" t="s">
        <v>26</v>
      </c>
      <c r="H581" s="202">
        <v>1</v>
      </c>
      <c r="I581" s="203">
        <v>83.41</v>
      </c>
      <c r="J581" s="228">
        <v>83.41</v>
      </c>
    </row>
    <row r="582" spans="1:10" x14ac:dyDescent="0.2">
      <c r="A582" s="229" t="s">
        <v>1943</v>
      </c>
      <c r="B582" s="205" t="s">
        <v>2281</v>
      </c>
      <c r="C582" s="204" t="s">
        <v>394</v>
      </c>
      <c r="D582" s="204" t="s">
        <v>2282</v>
      </c>
      <c r="E582" s="206" t="s">
        <v>1946</v>
      </c>
      <c r="F582" s="206"/>
      <c r="G582" s="207" t="s">
        <v>26</v>
      </c>
      <c r="H582" s="208">
        <v>4.2999999999999997E-2</v>
      </c>
      <c r="I582" s="209">
        <v>56.69</v>
      </c>
      <c r="J582" s="230">
        <v>2.4300000000000002</v>
      </c>
    </row>
    <row r="583" spans="1:10" x14ac:dyDescent="0.2">
      <c r="A583" s="229" t="s">
        <v>1943</v>
      </c>
      <c r="B583" s="205" t="s">
        <v>2273</v>
      </c>
      <c r="C583" s="204" t="s">
        <v>394</v>
      </c>
      <c r="D583" s="204" t="s">
        <v>2274</v>
      </c>
      <c r="E583" s="206" t="s">
        <v>1953</v>
      </c>
      <c r="F583" s="206"/>
      <c r="G583" s="207" t="s">
        <v>1954</v>
      </c>
      <c r="H583" s="208">
        <v>0.49299999999999999</v>
      </c>
      <c r="I583" s="209">
        <v>16.559999999999999</v>
      </c>
      <c r="J583" s="230">
        <v>8.16</v>
      </c>
    </row>
    <row r="584" spans="1:10" x14ac:dyDescent="0.2">
      <c r="A584" s="229" t="s">
        <v>1943</v>
      </c>
      <c r="B584" s="205" t="s">
        <v>2279</v>
      </c>
      <c r="C584" s="204" t="s">
        <v>394</v>
      </c>
      <c r="D584" s="204" t="s">
        <v>2280</v>
      </c>
      <c r="E584" s="206" t="s">
        <v>1946</v>
      </c>
      <c r="F584" s="206"/>
      <c r="G584" s="207" t="s">
        <v>26</v>
      </c>
      <c r="H584" s="208">
        <v>0.58699999999999997</v>
      </c>
      <c r="I584" s="209">
        <v>9.9499999999999993</v>
      </c>
      <c r="J584" s="230">
        <v>5.84</v>
      </c>
    </row>
    <row r="585" spans="1:10" x14ac:dyDescent="0.2">
      <c r="A585" s="229" t="s">
        <v>1943</v>
      </c>
      <c r="B585" s="205" t="s">
        <v>2271</v>
      </c>
      <c r="C585" s="204" t="s">
        <v>394</v>
      </c>
      <c r="D585" s="204" t="s">
        <v>2272</v>
      </c>
      <c r="E585" s="206" t="s">
        <v>1953</v>
      </c>
      <c r="F585" s="206"/>
      <c r="G585" s="207" t="s">
        <v>1954</v>
      </c>
      <c r="H585" s="208">
        <v>0.49299999999999999</v>
      </c>
      <c r="I585" s="209">
        <v>20.46</v>
      </c>
      <c r="J585" s="230">
        <v>10.08</v>
      </c>
    </row>
    <row r="586" spans="1:10" x14ac:dyDescent="0.2">
      <c r="A586" s="229" t="s">
        <v>1943</v>
      </c>
      <c r="B586" s="205" t="s">
        <v>2283</v>
      </c>
      <c r="C586" s="204" t="s">
        <v>394</v>
      </c>
      <c r="D586" s="204" t="s">
        <v>2284</v>
      </c>
      <c r="E586" s="206" t="s">
        <v>1946</v>
      </c>
      <c r="F586" s="206"/>
      <c r="G586" s="207" t="s">
        <v>26</v>
      </c>
      <c r="H586" s="208">
        <v>1</v>
      </c>
      <c r="I586" s="209">
        <v>53.9</v>
      </c>
      <c r="J586" s="230">
        <v>53.9</v>
      </c>
    </row>
    <row r="587" spans="1:10" x14ac:dyDescent="0.2">
      <c r="A587" s="229" t="s">
        <v>1943</v>
      </c>
      <c r="B587" s="205" t="s">
        <v>2285</v>
      </c>
      <c r="C587" s="204" t="s">
        <v>394</v>
      </c>
      <c r="D587" s="204" t="s">
        <v>2286</v>
      </c>
      <c r="E587" s="206" t="s">
        <v>1946</v>
      </c>
      <c r="F587" s="206"/>
      <c r="G587" s="207" t="s">
        <v>26</v>
      </c>
      <c r="H587" s="208">
        <v>6.7000000000000004E-2</v>
      </c>
      <c r="I587" s="209">
        <v>44.9</v>
      </c>
      <c r="J587" s="230">
        <v>3</v>
      </c>
    </row>
    <row r="588" spans="1:10" ht="25.5" x14ac:dyDescent="0.2">
      <c r="A588" s="231"/>
      <c r="B588" s="232"/>
      <c r="C588" s="232"/>
      <c r="D588" s="232"/>
      <c r="E588" s="232" t="s">
        <v>1969</v>
      </c>
      <c r="F588" s="233">
        <v>18.239999999999998</v>
      </c>
      <c r="G588" s="232" t="s">
        <v>1970</v>
      </c>
      <c r="H588" s="233">
        <v>0</v>
      </c>
      <c r="I588" s="232" t="s">
        <v>1971</v>
      </c>
      <c r="J588" s="234">
        <v>18.239999999999998</v>
      </c>
    </row>
    <row r="589" spans="1:10" ht="26.25" thickBot="1" x14ac:dyDescent="0.25">
      <c r="A589" s="231"/>
      <c r="B589" s="232"/>
      <c r="C589" s="232"/>
      <c r="D589" s="232"/>
      <c r="E589" s="232" t="s">
        <v>1972</v>
      </c>
      <c r="F589" s="233">
        <v>20.85</v>
      </c>
      <c r="G589" s="232"/>
      <c r="H589" s="235" t="s">
        <v>1973</v>
      </c>
      <c r="I589" s="235"/>
      <c r="J589" s="234">
        <v>104.26</v>
      </c>
    </row>
    <row r="590" spans="1:10" ht="15" thickTop="1" x14ac:dyDescent="0.2">
      <c r="A590" s="236"/>
      <c r="B590" s="210"/>
      <c r="C590" s="210"/>
      <c r="D590" s="210"/>
      <c r="E590" s="210"/>
      <c r="F590" s="210"/>
      <c r="G590" s="210"/>
      <c r="H590" s="210"/>
      <c r="I590" s="210"/>
      <c r="J590" s="237"/>
    </row>
    <row r="591" spans="1:10" ht="30" x14ac:dyDescent="0.2">
      <c r="A591" s="238" t="s">
        <v>927</v>
      </c>
      <c r="B591" s="195" t="s">
        <v>3</v>
      </c>
      <c r="C591" s="194" t="s">
        <v>4</v>
      </c>
      <c r="D591" s="194" t="s">
        <v>5</v>
      </c>
      <c r="E591" s="196" t="s">
        <v>1940</v>
      </c>
      <c r="F591" s="196"/>
      <c r="G591" s="197" t="s">
        <v>6</v>
      </c>
      <c r="H591" s="195" t="s">
        <v>7</v>
      </c>
      <c r="I591" s="195" t="s">
        <v>8</v>
      </c>
      <c r="J591" s="239" t="s">
        <v>10</v>
      </c>
    </row>
    <row r="592" spans="1:10" ht="25.5" x14ac:dyDescent="0.2">
      <c r="A592" s="227" t="s">
        <v>1941</v>
      </c>
      <c r="B592" s="199" t="s">
        <v>928</v>
      </c>
      <c r="C592" s="198" t="s">
        <v>437</v>
      </c>
      <c r="D592" s="198" t="s">
        <v>929</v>
      </c>
      <c r="E592" s="200" t="s">
        <v>2009</v>
      </c>
      <c r="F592" s="200"/>
      <c r="G592" s="201" t="s">
        <v>26</v>
      </c>
      <c r="H592" s="202">
        <v>1</v>
      </c>
      <c r="I592" s="203">
        <v>9972.6</v>
      </c>
      <c r="J592" s="228">
        <v>9972.6</v>
      </c>
    </row>
    <row r="593" spans="1:10" ht="25.5" x14ac:dyDescent="0.2">
      <c r="A593" s="240" t="s">
        <v>2010</v>
      </c>
      <c r="B593" s="212" t="s">
        <v>2287</v>
      </c>
      <c r="C593" s="211" t="s">
        <v>17</v>
      </c>
      <c r="D593" s="211" t="s">
        <v>2288</v>
      </c>
      <c r="E593" s="213" t="s">
        <v>2013</v>
      </c>
      <c r="F593" s="213"/>
      <c r="G593" s="214" t="s">
        <v>1954</v>
      </c>
      <c r="H593" s="215">
        <v>2.5</v>
      </c>
      <c r="I593" s="216">
        <v>26.22</v>
      </c>
      <c r="J593" s="241">
        <v>65.55</v>
      </c>
    </row>
    <row r="594" spans="1:10" ht="25.5" x14ac:dyDescent="0.2">
      <c r="A594" s="240" t="s">
        <v>2010</v>
      </c>
      <c r="B594" s="212" t="s">
        <v>2289</v>
      </c>
      <c r="C594" s="211" t="s">
        <v>17</v>
      </c>
      <c r="D594" s="211" t="s">
        <v>2290</v>
      </c>
      <c r="E594" s="213" t="s">
        <v>2013</v>
      </c>
      <c r="F594" s="213"/>
      <c r="G594" s="214" t="s">
        <v>1954</v>
      </c>
      <c r="H594" s="215">
        <v>2.5</v>
      </c>
      <c r="I594" s="216">
        <v>29.32</v>
      </c>
      <c r="J594" s="241">
        <v>73.3</v>
      </c>
    </row>
    <row r="595" spans="1:10" ht="25.5" x14ac:dyDescent="0.2">
      <c r="A595" s="240" t="s">
        <v>2010</v>
      </c>
      <c r="B595" s="212" t="s">
        <v>2014</v>
      </c>
      <c r="C595" s="211" t="s">
        <v>17</v>
      </c>
      <c r="D595" s="211" t="s">
        <v>2015</v>
      </c>
      <c r="E595" s="213" t="s">
        <v>2013</v>
      </c>
      <c r="F595" s="213"/>
      <c r="G595" s="214" t="s">
        <v>1954</v>
      </c>
      <c r="H595" s="215">
        <v>2.5</v>
      </c>
      <c r="I595" s="216">
        <v>21.55</v>
      </c>
      <c r="J595" s="241">
        <v>53.87</v>
      </c>
    </row>
    <row r="596" spans="1:10" x14ac:dyDescent="0.2">
      <c r="A596" s="229" t="s">
        <v>1943</v>
      </c>
      <c r="B596" s="205" t="s">
        <v>2291</v>
      </c>
      <c r="C596" s="204" t="s">
        <v>394</v>
      </c>
      <c r="D596" s="204" t="s">
        <v>2292</v>
      </c>
      <c r="E596" s="206" t="s">
        <v>1946</v>
      </c>
      <c r="F596" s="206"/>
      <c r="G596" s="207" t="s">
        <v>26</v>
      </c>
      <c r="H596" s="208">
        <v>1</v>
      </c>
      <c r="I596" s="209">
        <v>9779.8799999999992</v>
      </c>
      <c r="J596" s="230">
        <v>9779.8799999999992</v>
      </c>
    </row>
    <row r="597" spans="1:10" ht="25.5" x14ac:dyDescent="0.2">
      <c r="A597" s="231"/>
      <c r="B597" s="232"/>
      <c r="C597" s="232"/>
      <c r="D597" s="232"/>
      <c r="E597" s="232" t="s">
        <v>1969</v>
      </c>
      <c r="F597" s="233">
        <v>144.07</v>
      </c>
      <c r="G597" s="232" t="s">
        <v>1970</v>
      </c>
      <c r="H597" s="233">
        <v>0</v>
      </c>
      <c r="I597" s="232" t="s">
        <v>1971</v>
      </c>
      <c r="J597" s="234">
        <v>144.07</v>
      </c>
    </row>
    <row r="598" spans="1:10" ht="26.25" thickBot="1" x14ac:dyDescent="0.25">
      <c r="A598" s="231"/>
      <c r="B598" s="232"/>
      <c r="C598" s="232"/>
      <c r="D598" s="232"/>
      <c r="E598" s="232" t="s">
        <v>1972</v>
      </c>
      <c r="F598" s="233">
        <v>2493.15</v>
      </c>
      <c r="G598" s="232"/>
      <c r="H598" s="235" t="s">
        <v>1973</v>
      </c>
      <c r="I598" s="235"/>
      <c r="J598" s="234">
        <v>12465.75</v>
      </c>
    </row>
    <row r="599" spans="1:10" ht="15" thickTop="1" x14ac:dyDescent="0.2">
      <c r="A599" s="236"/>
      <c r="B599" s="210"/>
      <c r="C599" s="210"/>
      <c r="D599" s="210"/>
      <c r="E599" s="210"/>
      <c r="F599" s="210"/>
      <c r="G599" s="210"/>
      <c r="H599" s="210"/>
      <c r="I599" s="210"/>
      <c r="J599" s="237"/>
    </row>
    <row r="600" spans="1:10" ht="30" x14ac:dyDescent="0.2">
      <c r="A600" s="238" t="s">
        <v>938</v>
      </c>
      <c r="B600" s="195" t="s">
        <v>3</v>
      </c>
      <c r="C600" s="194" t="s">
        <v>4</v>
      </c>
      <c r="D600" s="194" t="s">
        <v>5</v>
      </c>
      <c r="E600" s="196" t="s">
        <v>1940</v>
      </c>
      <c r="F600" s="196"/>
      <c r="G600" s="197" t="s">
        <v>6</v>
      </c>
      <c r="H600" s="195" t="s">
        <v>7</v>
      </c>
      <c r="I600" s="195" t="s">
        <v>8</v>
      </c>
      <c r="J600" s="239" t="s">
        <v>10</v>
      </c>
    </row>
    <row r="601" spans="1:10" x14ac:dyDescent="0.2">
      <c r="A601" s="227" t="s">
        <v>1941</v>
      </c>
      <c r="B601" s="199" t="s">
        <v>939</v>
      </c>
      <c r="C601" s="198" t="s">
        <v>437</v>
      </c>
      <c r="D601" s="198" t="s">
        <v>940</v>
      </c>
      <c r="E601" s="200" t="s">
        <v>2009</v>
      </c>
      <c r="F601" s="200"/>
      <c r="G601" s="201" t="s">
        <v>26</v>
      </c>
      <c r="H601" s="202">
        <v>1</v>
      </c>
      <c r="I601" s="203">
        <v>1512.59</v>
      </c>
      <c r="J601" s="228">
        <v>1512.59</v>
      </c>
    </row>
    <row r="602" spans="1:10" ht="25.5" x14ac:dyDescent="0.2">
      <c r="A602" s="240" t="s">
        <v>2010</v>
      </c>
      <c r="B602" s="212" t="s">
        <v>2293</v>
      </c>
      <c r="C602" s="211" t="s">
        <v>17</v>
      </c>
      <c r="D602" s="211" t="s">
        <v>2294</v>
      </c>
      <c r="E602" s="213" t="s">
        <v>2013</v>
      </c>
      <c r="F602" s="213"/>
      <c r="G602" s="214" t="s">
        <v>1954</v>
      </c>
      <c r="H602" s="215">
        <v>0.26900000000000002</v>
      </c>
      <c r="I602" s="216">
        <v>21.73</v>
      </c>
      <c r="J602" s="241">
        <v>5.84</v>
      </c>
    </row>
    <row r="603" spans="1:10" ht="25.5" x14ac:dyDescent="0.2">
      <c r="A603" s="240" t="s">
        <v>2010</v>
      </c>
      <c r="B603" s="212" t="s">
        <v>2287</v>
      </c>
      <c r="C603" s="211" t="s">
        <v>17</v>
      </c>
      <c r="D603" s="211" t="s">
        <v>2288</v>
      </c>
      <c r="E603" s="213" t="s">
        <v>2013</v>
      </c>
      <c r="F603" s="213"/>
      <c r="G603" s="214" t="s">
        <v>1954</v>
      </c>
      <c r="H603" s="215">
        <v>0.26900000000000002</v>
      </c>
      <c r="I603" s="216">
        <v>26.22</v>
      </c>
      <c r="J603" s="241">
        <v>7.05</v>
      </c>
    </row>
    <row r="604" spans="1:10" x14ac:dyDescent="0.2">
      <c r="A604" s="229" t="s">
        <v>1943</v>
      </c>
      <c r="B604" s="205" t="s">
        <v>2295</v>
      </c>
      <c r="C604" s="204" t="s">
        <v>394</v>
      </c>
      <c r="D604" s="204" t="s">
        <v>2296</v>
      </c>
      <c r="E604" s="206" t="s">
        <v>1946</v>
      </c>
      <c r="F604" s="206"/>
      <c r="G604" s="207" t="s">
        <v>26</v>
      </c>
      <c r="H604" s="208">
        <v>3</v>
      </c>
      <c r="I604" s="209">
        <v>499.9</v>
      </c>
      <c r="J604" s="230">
        <v>1499.7</v>
      </c>
    </row>
    <row r="605" spans="1:10" ht="25.5" x14ac:dyDescent="0.2">
      <c r="A605" s="231"/>
      <c r="B605" s="232"/>
      <c r="C605" s="232"/>
      <c r="D605" s="232"/>
      <c r="E605" s="232" t="s">
        <v>1969</v>
      </c>
      <c r="F605" s="233">
        <v>9.5500000000000007</v>
      </c>
      <c r="G605" s="232" t="s">
        <v>1970</v>
      </c>
      <c r="H605" s="233">
        <v>0</v>
      </c>
      <c r="I605" s="232" t="s">
        <v>1971</v>
      </c>
      <c r="J605" s="234">
        <v>9.5500000000000007</v>
      </c>
    </row>
    <row r="606" spans="1:10" ht="26.25" thickBot="1" x14ac:dyDescent="0.25">
      <c r="A606" s="231"/>
      <c r="B606" s="232"/>
      <c r="C606" s="232"/>
      <c r="D606" s="232"/>
      <c r="E606" s="232" t="s">
        <v>1972</v>
      </c>
      <c r="F606" s="233">
        <v>378.14</v>
      </c>
      <c r="G606" s="232"/>
      <c r="H606" s="235" t="s">
        <v>1973</v>
      </c>
      <c r="I606" s="235"/>
      <c r="J606" s="234">
        <v>1890.73</v>
      </c>
    </row>
    <row r="607" spans="1:10" ht="15" thickTop="1" x14ac:dyDescent="0.2">
      <c r="A607" s="236"/>
      <c r="B607" s="210"/>
      <c r="C607" s="210"/>
      <c r="D607" s="210"/>
      <c r="E607" s="210"/>
      <c r="F607" s="210"/>
      <c r="G607" s="210"/>
      <c r="H607" s="210"/>
      <c r="I607" s="210"/>
      <c r="J607" s="237"/>
    </row>
    <row r="608" spans="1:10" ht="30" x14ac:dyDescent="0.2">
      <c r="A608" s="238" t="s">
        <v>941</v>
      </c>
      <c r="B608" s="195" t="s">
        <v>3</v>
      </c>
      <c r="C608" s="194" t="s">
        <v>4</v>
      </c>
      <c r="D608" s="194" t="s">
        <v>5</v>
      </c>
      <c r="E608" s="196" t="s">
        <v>1940</v>
      </c>
      <c r="F608" s="196"/>
      <c r="G608" s="197" t="s">
        <v>6</v>
      </c>
      <c r="H608" s="195" t="s">
        <v>7</v>
      </c>
      <c r="I608" s="195" t="s">
        <v>8</v>
      </c>
      <c r="J608" s="239" t="s">
        <v>10</v>
      </c>
    </row>
    <row r="609" spans="1:10" x14ac:dyDescent="0.2">
      <c r="A609" s="227" t="s">
        <v>1941</v>
      </c>
      <c r="B609" s="199" t="s">
        <v>942</v>
      </c>
      <c r="C609" s="198" t="s">
        <v>437</v>
      </c>
      <c r="D609" s="198" t="s">
        <v>943</v>
      </c>
      <c r="E609" s="200" t="s">
        <v>2009</v>
      </c>
      <c r="F609" s="200"/>
      <c r="G609" s="201" t="s">
        <v>26</v>
      </c>
      <c r="H609" s="202">
        <v>1</v>
      </c>
      <c r="I609" s="203">
        <v>664.76</v>
      </c>
      <c r="J609" s="228">
        <v>664.76</v>
      </c>
    </row>
    <row r="610" spans="1:10" ht="25.5" x14ac:dyDescent="0.2">
      <c r="A610" s="240" t="s">
        <v>2010</v>
      </c>
      <c r="B610" s="212" t="s">
        <v>2297</v>
      </c>
      <c r="C610" s="211" t="s">
        <v>1854</v>
      </c>
      <c r="D610" s="211" t="s">
        <v>2298</v>
      </c>
      <c r="E610" s="213" t="s">
        <v>2299</v>
      </c>
      <c r="F610" s="213"/>
      <c r="G610" s="214" t="s">
        <v>26</v>
      </c>
      <c r="H610" s="215">
        <v>1</v>
      </c>
      <c r="I610" s="216">
        <v>664.76</v>
      </c>
      <c r="J610" s="241">
        <v>664.76</v>
      </c>
    </row>
    <row r="611" spans="1:10" ht="25.5" x14ac:dyDescent="0.2">
      <c r="A611" s="231"/>
      <c r="B611" s="232"/>
      <c r="C611" s="232"/>
      <c r="D611" s="232"/>
      <c r="E611" s="232" t="s">
        <v>1969</v>
      </c>
      <c r="F611" s="233">
        <v>101.93</v>
      </c>
      <c r="G611" s="232" t="s">
        <v>1970</v>
      </c>
      <c r="H611" s="233">
        <v>0</v>
      </c>
      <c r="I611" s="232" t="s">
        <v>1971</v>
      </c>
      <c r="J611" s="234">
        <v>101.93</v>
      </c>
    </row>
    <row r="612" spans="1:10" ht="26.25" thickBot="1" x14ac:dyDescent="0.25">
      <c r="A612" s="231"/>
      <c r="B612" s="232"/>
      <c r="C612" s="232"/>
      <c r="D612" s="232"/>
      <c r="E612" s="232" t="s">
        <v>1972</v>
      </c>
      <c r="F612" s="233">
        <v>166.19</v>
      </c>
      <c r="G612" s="232"/>
      <c r="H612" s="235" t="s">
        <v>1973</v>
      </c>
      <c r="I612" s="235"/>
      <c r="J612" s="234">
        <v>830.95</v>
      </c>
    </row>
    <row r="613" spans="1:10" ht="15" thickTop="1" x14ac:dyDescent="0.2">
      <c r="A613" s="236"/>
      <c r="B613" s="210"/>
      <c r="C613" s="210"/>
      <c r="D613" s="210"/>
      <c r="E613" s="210"/>
      <c r="F613" s="210"/>
      <c r="G613" s="210"/>
      <c r="H613" s="210"/>
      <c r="I613" s="210"/>
      <c r="J613" s="237"/>
    </row>
    <row r="614" spans="1:10" ht="30" x14ac:dyDescent="0.2">
      <c r="A614" s="238" t="s">
        <v>952</v>
      </c>
      <c r="B614" s="195" t="s">
        <v>3</v>
      </c>
      <c r="C614" s="194" t="s">
        <v>4</v>
      </c>
      <c r="D614" s="194" t="s">
        <v>5</v>
      </c>
      <c r="E614" s="196" t="s">
        <v>1940</v>
      </c>
      <c r="F614" s="196"/>
      <c r="G614" s="197" t="s">
        <v>6</v>
      </c>
      <c r="H614" s="195" t="s">
        <v>7</v>
      </c>
      <c r="I614" s="195" t="s">
        <v>8</v>
      </c>
      <c r="J614" s="239" t="s">
        <v>10</v>
      </c>
    </row>
    <row r="615" spans="1:10" x14ac:dyDescent="0.2">
      <c r="A615" s="227" t="s">
        <v>1941</v>
      </c>
      <c r="B615" s="199" t="s">
        <v>953</v>
      </c>
      <c r="C615" s="198" t="s">
        <v>437</v>
      </c>
      <c r="D615" s="198" t="s">
        <v>954</v>
      </c>
      <c r="E615" s="200" t="s">
        <v>2300</v>
      </c>
      <c r="F615" s="200"/>
      <c r="G615" s="201" t="s">
        <v>26</v>
      </c>
      <c r="H615" s="202">
        <v>1</v>
      </c>
      <c r="I615" s="203">
        <v>20061.72</v>
      </c>
      <c r="J615" s="228">
        <v>20061.72</v>
      </c>
    </row>
    <row r="616" spans="1:10" ht="51" x14ac:dyDescent="0.2">
      <c r="A616" s="240" t="s">
        <v>2010</v>
      </c>
      <c r="B616" s="212" t="s">
        <v>2301</v>
      </c>
      <c r="C616" s="211" t="s">
        <v>17</v>
      </c>
      <c r="D616" s="211" t="s">
        <v>2302</v>
      </c>
      <c r="E616" s="213" t="s">
        <v>2303</v>
      </c>
      <c r="F616" s="213"/>
      <c r="G616" s="214" t="s">
        <v>34</v>
      </c>
      <c r="H616" s="215">
        <v>8</v>
      </c>
      <c r="I616" s="216">
        <v>491.72</v>
      </c>
      <c r="J616" s="241">
        <v>3933.76</v>
      </c>
    </row>
    <row r="617" spans="1:10" ht="25.5" x14ac:dyDescent="0.2">
      <c r="A617" s="240" t="s">
        <v>2010</v>
      </c>
      <c r="B617" s="212" t="s">
        <v>2304</v>
      </c>
      <c r="C617" s="211" t="s">
        <v>17</v>
      </c>
      <c r="D617" s="211" t="s">
        <v>2305</v>
      </c>
      <c r="E617" s="213" t="s">
        <v>2306</v>
      </c>
      <c r="F617" s="213"/>
      <c r="G617" s="214" t="s">
        <v>26</v>
      </c>
      <c r="H617" s="215">
        <v>1</v>
      </c>
      <c r="I617" s="216">
        <v>3724.86</v>
      </c>
      <c r="J617" s="241">
        <v>3724.86</v>
      </c>
    </row>
    <row r="618" spans="1:10" ht="25.5" x14ac:dyDescent="0.2">
      <c r="A618" s="240" t="s">
        <v>2010</v>
      </c>
      <c r="B618" s="212" t="s">
        <v>2307</v>
      </c>
      <c r="C618" s="211" t="s">
        <v>404</v>
      </c>
      <c r="D618" s="211" t="s">
        <v>2308</v>
      </c>
      <c r="E618" s="213">
        <v>24.03</v>
      </c>
      <c r="F618" s="213"/>
      <c r="G618" s="214" t="s">
        <v>34</v>
      </c>
      <c r="H618" s="215">
        <v>10</v>
      </c>
      <c r="I618" s="216">
        <v>849.03</v>
      </c>
      <c r="J618" s="241">
        <v>8490.2999999999993</v>
      </c>
    </row>
    <row r="619" spans="1:10" ht="38.25" x14ac:dyDescent="0.2">
      <c r="A619" s="240" t="s">
        <v>2010</v>
      </c>
      <c r="B619" s="212" t="s">
        <v>2309</v>
      </c>
      <c r="C619" s="211" t="s">
        <v>17</v>
      </c>
      <c r="D619" s="211" t="s">
        <v>2310</v>
      </c>
      <c r="E619" s="213" t="s">
        <v>2060</v>
      </c>
      <c r="F619" s="213"/>
      <c r="G619" s="214" t="s">
        <v>19</v>
      </c>
      <c r="H619" s="215">
        <v>80</v>
      </c>
      <c r="I619" s="216">
        <v>48.91</v>
      </c>
      <c r="J619" s="241">
        <v>3912.8</v>
      </c>
    </row>
    <row r="620" spans="1:10" ht="25.5" x14ac:dyDescent="0.2">
      <c r="A620" s="231"/>
      <c r="B620" s="232"/>
      <c r="C620" s="232"/>
      <c r="D620" s="232"/>
      <c r="E620" s="232" t="s">
        <v>1969</v>
      </c>
      <c r="F620" s="233">
        <v>3835.35</v>
      </c>
      <c r="G620" s="232" t="s">
        <v>1970</v>
      </c>
      <c r="H620" s="233">
        <v>0</v>
      </c>
      <c r="I620" s="232" t="s">
        <v>1971</v>
      </c>
      <c r="J620" s="234">
        <v>3835.35</v>
      </c>
    </row>
    <row r="621" spans="1:10" ht="26.25" thickBot="1" x14ac:dyDescent="0.25">
      <c r="A621" s="231"/>
      <c r="B621" s="232"/>
      <c r="C621" s="232"/>
      <c r="D621" s="232"/>
      <c r="E621" s="232" t="s">
        <v>1972</v>
      </c>
      <c r="F621" s="233">
        <v>5015.43</v>
      </c>
      <c r="G621" s="232"/>
      <c r="H621" s="235" t="s">
        <v>1973</v>
      </c>
      <c r="I621" s="235"/>
      <c r="J621" s="234">
        <v>25077.15</v>
      </c>
    </row>
    <row r="622" spans="1:10" ht="15" thickTop="1" x14ac:dyDescent="0.2">
      <c r="A622" s="236"/>
      <c r="B622" s="210"/>
      <c r="C622" s="210"/>
      <c r="D622" s="210"/>
      <c r="E622" s="210"/>
      <c r="F622" s="210"/>
      <c r="G622" s="210"/>
      <c r="H622" s="210"/>
      <c r="I622" s="210"/>
      <c r="J622" s="237"/>
    </row>
    <row r="623" spans="1:10" ht="30" x14ac:dyDescent="0.2">
      <c r="A623" s="238" t="s">
        <v>1001</v>
      </c>
      <c r="B623" s="195" t="s">
        <v>3</v>
      </c>
      <c r="C623" s="194" t="s">
        <v>4</v>
      </c>
      <c r="D623" s="194" t="s">
        <v>5</v>
      </c>
      <c r="E623" s="196" t="s">
        <v>1940</v>
      </c>
      <c r="F623" s="196"/>
      <c r="G623" s="197" t="s">
        <v>6</v>
      </c>
      <c r="H623" s="195" t="s">
        <v>7</v>
      </c>
      <c r="I623" s="195" t="s">
        <v>8</v>
      </c>
      <c r="J623" s="239" t="s">
        <v>10</v>
      </c>
    </row>
    <row r="624" spans="1:10" ht="25.5" x14ac:dyDescent="0.2">
      <c r="A624" s="227" t="s">
        <v>1941</v>
      </c>
      <c r="B624" s="199" t="s">
        <v>1002</v>
      </c>
      <c r="C624" s="198" t="s">
        <v>437</v>
      </c>
      <c r="D624" s="198" t="s">
        <v>1003</v>
      </c>
      <c r="E624" s="200" t="s">
        <v>2009</v>
      </c>
      <c r="F624" s="200"/>
      <c r="G624" s="201" t="s">
        <v>26</v>
      </c>
      <c r="H624" s="202">
        <v>1</v>
      </c>
      <c r="I624" s="203">
        <v>188.25</v>
      </c>
      <c r="J624" s="228">
        <v>188.25</v>
      </c>
    </row>
    <row r="625" spans="1:10" ht="25.5" x14ac:dyDescent="0.2">
      <c r="A625" s="240" t="s">
        <v>2010</v>
      </c>
      <c r="B625" s="212" t="s">
        <v>2287</v>
      </c>
      <c r="C625" s="211" t="s">
        <v>17</v>
      </c>
      <c r="D625" s="211" t="s">
        <v>2288</v>
      </c>
      <c r="E625" s="213" t="s">
        <v>2013</v>
      </c>
      <c r="F625" s="213"/>
      <c r="G625" s="214" t="s">
        <v>1954</v>
      </c>
      <c r="H625" s="215">
        <v>0.5</v>
      </c>
      <c r="I625" s="216">
        <v>26.22</v>
      </c>
      <c r="J625" s="241">
        <v>13.11</v>
      </c>
    </row>
    <row r="626" spans="1:10" ht="25.5" x14ac:dyDescent="0.2">
      <c r="A626" s="240" t="s">
        <v>2010</v>
      </c>
      <c r="B626" s="212" t="s">
        <v>2014</v>
      </c>
      <c r="C626" s="211" t="s">
        <v>17</v>
      </c>
      <c r="D626" s="211" t="s">
        <v>2015</v>
      </c>
      <c r="E626" s="213" t="s">
        <v>2013</v>
      </c>
      <c r="F626" s="213"/>
      <c r="G626" s="214" t="s">
        <v>1954</v>
      </c>
      <c r="H626" s="215">
        <v>0.2</v>
      </c>
      <c r="I626" s="216">
        <v>21.55</v>
      </c>
      <c r="J626" s="241">
        <v>4.3099999999999996</v>
      </c>
    </row>
    <row r="627" spans="1:10" ht="25.5" x14ac:dyDescent="0.2">
      <c r="A627" s="229" t="s">
        <v>1943</v>
      </c>
      <c r="B627" s="205" t="s">
        <v>2311</v>
      </c>
      <c r="C627" s="204" t="s">
        <v>17</v>
      </c>
      <c r="D627" s="204" t="s">
        <v>2312</v>
      </c>
      <c r="E627" s="206" t="s">
        <v>1946</v>
      </c>
      <c r="F627" s="206"/>
      <c r="G627" s="207" t="s">
        <v>26</v>
      </c>
      <c r="H627" s="208">
        <v>1</v>
      </c>
      <c r="I627" s="209">
        <v>60.64</v>
      </c>
      <c r="J627" s="230">
        <v>60.64</v>
      </c>
    </row>
    <row r="628" spans="1:10" ht="25.5" x14ac:dyDescent="0.2">
      <c r="A628" s="229" t="s">
        <v>1943</v>
      </c>
      <c r="B628" s="205" t="s">
        <v>2313</v>
      </c>
      <c r="C628" s="204" t="s">
        <v>17</v>
      </c>
      <c r="D628" s="204" t="s">
        <v>2314</v>
      </c>
      <c r="E628" s="206" t="s">
        <v>1946</v>
      </c>
      <c r="F628" s="206"/>
      <c r="G628" s="207" t="s">
        <v>26</v>
      </c>
      <c r="H628" s="208">
        <v>2</v>
      </c>
      <c r="I628" s="209">
        <v>45.9</v>
      </c>
      <c r="J628" s="230">
        <v>91.8</v>
      </c>
    </row>
    <row r="629" spans="1:10" ht="25.5" x14ac:dyDescent="0.2">
      <c r="A629" s="229" t="s">
        <v>1943</v>
      </c>
      <c r="B629" s="205" t="s">
        <v>2315</v>
      </c>
      <c r="C629" s="204" t="s">
        <v>17</v>
      </c>
      <c r="D629" s="204" t="s">
        <v>2316</v>
      </c>
      <c r="E629" s="206" t="s">
        <v>1946</v>
      </c>
      <c r="F629" s="206"/>
      <c r="G629" s="207" t="s">
        <v>26</v>
      </c>
      <c r="H629" s="208">
        <v>1</v>
      </c>
      <c r="I629" s="209">
        <v>18.39</v>
      </c>
      <c r="J629" s="230">
        <v>18.39</v>
      </c>
    </row>
    <row r="630" spans="1:10" ht="25.5" x14ac:dyDescent="0.2">
      <c r="A630" s="231"/>
      <c r="B630" s="232"/>
      <c r="C630" s="232"/>
      <c r="D630" s="232"/>
      <c r="E630" s="232" t="s">
        <v>1969</v>
      </c>
      <c r="F630" s="233">
        <v>13.01</v>
      </c>
      <c r="G630" s="232" t="s">
        <v>1970</v>
      </c>
      <c r="H630" s="233">
        <v>0</v>
      </c>
      <c r="I630" s="232" t="s">
        <v>1971</v>
      </c>
      <c r="J630" s="234">
        <v>13.01</v>
      </c>
    </row>
    <row r="631" spans="1:10" ht="26.25" thickBot="1" x14ac:dyDescent="0.25">
      <c r="A631" s="231"/>
      <c r="B631" s="232"/>
      <c r="C631" s="232"/>
      <c r="D631" s="232"/>
      <c r="E631" s="232" t="s">
        <v>1972</v>
      </c>
      <c r="F631" s="233">
        <v>47.06</v>
      </c>
      <c r="G631" s="232"/>
      <c r="H631" s="235" t="s">
        <v>1973</v>
      </c>
      <c r="I631" s="235"/>
      <c r="J631" s="234">
        <v>235.31</v>
      </c>
    </row>
    <row r="632" spans="1:10" ht="15" thickTop="1" x14ac:dyDescent="0.2">
      <c r="A632" s="236"/>
      <c r="B632" s="210"/>
      <c r="C632" s="210"/>
      <c r="D632" s="210"/>
      <c r="E632" s="210"/>
      <c r="F632" s="210"/>
      <c r="G632" s="210"/>
      <c r="H632" s="210"/>
      <c r="I632" s="210"/>
      <c r="J632" s="237"/>
    </row>
    <row r="633" spans="1:10" ht="30" x14ac:dyDescent="0.2">
      <c r="A633" s="238" t="s">
        <v>1012</v>
      </c>
      <c r="B633" s="195" t="s">
        <v>3</v>
      </c>
      <c r="C633" s="194" t="s">
        <v>4</v>
      </c>
      <c r="D633" s="194" t="s">
        <v>5</v>
      </c>
      <c r="E633" s="196" t="s">
        <v>1940</v>
      </c>
      <c r="F633" s="196"/>
      <c r="G633" s="197" t="s">
        <v>6</v>
      </c>
      <c r="H633" s="195" t="s">
        <v>7</v>
      </c>
      <c r="I633" s="195" t="s">
        <v>8</v>
      </c>
      <c r="J633" s="239" t="s">
        <v>10</v>
      </c>
    </row>
    <row r="634" spans="1:10" x14ac:dyDescent="0.2">
      <c r="A634" s="227" t="s">
        <v>1941</v>
      </c>
      <c r="B634" s="199" t="s">
        <v>1013</v>
      </c>
      <c r="C634" s="198" t="s">
        <v>437</v>
      </c>
      <c r="D634" s="198" t="s">
        <v>1014</v>
      </c>
      <c r="E634" s="200" t="s">
        <v>2009</v>
      </c>
      <c r="F634" s="200"/>
      <c r="G634" s="201" t="s">
        <v>439</v>
      </c>
      <c r="H634" s="202">
        <v>1</v>
      </c>
      <c r="I634" s="203">
        <v>1240.3499999999999</v>
      </c>
      <c r="J634" s="228">
        <v>1240.3499999999999</v>
      </c>
    </row>
    <row r="635" spans="1:10" ht="25.5" x14ac:dyDescent="0.2">
      <c r="A635" s="240" t="s">
        <v>2010</v>
      </c>
      <c r="B635" s="212" t="s">
        <v>2019</v>
      </c>
      <c r="C635" s="211" t="s">
        <v>17</v>
      </c>
      <c r="D635" s="211" t="s">
        <v>2020</v>
      </c>
      <c r="E635" s="213" t="s">
        <v>2013</v>
      </c>
      <c r="F635" s="213"/>
      <c r="G635" s="214" t="s">
        <v>1954</v>
      </c>
      <c r="H635" s="215">
        <v>0.5</v>
      </c>
      <c r="I635" s="216">
        <v>26.87</v>
      </c>
      <c r="J635" s="241">
        <v>13.43</v>
      </c>
    </row>
    <row r="636" spans="1:10" ht="25.5" x14ac:dyDescent="0.2">
      <c r="A636" s="240" t="s">
        <v>2010</v>
      </c>
      <c r="B636" s="212" t="s">
        <v>2014</v>
      </c>
      <c r="C636" s="211" t="s">
        <v>17</v>
      </c>
      <c r="D636" s="211" t="s">
        <v>2015</v>
      </c>
      <c r="E636" s="213" t="s">
        <v>2013</v>
      </c>
      <c r="F636" s="213"/>
      <c r="G636" s="214" t="s">
        <v>1954</v>
      </c>
      <c r="H636" s="215">
        <v>1</v>
      </c>
      <c r="I636" s="216">
        <v>21.55</v>
      </c>
      <c r="J636" s="241">
        <v>21.55</v>
      </c>
    </row>
    <row r="637" spans="1:10" ht="38.25" x14ac:dyDescent="0.2">
      <c r="A637" s="229" t="s">
        <v>1943</v>
      </c>
      <c r="B637" s="205" t="s">
        <v>2317</v>
      </c>
      <c r="C637" s="204" t="s">
        <v>404</v>
      </c>
      <c r="D637" s="204" t="s">
        <v>2318</v>
      </c>
      <c r="E637" s="206" t="s">
        <v>1946</v>
      </c>
      <c r="F637" s="206"/>
      <c r="G637" s="207" t="s">
        <v>26</v>
      </c>
      <c r="H637" s="208">
        <v>3.33</v>
      </c>
      <c r="I637" s="209">
        <v>361.03</v>
      </c>
      <c r="J637" s="230">
        <v>1202.22</v>
      </c>
    </row>
    <row r="638" spans="1:10" x14ac:dyDescent="0.2">
      <c r="A638" s="229" t="s">
        <v>1943</v>
      </c>
      <c r="B638" s="205" t="s">
        <v>2133</v>
      </c>
      <c r="C638" s="204" t="s">
        <v>17</v>
      </c>
      <c r="D638" s="204" t="s">
        <v>2134</v>
      </c>
      <c r="E638" s="206" t="s">
        <v>1946</v>
      </c>
      <c r="F638" s="206"/>
      <c r="G638" s="207" t="s">
        <v>113</v>
      </c>
      <c r="H638" s="208">
        <v>3.8</v>
      </c>
      <c r="I638" s="209">
        <v>0.83</v>
      </c>
      <c r="J638" s="230">
        <v>3.15</v>
      </c>
    </row>
    <row r="639" spans="1:10" ht="25.5" x14ac:dyDescent="0.2">
      <c r="A639" s="231"/>
      <c r="B639" s="232"/>
      <c r="C639" s="232"/>
      <c r="D639" s="232"/>
      <c r="E639" s="232" t="s">
        <v>1969</v>
      </c>
      <c r="F639" s="233">
        <v>25.05</v>
      </c>
      <c r="G639" s="232" t="s">
        <v>1970</v>
      </c>
      <c r="H639" s="233">
        <v>0</v>
      </c>
      <c r="I639" s="232" t="s">
        <v>1971</v>
      </c>
      <c r="J639" s="234">
        <v>25.05</v>
      </c>
    </row>
    <row r="640" spans="1:10" ht="26.25" thickBot="1" x14ac:dyDescent="0.25">
      <c r="A640" s="231"/>
      <c r="B640" s="232"/>
      <c r="C640" s="232"/>
      <c r="D640" s="232"/>
      <c r="E640" s="232" t="s">
        <v>1972</v>
      </c>
      <c r="F640" s="233">
        <v>310.08</v>
      </c>
      <c r="G640" s="232"/>
      <c r="H640" s="235" t="s">
        <v>1973</v>
      </c>
      <c r="I640" s="235"/>
      <c r="J640" s="234">
        <v>1550.43</v>
      </c>
    </row>
    <row r="641" spans="1:10" ht="15" thickTop="1" x14ac:dyDescent="0.2">
      <c r="A641" s="236"/>
      <c r="B641" s="210"/>
      <c r="C641" s="210"/>
      <c r="D641" s="210"/>
      <c r="E641" s="210"/>
      <c r="F641" s="210"/>
      <c r="G641" s="210"/>
      <c r="H641" s="210"/>
      <c r="I641" s="210"/>
      <c r="J641" s="237"/>
    </row>
    <row r="642" spans="1:10" ht="30" x14ac:dyDescent="0.2">
      <c r="A642" s="238" t="s">
        <v>1058</v>
      </c>
      <c r="B642" s="195" t="s">
        <v>3</v>
      </c>
      <c r="C642" s="194" t="s">
        <v>4</v>
      </c>
      <c r="D642" s="194" t="s">
        <v>5</v>
      </c>
      <c r="E642" s="196" t="s">
        <v>1940</v>
      </c>
      <c r="F642" s="196"/>
      <c r="G642" s="197" t="s">
        <v>6</v>
      </c>
      <c r="H642" s="195" t="s">
        <v>7</v>
      </c>
      <c r="I642" s="195" t="s">
        <v>8</v>
      </c>
      <c r="J642" s="239" t="s">
        <v>10</v>
      </c>
    </row>
    <row r="643" spans="1:10" x14ac:dyDescent="0.2">
      <c r="A643" s="227" t="s">
        <v>1941</v>
      </c>
      <c r="B643" s="199" t="s">
        <v>1059</v>
      </c>
      <c r="C643" s="198" t="s">
        <v>394</v>
      </c>
      <c r="D643" s="198" t="s">
        <v>1060</v>
      </c>
      <c r="E643" s="200" t="s">
        <v>2319</v>
      </c>
      <c r="F643" s="200"/>
      <c r="G643" s="201" t="s">
        <v>26</v>
      </c>
      <c r="H643" s="202">
        <v>1</v>
      </c>
      <c r="I643" s="203">
        <v>57.93</v>
      </c>
      <c r="J643" s="228">
        <v>57.93</v>
      </c>
    </row>
    <row r="644" spans="1:10" x14ac:dyDescent="0.2">
      <c r="A644" s="229" t="s">
        <v>1943</v>
      </c>
      <c r="B644" s="205" t="s">
        <v>2281</v>
      </c>
      <c r="C644" s="204" t="s">
        <v>394</v>
      </c>
      <c r="D644" s="204" t="s">
        <v>2282</v>
      </c>
      <c r="E644" s="206" t="s">
        <v>1946</v>
      </c>
      <c r="F644" s="206"/>
      <c r="G644" s="207" t="s">
        <v>26</v>
      </c>
      <c r="H644" s="208">
        <v>7.2999999999999995E-2</v>
      </c>
      <c r="I644" s="209">
        <v>56.69</v>
      </c>
      <c r="J644" s="230">
        <v>4.13</v>
      </c>
    </row>
    <row r="645" spans="1:10" x14ac:dyDescent="0.2">
      <c r="A645" s="229" t="s">
        <v>1943</v>
      </c>
      <c r="B645" s="205" t="s">
        <v>2279</v>
      </c>
      <c r="C645" s="204" t="s">
        <v>394</v>
      </c>
      <c r="D645" s="204" t="s">
        <v>2280</v>
      </c>
      <c r="E645" s="206" t="s">
        <v>1946</v>
      </c>
      <c r="F645" s="206"/>
      <c r="G645" s="207" t="s">
        <v>26</v>
      </c>
      <c r="H645" s="208">
        <v>0.9</v>
      </c>
      <c r="I645" s="209">
        <v>9.9499999999999993</v>
      </c>
      <c r="J645" s="230">
        <v>8.9499999999999993</v>
      </c>
    </row>
    <row r="646" spans="1:10" x14ac:dyDescent="0.2">
      <c r="A646" s="229" t="s">
        <v>1943</v>
      </c>
      <c r="B646" s="205" t="s">
        <v>2320</v>
      </c>
      <c r="C646" s="204" t="s">
        <v>394</v>
      </c>
      <c r="D646" s="204" t="s">
        <v>2321</v>
      </c>
      <c r="E646" s="206" t="s">
        <v>1946</v>
      </c>
      <c r="F646" s="206"/>
      <c r="G646" s="207" t="s">
        <v>26</v>
      </c>
      <c r="H646" s="208">
        <v>1</v>
      </c>
      <c r="I646" s="209">
        <v>21.51</v>
      </c>
      <c r="J646" s="230">
        <v>21.51</v>
      </c>
    </row>
    <row r="647" spans="1:10" x14ac:dyDescent="0.2">
      <c r="A647" s="229" t="s">
        <v>1943</v>
      </c>
      <c r="B647" s="205" t="s">
        <v>2285</v>
      </c>
      <c r="C647" s="204" t="s">
        <v>394</v>
      </c>
      <c r="D647" s="204" t="s">
        <v>2286</v>
      </c>
      <c r="E647" s="206" t="s">
        <v>1946</v>
      </c>
      <c r="F647" s="206"/>
      <c r="G647" s="207" t="s">
        <v>26</v>
      </c>
      <c r="H647" s="208">
        <v>0.10299999999999999</v>
      </c>
      <c r="I647" s="209">
        <v>44.9</v>
      </c>
      <c r="J647" s="230">
        <v>4.62</v>
      </c>
    </row>
    <row r="648" spans="1:10" x14ac:dyDescent="0.2">
      <c r="A648" s="229" t="s">
        <v>1943</v>
      </c>
      <c r="B648" s="205" t="s">
        <v>2273</v>
      </c>
      <c r="C648" s="204" t="s">
        <v>394</v>
      </c>
      <c r="D648" s="204" t="s">
        <v>2274</v>
      </c>
      <c r="E648" s="206" t="s">
        <v>1953</v>
      </c>
      <c r="F648" s="206"/>
      <c r="G648" s="207" t="s">
        <v>1954</v>
      </c>
      <c r="H648" s="208">
        <v>0.50600000000000001</v>
      </c>
      <c r="I648" s="209">
        <v>16.559999999999999</v>
      </c>
      <c r="J648" s="230">
        <v>8.3699999999999992</v>
      </c>
    </row>
    <row r="649" spans="1:10" x14ac:dyDescent="0.2">
      <c r="A649" s="229" t="s">
        <v>1943</v>
      </c>
      <c r="B649" s="205" t="s">
        <v>2271</v>
      </c>
      <c r="C649" s="204" t="s">
        <v>394</v>
      </c>
      <c r="D649" s="204" t="s">
        <v>2272</v>
      </c>
      <c r="E649" s="206" t="s">
        <v>1953</v>
      </c>
      <c r="F649" s="206"/>
      <c r="G649" s="207" t="s">
        <v>1954</v>
      </c>
      <c r="H649" s="208">
        <v>0.50600000000000001</v>
      </c>
      <c r="I649" s="209">
        <v>20.46</v>
      </c>
      <c r="J649" s="230">
        <v>10.35</v>
      </c>
    </row>
    <row r="650" spans="1:10" ht="25.5" x14ac:dyDescent="0.2">
      <c r="A650" s="231"/>
      <c r="B650" s="232"/>
      <c r="C650" s="232"/>
      <c r="D650" s="232"/>
      <c r="E650" s="232" t="s">
        <v>1969</v>
      </c>
      <c r="F650" s="233">
        <v>18.72</v>
      </c>
      <c r="G650" s="232" t="s">
        <v>1970</v>
      </c>
      <c r="H650" s="233">
        <v>0</v>
      </c>
      <c r="I650" s="232" t="s">
        <v>1971</v>
      </c>
      <c r="J650" s="234">
        <v>18.72</v>
      </c>
    </row>
    <row r="651" spans="1:10" ht="26.25" thickBot="1" x14ac:dyDescent="0.25">
      <c r="A651" s="231"/>
      <c r="B651" s="232"/>
      <c r="C651" s="232"/>
      <c r="D651" s="232"/>
      <c r="E651" s="232" t="s">
        <v>1972</v>
      </c>
      <c r="F651" s="233">
        <v>14.48</v>
      </c>
      <c r="G651" s="232"/>
      <c r="H651" s="235" t="s">
        <v>1973</v>
      </c>
      <c r="I651" s="235"/>
      <c r="J651" s="234">
        <v>72.41</v>
      </c>
    </row>
    <row r="652" spans="1:10" ht="15" thickTop="1" x14ac:dyDescent="0.2">
      <c r="A652" s="236"/>
      <c r="B652" s="210"/>
      <c r="C652" s="210"/>
      <c r="D652" s="210"/>
      <c r="E652" s="210"/>
      <c r="F652" s="210"/>
      <c r="G652" s="210"/>
      <c r="H652" s="210"/>
      <c r="I652" s="210"/>
      <c r="J652" s="237"/>
    </row>
    <row r="653" spans="1:10" ht="30" x14ac:dyDescent="0.2">
      <c r="A653" s="238" t="s">
        <v>1086</v>
      </c>
      <c r="B653" s="195" t="s">
        <v>3</v>
      </c>
      <c r="C653" s="194" t="s">
        <v>4</v>
      </c>
      <c r="D653" s="194" t="s">
        <v>5</v>
      </c>
      <c r="E653" s="196" t="s">
        <v>1940</v>
      </c>
      <c r="F653" s="196"/>
      <c r="G653" s="197" t="s">
        <v>6</v>
      </c>
      <c r="H653" s="195" t="s">
        <v>7</v>
      </c>
      <c r="I653" s="195" t="s">
        <v>8</v>
      </c>
      <c r="J653" s="239" t="s">
        <v>10</v>
      </c>
    </row>
    <row r="654" spans="1:10" x14ac:dyDescent="0.2">
      <c r="A654" s="227" t="s">
        <v>1941</v>
      </c>
      <c r="B654" s="199" t="s">
        <v>1087</v>
      </c>
      <c r="C654" s="198" t="s">
        <v>394</v>
      </c>
      <c r="D654" s="198" t="s">
        <v>1088</v>
      </c>
      <c r="E654" s="200" t="s">
        <v>2319</v>
      </c>
      <c r="F654" s="200"/>
      <c r="G654" s="201" t="s">
        <v>26</v>
      </c>
      <c r="H654" s="202">
        <v>1</v>
      </c>
      <c r="I654" s="203">
        <v>30.58</v>
      </c>
      <c r="J654" s="228">
        <v>30.58</v>
      </c>
    </row>
    <row r="655" spans="1:10" x14ac:dyDescent="0.2">
      <c r="A655" s="229" t="s">
        <v>1943</v>
      </c>
      <c r="B655" s="205" t="s">
        <v>2279</v>
      </c>
      <c r="C655" s="204" t="s">
        <v>394</v>
      </c>
      <c r="D655" s="204" t="s">
        <v>2280</v>
      </c>
      <c r="E655" s="206" t="s">
        <v>1946</v>
      </c>
      <c r="F655" s="206"/>
      <c r="G655" s="207" t="s">
        <v>26</v>
      </c>
      <c r="H655" s="208">
        <v>0.5</v>
      </c>
      <c r="I655" s="209">
        <v>9.9499999999999993</v>
      </c>
      <c r="J655" s="230">
        <v>4.97</v>
      </c>
    </row>
    <row r="656" spans="1:10" x14ac:dyDescent="0.2">
      <c r="A656" s="229" t="s">
        <v>1943</v>
      </c>
      <c r="B656" s="205" t="s">
        <v>2322</v>
      </c>
      <c r="C656" s="204" t="s">
        <v>394</v>
      </c>
      <c r="D656" s="204" t="s">
        <v>2323</v>
      </c>
      <c r="E656" s="206" t="s">
        <v>1946</v>
      </c>
      <c r="F656" s="206"/>
      <c r="G656" s="207" t="s">
        <v>26</v>
      </c>
      <c r="H656" s="208">
        <v>1</v>
      </c>
      <c r="I656" s="209">
        <v>8.42</v>
      </c>
      <c r="J656" s="230">
        <v>8.42</v>
      </c>
    </row>
    <row r="657" spans="1:10" x14ac:dyDescent="0.2">
      <c r="A657" s="229" t="s">
        <v>1943</v>
      </c>
      <c r="B657" s="205" t="s">
        <v>2273</v>
      </c>
      <c r="C657" s="204" t="s">
        <v>394</v>
      </c>
      <c r="D657" s="204" t="s">
        <v>2274</v>
      </c>
      <c r="E657" s="206" t="s">
        <v>1953</v>
      </c>
      <c r="F657" s="206"/>
      <c r="G657" s="207" t="s">
        <v>1954</v>
      </c>
      <c r="H657" s="208">
        <v>0.33300000000000002</v>
      </c>
      <c r="I657" s="209">
        <v>16.559999999999999</v>
      </c>
      <c r="J657" s="230">
        <v>5.51</v>
      </c>
    </row>
    <row r="658" spans="1:10" x14ac:dyDescent="0.2">
      <c r="A658" s="229" t="s">
        <v>1943</v>
      </c>
      <c r="B658" s="205" t="s">
        <v>2281</v>
      </c>
      <c r="C658" s="204" t="s">
        <v>394</v>
      </c>
      <c r="D658" s="204" t="s">
        <v>2282</v>
      </c>
      <c r="E658" s="206" t="s">
        <v>1946</v>
      </c>
      <c r="F658" s="206"/>
      <c r="G658" s="207" t="s">
        <v>26</v>
      </c>
      <c r="H658" s="208">
        <v>4.1000000000000002E-2</v>
      </c>
      <c r="I658" s="209">
        <v>56.69</v>
      </c>
      <c r="J658" s="230">
        <v>2.3199999999999998</v>
      </c>
    </row>
    <row r="659" spans="1:10" x14ac:dyDescent="0.2">
      <c r="A659" s="229" t="s">
        <v>1943</v>
      </c>
      <c r="B659" s="205" t="s">
        <v>2271</v>
      </c>
      <c r="C659" s="204" t="s">
        <v>394</v>
      </c>
      <c r="D659" s="204" t="s">
        <v>2272</v>
      </c>
      <c r="E659" s="206" t="s">
        <v>1953</v>
      </c>
      <c r="F659" s="206"/>
      <c r="G659" s="207" t="s">
        <v>1954</v>
      </c>
      <c r="H659" s="208">
        <v>0.33300000000000002</v>
      </c>
      <c r="I659" s="209">
        <v>20.46</v>
      </c>
      <c r="J659" s="230">
        <v>6.81</v>
      </c>
    </row>
    <row r="660" spans="1:10" x14ac:dyDescent="0.2">
      <c r="A660" s="229" t="s">
        <v>1943</v>
      </c>
      <c r="B660" s="205" t="s">
        <v>2285</v>
      </c>
      <c r="C660" s="204" t="s">
        <v>394</v>
      </c>
      <c r="D660" s="204" t="s">
        <v>2286</v>
      </c>
      <c r="E660" s="206" t="s">
        <v>1946</v>
      </c>
      <c r="F660" s="206"/>
      <c r="G660" s="207" t="s">
        <v>26</v>
      </c>
      <c r="H660" s="208">
        <v>5.7000000000000002E-2</v>
      </c>
      <c r="I660" s="209">
        <v>44.9</v>
      </c>
      <c r="J660" s="230">
        <v>2.5499999999999998</v>
      </c>
    </row>
    <row r="661" spans="1:10" ht="25.5" x14ac:dyDescent="0.2">
      <c r="A661" s="231"/>
      <c r="B661" s="232"/>
      <c r="C661" s="232"/>
      <c r="D661" s="232"/>
      <c r="E661" s="232" t="s">
        <v>1969</v>
      </c>
      <c r="F661" s="233">
        <v>12.32</v>
      </c>
      <c r="G661" s="232" t="s">
        <v>1970</v>
      </c>
      <c r="H661" s="233">
        <v>0</v>
      </c>
      <c r="I661" s="232" t="s">
        <v>1971</v>
      </c>
      <c r="J661" s="234">
        <v>12.32</v>
      </c>
    </row>
    <row r="662" spans="1:10" ht="26.25" thickBot="1" x14ac:dyDescent="0.25">
      <c r="A662" s="231"/>
      <c r="B662" s="232"/>
      <c r="C662" s="232"/>
      <c r="D662" s="232"/>
      <c r="E662" s="232" t="s">
        <v>1972</v>
      </c>
      <c r="F662" s="233">
        <v>7.64</v>
      </c>
      <c r="G662" s="232"/>
      <c r="H662" s="235" t="s">
        <v>1973</v>
      </c>
      <c r="I662" s="235"/>
      <c r="J662" s="234">
        <v>38.22</v>
      </c>
    </row>
    <row r="663" spans="1:10" ht="15" thickTop="1" x14ac:dyDescent="0.2">
      <c r="A663" s="236"/>
      <c r="B663" s="210"/>
      <c r="C663" s="210"/>
      <c r="D663" s="210"/>
      <c r="E663" s="210"/>
      <c r="F663" s="210"/>
      <c r="G663" s="210"/>
      <c r="H663" s="210"/>
      <c r="I663" s="210"/>
      <c r="J663" s="237"/>
    </row>
    <row r="664" spans="1:10" ht="30" x14ac:dyDescent="0.2">
      <c r="A664" s="238" t="s">
        <v>1105</v>
      </c>
      <c r="B664" s="195" t="s">
        <v>3</v>
      </c>
      <c r="C664" s="194" t="s">
        <v>4</v>
      </c>
      <c r="D664" s="194" t="s">
        <v>5</v>
      </c>
      <c r="E664" s="196" t="s">
        <v>1940</v>
      </c>
      <c r="F664" s="196"/>
      <c r="G664" s="197" t="s">
        <v>6</v>
      </c>
      <c r="H664" s="195" t="s">
        <v>7</v>
      </c>
      <c r="I664" s="195" t="s">
        <v>8</v>
      </c>
      <c r="J664" s="239" t="s">
        <v>10</v>
      </c>
    </row>
    <row r="665" spans="1:10" x14ac:dyDescent="0.2">
      <c r="A665" s="227" t="s">
        <v>1941</v>
      </c>
      <c r="B665" s="199" t="s">
        <v>1106</v>
      </c>
      <c r="C665" s="198" t="s">
        <v>437</v>
      </c>
      <c r="D665" s="198" t="s">
        <v>1107</v>
      </c>
      <c r="E665" s="200" t="s">
        <v>2009</v>
      </c>
      <c r="F665" s="200"/>
      <c r="G665" s="201" t="s">
        <v>26</v>
      </c>
      <c r="H665" s="202">
        <v>1</v>
      </c>
      <c r="I665" s="203">
        <v>42.96</v>
      </c>
      <c r="J665" s="228">
        <v>42.96</v>
      </c>
    </row>
    <row r="666" spans="1:10" ht="25.5" x14ac:dyDescent="0.2">
      <c r="A666" s="240" t="s">
        <v>2010</v>
      </c>
      <c r="B666" s="212" t="s">
        <v>2293</v>
      </c>
      <c r="C666" s="211" t="s">
        <v>17</v>
      </c>
      <c r="D666" s="211" t="s">
        <v>2294</v>
      </c>
      <c r="E666" s="213" t="s">
        <v>2013</v>
      </c>
      <c r="F666" s="213"/>
      <c r="G666" s="214" t="s">
        <v>1954</v>
      </c>
      <c r="H666" s="215">
        <v>0.2175</v>
      </c>
      <c r="I666" s="216">
        <v>21.73</v>
      </c>
      <c r="J666" s="241">
        <v>4.72</v>
      </c>
    </row>
    <row r="667" spans="1:10" ht="25.5" x14ac:dyDescent="0.2">
      <c r="A667" s="240" t="s">
        <v>2010</v>
      </c>
      <c r="B667" s="212" t="s">
        <v>2287</v>
      </c>
      <c r="C667" s="211" t="s">
        <v>17</v>
      </c>
      <c r="D667" s="211" t="s">
        <v>2288</v>
      </c>
      <c r="E667" s="213" t="s">
        <v>2013</v>
      </c>
      <c r="F667" s="213"/>
      <c r="G667" s="214" t="s">
        <v>1954</v>
      </c>
      <c r="H667" s="215">
        <v>0.2175</v>
      </c>
      <c r="I667" s="216">
        <v>26.22</v>
      </c>
      <c r="J667" s="241">
        <v>5.7</v>
      </c>
    </row>
    <row r="668" spans="1:10" x14ac:dyDescent="0.2">
      <c r="A668" s="229" t="s">
        <v>1943</v>
      </c>
      <c r="B668" s="205" t="s">
        <v>2324</v>
      </c>
      <c r="C668" s="204" t="s">
        <v>17</v>
      </c>
      <c r="D668" s="204" t="s">
        <v>2325</v>
      </c>
      <c r="E668" s="206" t="s">
        <v>1946</v>
      </c>
      <c r="F668" s="206"/>
      <c r="G668" s="207" t="s">
        <v>26</v>
      </c>
      <c r="H668" s="208">
        <v>6.7999999999999996E-3</v>
      </c>
      <c r="I668" s="209">
        <v>3.02</v>
      </c>
      <c r="J668" s="230">
        <v>0.02</v>
      </c>
    </row>
    <row r="669" spans="1:10" x14ac:dyDescent="0.2">
      <c r="A669" s="229" t="s">
        <v>1943</v>
      </c>
      <c r="B669" s="205" t="s">
        <v>2326</v>
      </c>
      <c r="C669" s="204" t="s">
        <v>17</v>
      </c>
      <c r="D669" s="204" t="s">
        <v>2327</v>
      </c>
      <c r="E669" s="206" t="s">
        <v>1946</v>
      </c>
      <c r="F669" s="206"/>
      <c r="G669" s="207" t="s">
        <v>26</v>
      </c>
      <c r="H669" s="208">
        <v>2.92E-2</v>
      </c>
      <c r="I669" s="209">
        <v>76.94</v>
      </c>
      <c r="J669" s="230">
        <v>2.2400000000000002</v>
      </c>
    </row>
    <row r="670" spans="1:10" x14ac:dyDescent="0.2">
      <c r="A670" s="229" t="s">
        <v>1943</v>
      </c>
      <c r="B670" s="205" t="s">
        <v>2328</v>
      </c>
      <c r="C670" s="204" t="s">
        <v>17</v>
      </c>
      <c r="D670" s="204" t="s">
        <v>2329</v>
      </c>
      <c r="E670" s="206" t="s">
        <v>1946</v>
      </c>
      <c r="F670" s="206"/>
      <c r="G670" s="207" t="s">
        <v>26</v>
      </c>
      <c r="H670" s="208">
        <v>4.3999999999999997E-2</v>
      </c>
      <c r="I670" s="209">
        <v>87.17</v>
      </c>
      <c r="J670" s="230">
        <v>3.83</v>
      </c>
    </row>
    <row r="671" spans="1:10" x14ac:dyDescent="0.2">
      <c r="A671" s="229" t="s">
        <v>1943</v>
      </c>
      <c r="B671" s="205" t="s">
        <v>2330</v>
      </c>
      <c r="C671" s="204" t="s">
        <v>17</v>
      </c>
      <c r="D671" s="204" t="s">
        <v>2331</v>
      </c>
      <c r="E671" s="206" t="s">
        <v>1946</v>
      </c>
      <c r="F671" s="206"/>
      <c r="G671" s="207" t="s">
        <v>26</v>
      </c>
      <c r="H671" s="208">
        <v>1</v>
      </c>
      <c r="I671" s="209">
        <v>26.45</v>
      </c>
      <c r="J671" s="230">
        <v>26.45</v>
      </c>
    </row>
    <row r="672" spans="1:10" ht="25.5" x14ac:dyDescent="0.2">
      <c r="A672" s="231"/>
      <c r="B672" s="232"/>
      <c r="C672" s="232"/>
      <c r="D672" s="232"/>
      <c r="E672" s="232" t="s">
        <v>1969</v>
      </c>
      <c r="F672" s="233">
        <v>7.72</v>
      </c>
      <c r="G672" s="232" t="s">
        <v>1970</v>
      </c>
      <c r="H672" s="233">
        <v>0</v>
      </c>
      <c r="I672" s="232" t="s">
        <v>1971</v>
      </c>
      <c r="J672" s="234">
        <v>7.72</v>
      </c>
    </row>
    <row r="673" spans="1:10" ht="26.25" thickBot="1" x14ac:dyDescent="0.25">
      <c r="A673" s="231"/>
      <c r="B673" s="232"/>
      <c r="C673" s="232"/>
      <c r="D673" s="232"/>
      <c r="E673" s="232" t="s">
        <v>1972</v>
      </c>
      <c r="F673" s="233">
        <v>10.74</v>
      </c>
      <c r="G673" s="232"/>
      <c r="H673" s="235" t="s">
        <v>1973</v>
      </c>
      <c r="I673" s="235"/>
      <c r="J673" s="234">
        <v>53.7</v>
      </c>
    </row>
    <row r="674" spans="1:10" ht="15" thickTop="1" x14ac:dyDescent="0.2">
      <c r="A674" s="236"/>
      <c r="B674" s="210"/>
      <c r="C674" s="210"/>
      <c r="D674" s="210"/>
      <c r="E674" s="210"/>
      <c r="F674" s="210"/>
      <c r="G674" s="210"/>
      <c r="H674" s="210"/>
      <c r="I674" s="210"/>
      <c r="J674" s="237"/>
    </row>
    <row r="675" spans="1:10" ht="30" x14ac:dyDescent="0.2">
      <c r="A675" s="238" t="s">
        <v>1135</v>
      </c>
      <c r="B675" s="195" t="s">
        <v>3</v>
      </c>
      <c r="C675" s="194" t="s">
        <v>4</v>
      </c>
      <c r="D675" s="194" t="s">
        <v>5</v>
      </c>
      <c r="E675" s="196" t="s">
        <v>1940</v>
      </c>
      <c r="F675" s="196"/>
      <c r="G675" s="197" t="s">
        <v>6</v>
      </c>
      <c r="H675" s="195" t="s">
        <v>7</v>
      </c>
      <c r="I675" s="195" t="s">
        <v>8</v>
      </c>
      <c r="J675" s="239" t="s">
        <v>10</v>
      </c>
    </row>
    <row r="676" spans="1:10" x14ac:dyDescent="0.2">
      <c r="A676" s="227" t="s">
        <v>1941</v>
      </c>
      <c r="B676" s="199" t="s">
        <v>1136</v>
      </c>
      <c r="C676" s="198" t="s">
        <v>394</v>
      </c>
      <c r="D676" s="198" t="s">
        <v>1137</v>
      </c>
      <c r="E676" s="200" t="s">
        <v>2319</v>
      </c>
      <c r="F676" s="200"/>
      <c r="G676" s="201" t="s">
        <v>26</v>
      </c>
      <c r="H676" s="202">
        <v>1</v>
      </c>
      <c r="I676" s="203">
        <v>45.17</v>
      </c>
      <c r="J676" s="228">
        <v>45.17</v>
      </c>
    </row>
    <row r="677" spans="1:10" x14ac:dyDescent="0.2">
      <c r="A677" s="229" t="s">
        <v>1943</v>
      </c>
      <c r="B677" s="205" t="s">
        <v>2271</v>
      </c>
      <c r="C677" s="204" t="s">
        <v>394</v>
      </c>
      <c r="D677" s="204" t="s">
        <v>2272</v>
      </c>
      <c r="E677" s="206" t="s">
        <v>1953</v>
      </c>
      <c r="F677" s="206"/>
      <c r="G677" s="207" t="s">
        <v>1954</v>
      </c>
      <c r="H677" s="208">
        <v>0.4</v>
      </c>
      <c r="I677" s="209">
        <v>20.46</v>
      </c>
      <c r="J677" s="230">
        <v>8.18</v>
      </c>
    </row>
    <row r="678" spans="1:10" x14ac:dyDescent="0.2">
      <c r="A678" s="229" t="s">
        <v>1943</v>
      </c>
      <c r="B678" s="205" t="s">
        <v>2279</v>
      </c>
      <c r="C678" s="204" t="s">
        <v>394</v>
      </c>
      <c r="D678" s="204" t="s">
        <v>2280</v>
      </c>
      <c r="E678" s="206" t="s">
        <v>1946</v>
      </c>
      <c r="F678" s="206"/>
      <c r="G678" s="207" t="s">
        <v>26</v>
      </c>
      <c r="H678" s="208">
        <v>0.3</v>
      </c>
      <c r="I678" s="209">
        <v>9.9499999999999993</v>
      </c>
      <c r="J678" s="230">
        <v>2.98</v>
      </c>
    </row>
    <row r="679" spans="1:10" x14ac:dyDescent="0.2">
      <c r="A679" s="229" t="s">
        <v>1943</v>
      </c>
      <c r="B679" s="205" t="s">
        <v>2332</v>
      </c>
      <c r="C679" s="204" t="s">
        <v>394</v>
      </c>
      <c r="D679" s="204" t="s">
        <v>2333</v>
      </c>
      <c r="E679" s="206" t="s">
        <v>1946</v>
      </c>
      <c r="F679" s="206"/>
      <c r="G679" s="207" t="s">
        <v>26</v>
      </c>
      <c r="H679" s="208">
        <v>1</v>
      </c>
      <c r="I679" s="209">
        <v>24.55</v>
      </c>
      <c r="J679" s="230">
        <v>24.55</v>
      </c>
    </row>
    <row r="680" spans="1:10" x14ac:dyDescent="0.2">
      <c r="A680" s="229" t="s">
        <v>1943</v>
      </c>
      <c r="B680" s="205" t="s">
        <v>2285</v>
      </c>
      <c r="C680" s="204" t="s">
        <v>394</v>
      </c>
      <c r="D680" s="204" t="s">
        <v>2286</v>
      </c>
      <c r="E680" s="206" t="s">
        <v>1946</v>
      </c>
      <c r="F680" s="206"/>
      <c r="G680" s="207" t="s">
        <v>26</v>
      </c>
      <c r="H680" s="208">
        <v>3.3000000000000002E-2</v>
      </c>
      <c r="I680" s="209">
        <v>44.9</v>
      </c>
      <c r="J680" s="230">
        <v>1.48</v>
      </c>
    </row>
    <row r="681" spans="1:10" x14ac:dyDescent="0.2">
      <c r="A681" s="229" t="s">
        <v>1943</v>
      </c>
      <c r="B681" s="205" t="s">
        <v>2273</v>
      </c>
      <c r="C681" s="204" t="s">
        <v>394</v>
      </c>
      <c r="D681" s="204" t="s">
        <v>2274</v>
      </c>
      <c r="E681" s="206" t="s">
        <v>1953</v>
      </c>
      <c r="F681" s="206"/>
      <c r="G681" s="207" t="s">
        <v>1954</v>
      </c>
      <c r="H681" s="208">
        <v>0.4</v>
      </c>
      <c r="I681" s="209">
        <v>16.559999999999999</v>
      </c>
      <c r="J681" s="230">
        <v>6.62</v>
      </c>
    </row>
    <row r="682" spans="1:10" x14ac:dyDescent="0.2">
      <c r="A682" s="229" t="s">
        <v>1943</v>
      </c>
      <c r="B682" s="205" t="s">
        <v>2281</v>
      </c>
      <c r="C682" s="204" t="s">
        <v>394</v>
      </c>
      <c r="D682" s="204" t="s">
        <v>2282</v>
      </c>
      <c r="E682" s="206" t="s">
        <v>1946</v>
      </c>
      <c r="F682" s="206"/>
      <c r="G682" s="207" t="s">
        <v>26</v>
      </c>
      <c r="H682" s="208">
        <v>2.4E-2</v>
      </c>
      <c r="I682" s="209">
        <v>56.69</v>
      </c>
      <c r="J682" s="230">
        <v>1.36</v>
      </c>
    </row>
    <row r="683" spans="1:10" ht="25.5" x14ac:dyDescent="0.2">
      <c r="A683" s="231"/>
      <c r="B683" s="232"/>
      <c r="C683" s="232"/>
      <c r="D683" s="232"/>
      <c r="E683" s="232" t="s">
        <v>1969</v>
      </c>
      <c r="F683" s="233">
        <v>14.8</v>
      </c>
      <c r="G683" s="232" t="s">
        <v>1970</v>
      </c>
      <c r="H683" s="233">
        <v>0</v>
      </c>
      <c r="I683" s="232" t="s">
        <v>1971</v>
      </c>
      <c r="J683" s="234">
        <v>14.8</v>
      </c>
    </row>
    <row r="684" spans="1:10" ht="26.25" thickBot="1" x14ac:dyDescent="0.25">
      <c r="A684" s="231"/>
      <c r="B684" s="232"/>
      <c r="C684" s="232"/>
      <c r="D684" s="232"/>
      <c r="E684" s="232" t="s">
        <v>1972</v>
      </c>
      <c r="F684" s="233">
        <v>11.29</v>
      </c>
      <c r="G684" s="232"/>
      <c r="H684" s="235" t="s">
        <v>1973</v>
      </c>
      <c r="I684" s="235"/>
      <c r="J684" s="234">
        <v>56.46</v>
      </c>
    </row>
    <row r="685" spans="1:10" ht="15" thickTop="1" x14ac:dyDescent="0.2">
      <c r="A685" s="236"/>
      <c r="B685" s="210"/>
      <c r="C685" s="210"/>
      <c r="D685" s="210"/>
      <c r="E685" s="210"/>
      <c r="F685" s="210"/>
      <c r="G685" s="210"/>
      <c r="H685" s="210"/>
      <c r="I685" s="210"/>
      <c r="J685" s="237"/>
    </row>
    <row r="686" spans="1:10" ht="30" x14ac:dyDescent="0.2">
      <c r="A686" s="238" t="s">
        <v>1138</v>
      </c>
      <c r="B686" s="195" t="s">
        <v>3</v>
      </c>
      <c r="C686" s="194" t="s">
        <v>4</v>
      </c>
      <c r="D686" s="194" t="s">
        <v>5</v>
      </c>
      <c r="E686" s="196" t="s">
        <v>1940</v>
      </c>
      <c r="F686" s="196"/>
      <c r="G686" s="197" t="s">
        <v>6</v>
      </c>
      <c r="H686" s="195" t="s">
        <v>7</v>
      </c>
      <c r="I686" s="195" t="s">
        <v>8</v>
      </c>
      <c r="J686" s="239" t="s">
        <v>10</v>
      </c>
    </row>
    <row r="687" spans="1:10" x14ac:dyDescent="0.2">
      <c r="A687" s="227" t="s">
        <v>1941</v>
      </c>
      <c r="B687" s="199" t="s">
        <v>1139</v>
      </c>
      <c r="C687" s="198" t="s">
        <v>394</v>
      </c>
      <c r="D687" s="198" t="s">
        <v>1140</v>
      </c>
      <c r="E687" s="200" t="s">
        <v>2319</v>
      </c>
      <c r="F687" s="200"/>
      <c r="G687" s="201" t="s">
        <v>26</v>
      </c>
      <c r="H687" s="202">
        <v>1</v>
      </c>
      <c r="I687" s="203">
        <v>43.5</v>
      </c>
      <c r="J687" s="228">
        <v>43.5</v>
      </c>
    </row>
    <row r="688" spans="1:10" x14ac:dyDescent="0.2">
      <c r="A688" s="229" t="s">
        <v>1943</v>
      </c>
      <c r="B688" s="205" t="s">
        <v>2281</v>
      </c>
      <c r="C688" s="204" t="s">
        <v>394</v>
      </c>
      <c r="D688" s="204" t="s">
        <v>2282</v>
      </c>
      <c r="E688" s="206" t="s">
        <v>1946</v>
      </c>
      <c r="F688" s="206"/>
      <c r="G688" s="207" t="s">
        <v>26</v>
      </c>
      <c r="H688" s="208">
        <v>0.04</v>
      </c>
      <c r="I688" s="209">
        <v>56.69</v>
      </c>
      <c r="J688" s="230">
        <v>2.2599999999999998</v>
      </c>
    </row>
    <row r="689" spans="1:10" x14ac:dyDescent="0.2">
      <c r="A689" s="229" t="s">
        <v>1943</v>
      </c>
      <c r="B689" s="205" t="s">
        <v>2334</v>
      </c>
      <c r="C689" s="204" t="s">
        <v>394</v>
      </c>
      <c r="D689" s="204" t="s">
        <v>2335</v>
      </c>
      <c r="E689" s="206" t="s">
        <v>1946</v>
      </c>
      <c r="F689" s="206"/>
      <c r="G689" s="207" t="s">
        <v>26</v>
      </c>
      <c r="H689" s="208">
        <v>1</v>
      </c>
      <c r="I689" s="209">
        <v>15.92</v>
      </c>
      <c r="J689" s="230">
        <v>15.92</v>
      </c>
    </row>
    <row r="690" spans="1:10" x14ac:dyDescent="0.2">
      <c r="A690" s="229" t="s">
        <v>1943</v>
      </c>
      <c r="B690" s="205" t="s">
        <v>2273</v>
      </c>
      <c r="C690" s="204" t="s">
        <v>394</v>
      </c>
      <c r="D690" s="204" t="s">
        <v>2274</v>
      </c>
      <c r="E690" s="206" t="s">
        <v>1953</v>
      </c>
      <c r="F690" s="206"/>
      <c r="G690" s="207" t="s">
        <v>1954</v>
      </c>
      <c r="H690" s="208">
        <v>0.45900000000000002</v>
      </c>
      <c r="I690" s="209">
        <v>16.559999999999999</v>
      </c>
      <c r="J690" s="230">
        <v>7.6</v>
      </c>
    </row>
    <row r="691" spans="1:10" x14ac:dyDescent="0.2">
      <c r="A691" s="229" t="s">
        <v>1943</v>
      </c>
      <c r="B691" s="205" t="s">
        <v>2271</v>
      </c>
      <c r="C691" s="204" t="s">
        <v>394</v>
      </c>
      <c r="D691" s="204" t="s">
        <v>2272</v>
      </c>
      <c r="E691" s="206" t="s">
        <v>1953</v>
      </c>
      <c r="F691" s="206"/>
      <c r="G691" s="207" t="s">
        <v>1954</v>
      </c>
      <c r="H691" s="208">
        <v>0.45900000000000002</v>
      </c>
      <c r="I691" s="209">
        <v>20.46</v>
      </c>
      <c r="J691" s="230">
        <v>9.39</v>
      </c>
    </row>
    <row r="692" spans="1:10" x14ac:dyDescent="0.2">
      <c r="A692" s="229" t="s">
        <v>1943</v>
      </c>
      <c r="B692" s="205" t="s">
        <v>2279</v>
      </c>
      <c r="C692" s="204" t="s">
        <v>394</v>
      </c>
      <c r="D692" s="204" t="s">
        <v>2280</v>
      </c>
      <c r="E692" s="206" t="s">
        <v>1946</v>
      </c>
      <c r="F692" s="206"/>
      <c r="G692" s="207" t="s">
        <v>26</v>
      </c>
      <c r="H692" s="208">
        <v>0.55400000000000005</v>
      </c>
      <c r="I692" s="209">
        <v>9.9499999999999993</v>
      </c>
      <c r="J692" s="230">
        <v>5.51</v>
      </c>
    </row>
    <row r="693" spans="1:10" x14ac:dyDescent="0.2">
      <c r="A693" s="229" t="s">
        <v>1943</v>
      </c>
      <c r="B693" s="205" t="s">
        <v>2285</v>
      </c>
      <c r="C693" s="204" t="s">
        <v>394</v>
      </c>
      <c r="D693" s="204" t="s">
        <v>2286</v>
      </c>
      <c r="E693" s="206" t="s">
        <v>1946</v>
      </c>
      <c r="F693" s="206"/>
      <c r="G693" s="207" t="s">
        <v>26</v>
      </c>
      <c r="H693" s="208">
        <v>6.3E-2</v>
      </c>
      <c r="I693" s="209">
        <v>44.9</v>
      </c>
      <c r="J693" s="230">
        <v>2.82</v>
      </c>
    </row>
    <row r="694" spans="1:10" ht="25.5" x14ac:dyDescent="0.2">
      <c r="A694" s="231"/>
      <c r="B694" s="232"/>
      <c r="C694" s="232"/>
      <c r="D694" s="232"/>
      <c r="E694" s="232" t="s">
        <v>1969</v>
      </c>
      <c r="F694" s="233">
        <v>16.989999999999998</v>
      </c>
      <c r="G694" s="232" t="s">
        <v>1970</v>
      </c>
      <c r="H694" s="233">
        <v>0</v>
      </c>
      <c r="I694" s="232" t="s">
        <v>1971</v>
      </c>
      <c r="J694" s="234">
        <v>16.989999999999998</v>
      </c>
    </row>
    <row r="695" spans="1:10" ht="26.25" thickBot="1" x14ac:dyDescent="0.25">
      <c r="A695" s="231"/>
      <c r="B695" s="232"/>
      <c r="C695" s="232"/>
      <c r="D695" s="232"/>
      <c r="E695" s="232" t="s">
        <v>1972</v>
      </c>
      <c r="F695" s="233">
        <v>10.87</v>
      </c>
      <c r="G695" s="232"/>
      <c r="H695" s="235" t="s">
        <v>1973</v>
      </c>
      <c r="I695" s="235"/>
      <c r="J695" s="234">
        <v>54.37</v>
      </c>
    </row>
    <row r="696" spans="1:10" ht="15" thickTop="1" x14ac:dyDescent="0.2">
      <c r="A696" s="236"/>
      <c r="B696" s="210"/>
      <c r="C696" s="210"/>
      <c r="D696" s="210"/>
      <c r="E696" s="210"/>
      <c r="F696" s="210"/>
      <c r="G696" s="210"/>
      <c r="H696" s="210"/>
      <c r="I696" s="210"/>
      <c r="J696" s="237"/>
    </row>
    <row r="697" spans="1:10" ht="30" x14ac:dyDescent="0.2">
      <c r="A697" s="238" t="s">
        <v>1157</v>
      </c>
      <c r="B697" s="195" t="s">
        <v>3</v>
      </c>
      <c r="C697" s="194" t="s">
        <v>4</v>
      </c>
      <c r="D697" s="194" t="s">
        <v>5</v>
      </c>
      <c r="E697" s="196" t="s">
        <v>1940</v>
      </c>
      <c r="F697" s="196"/>
      <c r="G697" s="197" t="s">
        <v>6</v>
      </c>
      <c r="H697" s="195" t="s">
        <v>7</v>
      </c>
      <c r="I697" s="195" t="s">
        <v>8</v>
      </c>
      <c r="J697" s="239" t="s">
        <v>10</v>
      </c>
    </row>
    <row r="698" spans="1:10" ht="25.5" x14ac:dyDescent="0.2">
      <c r="A698" s="227" t="s">
        <v>1941</v>
      </c>
      <c r="B698" s="199" t="s">
        <v>1158</v>
      </c>
      <c r="C698" s="198" t="s">
        <v>437</v>
      </c>
      <c r="D698" s="198" t="s">
        <v>1159</v>
      </c>
      <c r="E698" s="200" t="s">
        <v>2009</v>
      </c>
      <c r="F698" s="200"/>
      <c r="G698" s="201" t="s">
        <v>26</v>
      </c>
      <c r="H698" s="202">
        <v>1</v>
      </c>
      <c r="I698" s="203">
        <v>88.86</v>
      </c>
      <c r="J698" s="228">
        <v>88.86</v>
      </c>
    </row>
    <row r="699" spans="1:10" ht="25.5" x14ac:dyDescent="0.2">
      <c r="A699" s="240" t="s">
        <v>2010</v>
      </c>
      <c r="B699" s="212" t="s">
        <v>2287</v>
      </c>
      <c r="C699" s="211" t="s">
        <v>17</v>
      </c>
      <c r="D699" s="211" t="s">
        <v>2288</v>
      </c>
      <c r="E699" s="213" t="s">
        <v>2013</v>
      </c>
      <c r="F699" s="213"/>
      <c r="G699" s="214" t="s">
        <v>1954</v>
      </c>
      <c r="H699" s="215">
        <v>0.31969999999999998</v>
      </c>
      <c r="I699" s="216">
        <v>26.22</v>
      </c>
      <c r="J699" s="241">
        <v>8.3800000000000008</v>
      </c>
    </row>
    <row r="700" spans="1:10" ht="25.5" x14ac:dyDescent="0.2">
      <c r="A700" s="240" t="s">
        <v>2010</v>
      </c>
      <c r="B700" s="212" t="s">
        <v>2293</v>
      </c>
      <c r="C700" s="211" t="s">
        <v>17</v>
      </c>
      <c r="D700" s="211" t="s">
        <v>2294</v>
      </c>
      <c r="E700" s="213" t="s">
        <v>2013</v>
      </c>
      <c r="F700" s="213"/>
      <c r="G700" s="214" t="s">
        <v>1954</v>
      </c>
      <c r="H700" s="215">
        <v>0.31969999999999998</v>
      </c>
      <c r="I700" s="216">
        <v>21.73</v>
      </c>
      <c r="J700" s="241">
        <v>6.94</v>
      </c>
    </row>
    <row r="701" spans="1:10" ht="25.5" x14ac:dyDescent="0.2">
      <c r="A701" s="229" t="s">
        <v>1943</v>
      </c>
      <c r="B701" s="205" t="s">
        <v>2336</v>
      </c>
      <c r="C701" s="204" t="s">
        <v>17</v>
      </c>
      <c r="D701" s="204" t="s">
        <v>2337</v>
      </c>
      <c r="E701" s="206" t="s">
        <v>1946</v>
      </c>
      <c r="F701" s="206"/>
      <c r="G701" s="207" t="s">
        <v>26</v>
      </c>
      <c r="H701" s="208">
        <v>0.1525</v>
      </c>
      <c r="I701" s="209">
        <v>31.75</v>
      </c>
      <c r="J701" s="230">
        <v>4.84</v>
      </c>
    </row>
    <row r="702" spans="1:10" x14ac:dyDescent="0.2">
      <c r="A702" s="229" t="s">
        <v>1943</v>
      </c>
      <c r="B702" s="205" t="s">
        <v>2338</v>
      </c>
      <c r="C702" s="204" t="s">
        <v>17</v>
      </c>
      <c r="D702" s="204" t="s">
        <v>2339</v>
      </c>
      <c r="E702" s="206" t="s">
        <v>1946</v>
      </c>
      <c r="F702" s="206"/>
      <c r="G702" s="207" t="s">
        <v>26</v>
      </c>
      <c r="H702" s="208">
        <v>1</v>
      </c>
      <c r="I702" s="209">
        <v>2.7</v>
      </c>
      <c r="J702" s="230">
        <v>2.7</v>
      </c>
    </row>
    <row r="703" spans="1:10" x14ac:dyDescent="0.2">
      <c r="A703" s="229" t="s">
        <v>1943</v>
      </c>
      <c r="B703" s="205" t="s">
        <v>2340</v>
      </c>
      <c r="C703" s="204" t="s">
        <v>17</v>
      </c>
      <c r="D703" s="204" t="s">
        <v>2341</v>
      </c>
      <c r="E703" s="206" t="s">
        <v>1946</v>
      </c>
      <c r="F703" s="206"/>
      <c r="G703" s="207" t="s">
        <v>26</v>
      </c>
      <c r="H703" s="208">
        <v>2</v>
      </c>
      <c r="I703" s="209">
        <v>3.52</v>
      </c>
      <c r="J703" s="230">
        <v>7.04</v>
      </c>
    </row>
    <row r="704" spans="1:10" x14ac:dyDescent="0.2">
      <c r="A704" s="229" t="s">
        <v>1943</v>
      </c>
      <c r="B704" s="205" t="s">
        <v>2342</v>
      </c>
      <c r="C704" s="204" t="s">
        <v>17</v>
      </c>
      <c r="D704" s="204" t="s">
        <v>2343</v>
      </c>
      <c r="E704" s="206" t="s">
        <v>1946</v>
      </c>
      <c r="F704" s="206"/>
      <c r="G704" s="207" t="s">
        <v>26</v>
      </c>
      <c r="H704" s="208">
        <v>1</v>
      </c>
      <c r="I704" s="209">
        <v>58.96</v>
      </c>
      <c r="J704" s="230">
        <v>58.96</v>
      </c>
    </row>
    <row r="705" spans="1:10" ht="25.5" x14ac:dyDescent="0.2">
      <c r="A705" s="231"/>
      <c r="B705" s="232"/>
      <c r="C705" s="232"/>
      <c r="D705" s="232"/>
      <c r="E705" s="232" t="s">
        <v>1969</v>
      </c>
      <c r="F705" s="233">
        <v>11.36</v>
      </c>
      <c r="G705" s="232" t="s">
        <v>1970</v>
      </c>
      <c r="H705" s="233">
        <v>0</v>
      </c>
      <c r="I705" s="232" t="s">
        <v>1971</v>
      </c>
      <c r="J705" s="234">
        <v>11.36</v>
      </c>
    </row>
    <row r="706" spans="1:10" ht="26.25" thickBot="1" x14ac:dyDescent="0.25">
      <c r="A706" s="231"/>
      <c r="B706" s="232"/>
      <c r="C706" s="232"/>
      <c r="D706" s="232"/>
      <c r="E706" s="232" t="s">
        <v>1972</v>
      </c>
      <c r="F706" s="233">
        <v>22.21</v>
      </c>
      <c r="G706" s="232"/>
      <c r="H706" s="235" t="s">
        <v>1973</v>
      </c>
      <c r="I706" s="235"/>
      <c r="J706" s="234">
        <v>111.07</v>
      </c>
    </row>
    <row r="707" spans="1:10" ht="15" thickTop="1" x14ac:dyDescent="0.2">
      <c r="A707" s="236"/>
      <c r="B707" s="210"/>
      <c r="C707" s="210"/>
      <c r="D707" s="210"/>
      <c r="E707" s="210"/>
      <c r="F707" s="210"/>
      <c r="G707" s="210"/>
      <c r="H707" s="210"/>
      <c r="I707" s="210"/>
      <c r="J707" s="237"/>
    </row>
    <row r="708" spans="1:10" ht="30" x14ac:dyDescent="0.2">
      <c r="A708" s="238" t="s">
        <v>1169</v>
      </c>
      <c r="B708" s="195" t="s">
        <v>3</v>
      </c>
      <c r="C708" s="194" t="s">
        <v>4</v>
      </c>
      <c r="D708" s="194" t="s">
        <v>5</v>
      </c>
      <c r="E708" s="196" t="s">
        <v>1940</v>
      </c>
      <c r="F708" s="196"/>
      <c r="G708" s="197" t="s">
        <v>6</v>
      </c>
      <c r="H708" s="195" t="s">
        <v>7</v>
      </c>
      <c r="I708" s="195" t="s">
        <v>8</v>
      </c>
      <c r="J708" s="239" t="s">
        <v>10</v>
      </c>
    </row>
    <row r="709" spans="1:10" x14ac:dyDescent="0.2">
      <c r="A709" s="227" t="s">
        <v>1941</v>
      </c>
      <c r="B709" s="199" t="s">
        <v>1170</v>
      </c>
      <c r="C709" s="198" t="s">
        <v>394</v>
      </c>
      <c r="D709" s="198" t="s">
        <v>1171</v>
      </c>
      <c r="E709" s="200" t="s">
        <v>2319</v>
      </c>
      <c r="F709" s="200"/>
      <c r="G709" s="201" t="s">
        <v>26</v>
      </c>
      <c r="H709" s="202">
        <v>1</v>
      </c>
      <c r="I709" s="203">
        <v>51.9</v>
      </c>
      <c r="J709" s="228">
        <v>51.9</v>
      </c>
    </row>
    <row r="710" spans="1:10" x14ac:dyDescent="0.2">
      <c r="A710" s="229" t="s">
        <v>1943</v>
      </c>
      <c r="B710" s="205" t="s">
        <v>2271</v>
      </c>
      <c r="C710" s="204" t="s">
        <v>394</v>
      </c>
      <c r="D710" s="204" t="s">
        <v>2272</v>
      </c>
      <c r="E710" s="206" t="s">
        <v>1953</v>
      </c>
      <c r="F710" s="206"/>
      <c r="G710" s="207" t="s">
        <v>1954</v>
      </c>
      <c r="H710" s="208">
        <v>0.45900000000000002</v>
      </c>
      <c r="I710" s="209">
        <v>20.46</v>
      </c>
      <c r="J710" s="230">
        <v>9.39</v>
      </c>
    </row>
    <row r="711" spans="1:10" x14ac:dyDescent="0.2">
      <c r="A711" s="229" t="s">
        <v>1943</v>
      </c>
      <c r="B711" s="205" t="s">
        <v>2344</v>
      </c>
      <c r="C711" s="204" t="s">
        <v>394</v>
      </c>
      <c r="D711" s="204" t="s">
        <v>2345</v>
      </c>
      <c r="E711" s="206" t="s">
        <v>1946</v>
      </c>
      <c r="F711" s="206"/>
      <c r="G711" s="207" t="s">
        <v>26</v>
      </c>
      <c r="H711" s="208">
        <v>1</v>
      </c>
      <c r="I711" s="209">
        <v>25.9</v>
      </c>
      <c r="J711" s="230">
        <v>25.9</v>
      </c>
    </row>
    <row r="712" spans="1:10" x14ac:dyDescent="0.2">
      <c r="A712" s="229" t="s">
        <v>1943</v>
      </c>
      <c r="B712" s="205" t="s">
        <v>2279</v>
      </c>
      <c r="C712" s="204" t="s">
        <v>394</v>
      </c>
      <c r="D712" s="204" t="s">
        <v>2280</v>
      </c>
      <c r="E712" s="206" t="s">
        <v>1946</v>
      </c>
      <c r="F712" s="206"/>
      <c r="G712" s="207" t="s">
        <v>26</v>
      </c>
      <c r="H712" s="208">
        <v>0.46899999999999997</v>
      </c>
      <c r="I712" s="209">
        <v>9.9499999999999993</v>
      </c>
      <c r="J712" s="230">
        <v>4.66</v>
      </c>
    </row>
    <row r="713" spans="1:10" x14ac:dyDescent="0.2">
      <c r="A713" s="229" t="s">
        <v>1943</v>
      </c>
      <c r="B713" s="205" t="s">
        <v>2273</v>
      </c>
      <c r="C713" s="204" t="s">
        <v>394</v>
      </c>
      <c r="D713" s="204" t="s">
        <v>2274</v>
      </c>
      <c r="E713" s="206" t="s">
        <v>1953</v>
      </c>
      <c r="F713" s="206"/>
      <c r="G713" s="207" t="s">
        <v>1954</v>
      </c>
      <c r="H713" s="208">
        <v>0.45900000000000002</v>
      </c>
      <c r="I713" s="209">
        <v>16.559999999999999</v>
      </c>
      <c r="J713" s="230">
        <v>7.6</v>
      </c>
    </row>
    <row r="714" spans="1:10" x14ac:dyDescent="0.2">
      <c r="A714" s="229" t="s">
        <v>1943</v>
      </c>
      <c r="B714" s="205" t="s">
        <v>2285</v>
      </c>
      <c r="C714" s="204" t="s">
        <v>394</v>
      </c>
      <c r="D714" s="204" t="s">
        <v>2286</v>
      </c>
      <c r="E714" s="206" t="s">
        <v>1946</v>
      </c>
      <c r="F714" s="206"/>
      <c r="G714" s="207" t="s">
        <v>26</v>
      </c>
      <c r="H714" s="208">
        <v>5.2999999999999999E-2</v>
      </c>
      <c r="I714" s="209">
        <v>44.9</v>
      </c>
      <c r="J714" s="230">
        <v>2.37</v>
      </c>
    </row>
    <row r="715" spans="1:10" x14ac:dyDescent="0.2">
      <c r="A715" s="229" t="s">
        <v>1943</v>
      </c>
      <c r="B715" s="205" t="s">
        <v>2281</v>
      </c>
      <c r="C715" s="204" t="s">
        <v>394</v>
      </c>
      <c r="D715" s="204" t="s">
        <v>2282</v>
      </c>
      <c r="E715" s="206" t="s">
        <v>1946</v>
      </c>
      <c r="F715" s="206"/>
      <c r="G715" s="207" t="s">
        <v>26</v>
      </c>
      <c r="H715" s="208">
        <v>3.5000000000000003E-2</v>
      </c>
      <c r="I715" s="209">
        <v>56.69</v>
      </c>
      <c r="J715" s="230">
        <v>1.98</v>
      </c>
    </row>
    <row r="716" spans="1:10" ht="25.5" x14ac:dyDescent="0.2">
      <c r="A716" s="231"/>
      <c r="B716" s="232"/>
      <c r="C716" s="232"/>
      <c r="D716" s="232"/>
      <c r="E716" s="232" t="s">
        <v>1969</v>
      </c>
      <c r="F716" s="233">
        <v>16.989999999999998</v>
      </c>
      <c r="G716" s="232" t="s">
        <v>1970</v>
      </c>
      <c r="H716" s="233">
        <v>0</v>
      </c>
      <c r="I716" s="232" t="s">
        <v>1971</v>
      </c>
      <c r="J716" s="234">
        <v>16.989999999999998</v>
      </c>
    </row>
    <row r="717" spans="1:10" ht="26.25" thickBot="1" x14ac:dyDescent="0.25">
      <c r="A717" s="231"/>
      <c r="B717" s="232"/>
      <c r="C717" s="232"/>
      <c r="D717" s="232"/>
      <c r="E717" s="232" t="s">
        <v>1972</v>
      </c>
      <c r="F717" s="233">
        <v>12.97</v>
      </c>
      <c r="G717" s="232"/>
      <c r="H717" s="235" t="s">
        <v>1973</v>
      </c>
      <c r="I717" s="235"/>
      <c r="J717" s="234">
        <v>64.87</v>
      </c>
    </row>
    <row r="718" spans="1:10" ht="15" thickTop="1" x14ac:dyDescent="0.2">
      <c r="A718" s="236"/>
      <c r="B718" s="210"/>
      <c r="C718" s="210"/>
      <c r="D718" s="210"/>
      <c r="E718" s="210"/>
      <c r="F718" s="210"/>
      <c r="G718" s="210"/>
      <c r="H718" s="210"/>
      <c r="I718" s="210"/>
      <c r="J718" s="237"/>
    </row>
    <row r="719" spans="1:10" ht="30" x14ac:dyDescent="0.2">
      <c r="A719" s="238" t="s">
        <v>1192</v>
      </c>
      <c r="B719" s="195" t="s">
        <v>3</v>
      </c>
      <c r="C719" s="194" t="s">
        <v>4</v>
      </c>
      <c r="D719" s="194" t="s">
        <v>5</v>
      </c>
      <c r="E719" s="196" t="s">
        <v>1940</v>
      </c>
      <c r="F719" s="196"/>
      <c r="G719" s="197" t="s">
        <v>6</v>
      </c>
      <c r="H719" s="195" t="s">
        <v>7</v>
      </c>
      <c r="I719" s="195" t="s">
        <v>8</v>
      </c>
      <c r="J719" s="239" t="s">
        <v>10</v>
      </c>
    </row>
    <row r="720" spans="1:10" x14ac:dyDescent="0.2">
      <c r="A720" s="227" t="s">
        <v>1941</v>
      </c>
      <c r="B720" s="199" t="s">
        <v>1193</v>
      </c>
      <c r="C720" s="198" t="s">
        <v>404</v>
      </c>
      <c r="D720" s="198" t="s">
        <v>1194</v>
      </c>
      <c r="E720" s="200">
        <v>44.06</v>
      </c>
      <c r="F720" s="200"/>
      <c r="G720" s="201" t="s">
        <v>26</v>
      </c>
      <c r="H720" s="202">
        <v>1</v>
      </c>
      <c r="I720" s="203">
        <v>289.14999999999998</v>
      </c>
      <c r="J720" s="228">
        <v>289.14999999999998</v>
      </c>
    </row>
    <row r="721" spans="1:10" ht="38.25" x14ac:dyDescent="0.2">
      <c r="A721" s="229" t="s">
        <v>1943</v>
      </c>
      <c r="B721" s="205" t="s">
        <v>2346</v>
      </c>
      <c r="C721" s="204" t="s">
        <v>404</v>
      </c>
      <c r="D721" s="204" t="s">
        <v>2347</v>
      </c>
      <c r="E721" s="206" t="s">
        <v>1946</v>
      </c>
      <c r="F721" s="206"/>
      <c r="G721" s="207" t="s">
        <v>26</v>
      </c>
      <c r="H721" s="208">
        <v>1</v>
      </c>
      <c r="I721" s="209">
        <v>241.46</v>
      </c>
      <c r="J721" s="230">
        <v>241.46</v>
      </c>
    </row>
    <row r="722" spans="1:10" ht="38.25" x14ac:dyDescent="0.2">
      <c r="A722" s="229" t="s">
        <v>1943</v>
      </c>
      <c r="B722" s="205" t="s">
        <v>2348</v>
      </c>
      <c r="C722" s="204" t="s">
        <v>404</v>
      </c>
      <c r="D722" s="204" t="s">
        <v>2349</v>
      </c>
      <c r="E722" s="206" t="s">
        <v>1953</v>
      </c>
      <c r="F722" s="206"/>
      <c r="G722" s="207" t="s">
        <v>1954</v>
      </c>
      <c r="H722" s="208">
        <v>0.5</v>
      </c>
      <c r="I722" s="209">
        <v>30.91</v>
      </c>
      <c r="J722" s="230">
        <v>15.45</v>
      </c>
    </row>
    <row r="723" spans="1:10" ht="38.25" x14ac:dyDescent="0.2">
      <c r="A723" s="229" t="s">
        <v>1943</v>
      </c>
      <c r="B723" s="205" t="s">
        <v>2350</v>
      </c>
      <c r="C723" s="204" t="s">
        <v>404</v>
      </c>
      <c r="D723" s="204" t="s">
        <v>2351</v>
      </c>
      <c r="E723" s="206" t="s">
        <v>1946</v>
      </c>
      <c r="F723" s="206"/>
      <c r="G723" s="207" t="s">
        <v>113</v>
      </c>
      <c r="H723" s="208">
        <v>0.5</v>
      </c>
      <c r="I723" s="209">
        <v>43.3</v>
      </c>
      <c r="J723" s="230">
        <v>21.65</v>
      </c>
    </row>
    <row r="724" spans="1:10" ht="38.25" x14ac:dyDescent="0.2">
      <c r="A724" s="229" t="s">
        <v>1943</v>
      </c>
      <c r="B724" s="205" t="s">
        <v>2352</v>
      </c>
      <c r="C724" s="204" t="s">
        <v>404</v>
      </c>
      <c r="D724" s="204" t="s">
        <v>2353</v>
      </c>
      <c r="E724" s="206" t="s">
        <v>1953</v>
      </c>
      <c r="F724" s="206"/>
      <c r="G724" s="207" t="s">
        <v>1954</v>
      </c>
      <c r="H724" s="208">
        <v>0.5</v>
      </c>
      <c r="I724" s="209">
        <v>21.19</v>
      </c>
      <c r="J724" s="230">
        <v>10.59</v>
      </c>
    </row>
    <row r="725" spans="1:10" ht="25.5" x14ac:dyDescent="0.2">
      <c r="A725" s="231"/>
      <c r="B725" s="232"/>
      <c r="C725" s="232"/>
      <c r="D725" s="232"/>
      <c r="E725" s="232" t="s">
        <v>1969</v>
      </c>
      <c r="F725" s="233">
        <v>26.04</v>
      </c>
      <c r="G725" s="232" t="s">
        <v>1970</v>
      </c>
      <c r="H725" s="233">
        <v>0</v>
      </c>
      <c r="I725" s="232" t="s">
        <v>1971</v>
      </c>
      <c r="J725" s="234">
        <v>26.04</v>
      </c>
    </row>
    <row r="726" spans="1:10" ht="26.25" thickBot="1" x14ac:dyDescent="0.25">
      <c r="A726" s="231"/>
      <c r="B726" s="232"/>
      <c r="C726" s="232"/>
      <c r="D726" s="232"/>
      <c r="E726" s="232" t="s">
        <v>1972</v>
      </c>
      <c r="F726" s="233">
        <v>72.28</v>
      </c>
      <c r="G726" s="232"/>
      <c r="H726" s="235" t="s">
        <v>1973</v>
      </c>
      <c r="I726" s="235"/>
      <c r="J726" s="234">
        <v>361.43</v>
      </c>
    </row>
    <row r="727" spans="1:10" ht="15" thickTop="1" x14ac:dyDescent="0.2">
      <c r="A727" s="236"/>
      <c r="B727" s="210"/>
      <c r="C727" s="210"/>
      <c r="D727" s="210"/>
      <c r="E727" s="210"/>
      <c r="F727" s="210"/>
      <c r="G727" s="210"/>
      <c r="H727" s="210"/>
      <c r="I727" s="210"/>
      <c r="J727" s="237"/>
    </row>
    <row r="728" spans="1:10" ht="30" x14ac:dyDescent="0.2">
      <c r="A728" s="238" t="s">
        <v>1195</v>
      </c>
      <c r="B728" s="195" t="s">
        <v>3</v>
      </c>
      <c r="C728" s="194" t="s">
        <v>4</v>
      </c>
      <c r="D728" s="194" t="s">
        <v>5</v>
      </c>
      <c r="E728" s="196" t="s">
        <v>1940</v>
      </c>
      <c r="F728" s="196"/>
      <c r="G728" s="197" t="s">
        <v>6</v>
      </c>
      <c r="H728" s="195" t="s">
        <v>7</v>
      </c>
      <c r="I728" s="195" t="s">
        <v>8</v>
      </c>
      <c r="J728" s="239" t="s">
        <v>10</v>
      </c>
    </row>
    <row r="729" spans="1:10" x14ac:dyDescent="0.2">
      <c r="A729" s="227" t="s">
        <v>1941</v>
      </c>
      <c r="B729" s="199" t="s">
        <v>1196</v>
      </c>
      <c r="C729" s="198" t="s">
        <v>404</v>
      </c>
      <c r="D729" s="198" t="s">
        <v>1197</v>
      </c>
      <c r="E729" s="200">
        <v>44.06</v>
      </c>
      <c r="F729" s="200"/>
      <c r="G729" s="201" t="s">
        <v>26</v>
      </c>
      <c r="H729" s="202">
        <v>1</v>
      </c>
      <c r="I729" s="203">
        <v>384.64</v>
      </c>
      <c r="J729" s="228">
        <v>384.64</v>
      </c>
    </row>
    <row r="730" spans="1:10" ht="38.25" x14ac:dyDescent="0.2">
      <c r="A730" s="229" t="s">
        <v>1943</v>
      </c>
      <c r="B730" s="205" t="s">
        <v>2352</v>
      </c>
      <c r="C730" s="204" t="s">
        <v>404</v>
      </c>
      <c r="D730" s="204" t="s">
        <v>2353</v>
      </c>
      <c r="E730" s="206" t="s">
        <v>1953</v>
      </c>
      <c r="F730" s="206"/>
      <c r="G730" s="207" t="s">
        <v>1954</v>
      </c>
      <c r="H730" s="208">
        <v>0.5</v>
      </c>
      <c r="I730" s="209">
        <v>21.19</v>
      </c>
      <c r="J730" s="230">
        <v>10.59</v>
      </c>
    </row>
    <row r="731" spans="1:10" ht="38.25" x14ac:dyDescent="0.2">
      <c r="A731" s="229" t="s">
        <v>1943</v>
      </c>
      <c r="B731" s="205" t="s">
        <v>2354</v>
      </c>
      <c r="C731" s="204" t="s">
        <v>404</v>
      </c>
      <c r="D731" s="204" t="s">
        <v>2355</v>
      </c>
      <c r="E731" s="206" t="s">
        <v>1946</v>
      </c>
      <c r="F731" s="206"/>
      <c r="G731" s="207" t="s">
        <v>26</v>
      </c>
      <c r="H731" s="208">
        <v>1</v>
      </c>
      <c r="I731" s="209">
        <v>336.95</v>
      </c>
      <c r="J731" s="230">
        <v>336.95</v>
      </c>
    </row>
    <row r="732" spans="1:10" ht="38.25" x14ac:dyDescent="0.2">
      <c r="A732" s="229" t="s">
        <v>1943</v>
      </c>
      <c r="B732" s="205" t="s">
        <v>2350</v>
      </c>
      <c r="C732" s="204" t="s">
        <v>404</v>
      </c>
      <c r="D732" s="204" t="s">
        <v>2351</v>
      </c>
      <c r="E732" s="206" t="s">
        <v>1946</v>
      </c>
      <c r="F732" s="206"/>
      <c r="G732" s="207" t="s">
        <v>113</v>
      </c>
      <c r="H732" s="208">
        <v>0.5</v>
      </c>
      <c r="I732" s="209">
        <v>43.3</v>
      </c>
      <c r="J732" s="230">
        <v>21.65</v>
      </c>
    </row>
    <row r="733" spans="1:10" ht="38.25" x14ac:dyDescent="0.2">
      <c r="A733" s="229" t="s">
        <v>1943</v>
      </c>
      <c r="B733" s="205" t="s">
        <v>2348</v>
      </c>
      <c r="C733" s="204" t="s">
        <v>404</v>
      </c>
      <c r="D733" s="204" t="s">
        <v>2349</v>
      </c>
      <c r="E733" s="206" t="s">
        <v>1953</v>
      </c>
      <c r="F733" s="206"/>
      <c r="G733" s="207" t="s">
        <v>1954</v>
      </c>
      <c r="H733" s="208">
        <v>0.5</v>
      </c>
      <c r="I733" s="209">
        <v>30.91</v>
      </c>
      <c r="J733" s="230">
        <v>15.45</v>
      </c>
    </row>
    <row r="734" spans="1:10" ht="25.5" x14ac:dyDescent="0.2">
      <c r="A734" s="231"/>
      <c r="B734" s="232"/>
      <c r="C734" s="232"/>
      <c r="D734" s="232"/>
      <c r="E734" s="232" t="s">
        <v>1969</v>
      </c>
      <c r="F734" s="233">
        <v>26.04</v>
      </c>
      <c r="G734" s="232" t="s">
        <v>1970</v>
      </c>
      <c r="H734" s="233">
        <v>0</v>
      </c>
      <c r="I734" s="232" t="s">
        <v>1971</v>
      </c>
      <c r="J734" s="234">
        <v>26.04</v>
      </c>
    </row>
    <row r="735" spans="1:10" ht="26.25" thickBot="1" x14ac:dyDescent="0.25">
      <c r="A735" s="231"/>
      <c r="B735" s="232"/>
      <c r="C735" s="232"/>
      <c r="D735" s="232"/>
      <c r="E735" s="232" t="s">
        <v>1972</v>
      </c>
      <c r="F735" s="233">
        <v>96.16</v>
      </c>
      <c r="G735" s="232"/>
      <c r="H735" s="235" t="s">
        <v>1973</v>
      </c>
      <c r="I735" s="235"/>
      <c r="J735" s="234">
        <v>480.8</v>
      </c>
    </row>
    <row r="736" spans="1:10" ht="15" thickTop="1" x14ac:dyDescent="0.2">
      <c r="A736" s="236"/>
      <c r="B736" s="210"/>
      <c r="C736" s="210"/>
      <c r="D736" s="210"/>
      <c r="E736" s="210"/>
      <c r="F736" s="210"/>
      <c r="G736" s="210"/>
      <c r="H736" s="210"/>
      <c r="I736" s="210"/>
      <c r="J736" s="237"/>
    </row>
    <row r="737" spans="1:10" ht="30" x14ac:dyDescent="0.2">
      <c r="A737" s="238" t="s">
        <v>1198</v>
      </c>
      <c r="B737" s="195" t="s">
        <v>3</v>
      </c>
      <c r="C737" s="194" t="s">
        <v>4</v>
      </c>
      <c r="D737" s="194" t="s">
        <v>5</v>
      </c>
      <c r="E737" s="196" t="s">
        <v>1940</v>
      </c>
      <c r="F737" s="196"/>
      <c r="G737" s="197" t="s">
        <v>6</v>
      </c>
      <c r="H737" s="195" t="s">
        <v>7</v>
      </c>
      <c r="I737" s="195" t="s">
        <v>8</v>
      </c>
      <c r="J737" s="239" t="s">
        <v>10</v>
      </c>
    </row>
    <row r="738" spans="1:10" x14ac:dyDescent="0.2">
      <c r="A738" s="227" t="s">
        <v>1941</v>
      </c>
      <c r="B738" s="199" t="s">
        <v>1199</v>
      </c>
      <c r="C738" s="198" t="s">
        <v>404</v>
      </c>
      <c r="D738" s="198" t="s">
        <v>1200</v>
      </c>
      <c r="E738" s="200">
        <v>44.06</v>
      </c>
      <c r="F738" s="200"/>
      <c r="G738" s="201" t="s">
        <v>26</v>
      </c>
      <c r="H738" s="202">
        <v>1</v>
      </c>
      <c r="I738" s="203">
        <v>1521.99</v>
      </c>
      <c r="J738" s="228">
        <v>1521.99</v>
      </c>
    </row>
    <row r="739" spans="1:10" ht="38.25" x14ac:dyDescent="0.2">
      <c r="A739" s="229" t="s">
        <v>1943</v>
      </c>
      <c r="B739" s="205" t="s">
        <v>2350</v>
      </c>
      <c r="C739" s="204" t="s">
        <v>404</v>
      </c>
      <c r="D739" s="204" t="s">
        <v>2351</v>
      </c>
      <c r="E739" s="206" t="s">
        <v>1946</v>
      </c>
      <c r="F739" s="206"/>
      <c r="G739" s="207" t="s">
        <v>113</v>
      </c>
      <c r="H739" s="208">
        <v>0.5</v>
      </c>
      <c r="I739" s="209">
        <v>43.3</v>
      </c>
      <c r="J739" s="230">
        <v>21.65</v>
      </c>
    </row>
    <row r="740" spans="1:10" ht="38.25" x14ac:dyDescent="0.2">
      <c r="A740" s="229" t="s">
        <v>1943</v>
      </c>
      <c r="B740" s="205" t="s">
        <v>2348</v>
      </c>
      <c r="C740" s="204" t="s">
        <v>404</v>
      </c>
      <c r="D740" s="204" t="s">
        <v>2349</v>
      </c>
      <c r="E740" s="206" t="s">
        <v>1953</v>
      </c>
      <c r="F740" s="206"/>
      <c r="G740" s="207" t="s">
        <v>1954</v>
      </c>
      <c r="H740" s="208">
        <v>0.5</v>
      </c>
      <c r="I740" s="209">
        <v>30.91</v>
      </c>
      <c r="J740" s="230">
        <v>15.45</v>
      </c>
    </row>
    <row r="741" spans="1:10" ht="38.25" x14ac:dyDescent="0.2">
      <c r="A741" s="229" t="s">
        <v>1943</v>
      </c>
      <c r="B741" s="205" t="s">
        <v>2356</v>
      </c>
      <c r="C741" s="204" t="s">
        <v>404</v>
      </c>
      <c r="D741" s="204" t="s">
        <v>2357</v>
      </c>
      <c r="E741" s="206" t="s">
        <v>1946</v>
      </c>
      <c r="F741" s="206"/>
      <c r="G741" s="207" t="s">
        <v>26</v>
      </c>
      <c r="H741" s="208">
        <v>1</v>
      </c>
      <c r="I741" s="209">
        <v>1474.3</v>
      </c>
      <c r="J741" s="230">
        <v>1474.3</v>
      </c>
    </row>
    <row r="742" spans="1:10" ht="38.25" x14ac:dyDescent="0.2">
      <c r="A742" s="229" t="s">
        <v>1943</v>
      </c>
      <c r="B742" s="205" t="s">
        <v>2352</v>
      </c>
      <c r="C742" s="204" t="s">
        <v>404</v>
      </c>
      <c r="D742" s="204" t="s">
        <v>2353</v>
      </c>
      <c r="E742" s="206" t="s">
        <v>1953</v>
      </c>
      <c r="F742" s="206"/>
      <c r="G742" s="207" t="s">
        <v>1954</v>
      </c>
      <c r="H742" s="208">
        <v>0.5</v>
      </c>
      <c r="I742" s="209">
        <v>21.19</v>
      </c>
      <c r="J742" s="230">
        <v>10.59</v>
      </c>
    </row>
    <row r="743" spans="1:10" ht="25.5" x14ac:dyDescent="0.2">
      <c r="A743" s="231"/>
      <c r="B743" s="232"/>
      <c r="C743" s="232"/>
      <c r="D743" s="232"/>
      <c r="E743" s="232" t="s">
        <v>1969</v>
      </c>
      <c r="F743" s="233">
        <v>26.04</v>
      </c>
      <c r="G743" s="232" t="s">
        <v>1970</v>
      </c>
      <c r="H743" s="233">
        <v>0</v>
      </c>
      <c r="I743" s="232" t="s">
        <v>1971</v>
      </c>
      <c r="J743" s="234">
        <v>26.04</v>
      </c>
    </row>
    <row r="744" spans="1:10" ht="26.25" thickBot="1" x14ac:dyDescent="0.25">
      <c r="A744" s="231"/>
      <c r="B744" s="232"/>
      <c r="C744" s="232"/>
      <c r="D744" s="232"/>
      <c r="E744" s="232" t="s">
        <v>1972</v>
      </c>
      <c r="F744" s="233">
        <v>380.49</v>
      </c>
      <c r="G744" s="232"/>
      <c r="H744" s="235" t="s">
        <v>1973</v>
      </c>
      <c r="I744" s="235"/>
      <c r="J744" s="234">
        <v>1902.48</v>
      </c>
    </row>
    <row r="745" spans="1:10" ht="15" thickTop="1" x14ac:dyDescent="0.2">
      <c r="A745" s="236"/>
      <c r="B745" s="210"/>
      <c r="C745" s="210"/>
      <c r="D745" s="210"/>
      <c r="E745" s="210"/>
      <c r="F745" s="210"/>
      <c r="G745" s="210"/>
      <c r="H745" s="210"/>
      <c r="I745" s="210"/>
      <c r="J745" s="237"/>
    </row>
    <row r="746" spans="1:10" ht="30" x14ac:dyDescent="0.2">
      <c r="A746" s="238" t="s">
        <v>1201</v>
      </c>
      <c r="B746" s="195" t="s">
        <v>3</v>
      </c>
      <c r="C746" s="194" t="s">
        <v>4</v>
      </c>
      <c r="D746" s="194" t="s">
        <v>5</v>
      </c>
      <c r="E746" s="196" t="s">
        <v>1940</v>
      </c>
      <c r="F746" s="196"/>
      <c r="G746" s="197" t="s">
        <v>6</v>
      </c>
      <c r="H746" s="195" t="s">
        <v>7</v>
      </c>
      <c r="I746" s="195" t="s">
        <v>8</v>
      </c>
      <c r="J746" s="239" t="s">
        <v>10</v>
      </c>
    </row>
    <row r="747" spans="1:10" ht="25.5" x14ac:dyDescent="0.2">
      <c r="A747" s="227" t="s">
        <v>1941</v>
      </c>
      <c r="B747" s="199" t="s">
        <v>1202</v>
      </c>
      <c r="C747" s="198" t="s">
        <v>29</v>
      </c>
      <c r="D747" s="198" t="s">
        <v>1203</v>
      </c>
      <c r="E747" s="200">
        <v>24</v>
      </c>
      <c r="F747" s="200"/>
      <c r="G747" s="201" t="s">
        <v>26</v>
      </c>
      <c r="H747" s="202">
        <v>1</v>
      </c>
      <c r="I747" s="203">
        <v>244.51</v>
      </c>
      <c r="J747" s="228">
        <v>244.51</v>
      </c>
    </row>
    <row r="748" spans="1:10" ht="25.5" x14ac:dyDescent="0.2">
      <c r="A748" s="229" t="s">
        <v>1943</v>
      </c>
      <c r="B748" s="205" t="s">
        <v>2358</v>
      </c>
      <c r="C748" s="204" t="s">
        <v>29</v>
      </c>
      <c r="D748" s="204" t="s">
        <v>2359</v>
      </c>
      <c r="E748" s="206" t="s">
        <v>1946</v>
      </c>
      <c r="F748" s="206"/>
      <c r="G748" s="207" t="s">
        <v>26</v>
      </c>
      <c r="H748" s="208">
        <v>2</v>
      </c>
      <c r="I748" s="209">
        <v>19.260000000000002</v>
      </c>
      <c r="J748" s="230">
        <v>38.520000000000003</v>
      </c>
    </row>
    <row r="749" spans="1:10" ht="25.5" x14ac:dyDescent="0.2">
      <c r="A749" s="229" t="s">
        <v>1943</v>
      </c>
      <c r="B749" s="205" t="s">
        <v>2360</v>
      </c>
      <c r="C749" s="204" t="s">
        <v>29</v>
      </c>
      <c r="D749" s="204" t="s">
        <v>2361</v>
      </c>
      <c r="E749" s="206" t="s">
        <v>1946</v>
      </c>
      <c r="F749" s="206"/>
      <c r="G749" s="207" t="s">
        <v>26</v>
      </c>
      <c r="H749" s="208">
        <v>1</v>
      </c>
      <c r="I749" s="209">
        <v>188.22</v>
      </c>
      <c r="J749" s="230">
        <v>188.22</v>
      </c>
    </row>
    <row r="750" spans="1:10" x14ac:dyDescent="0.2">
      <c r="A750" s="229" t="s">
        <v>1943</v>
      </c>
      <c r="B750" s="205" t="s">
        <v>2362</v>
      </c>
      <c r="C750" s="204" t="s">
        <v>29</v>
      </c>
      <c r="D750" s="204" t="s">
        <v>2363</v>
      </c>
      <c r="E750" s="206" t="s">
        <v>1946</v>
      </c>
      <c r="F750" s="206"/>
      <c r="G750" s="207" t="s">
        <v>113</v>
      </c>
      <c r="H750" s="208">
        <v>3.04E-2</v>
      </c>
      <c r="I750" s="209">
        <v>117.49</v>
      </c>
      <c r="J750" s="230">
        <v>3.57</v>
      </c>
    </row>
    <row r="751" spans="1:10" x14ac:dyDescent="0.2">
      <c r="A751" s="229" t="s">
        <v>1943</v>
      </c>
      <c r="B751" s="205" t="s">
        <v>1965</v>
      </c>
      <c r="C751" s="204" t="s">
        <v>29</v>
      </c>
      <c r="D751" s="204" t="s">
        <v>1966</v>
      </c>
      <c r="E751" s="206" t="s">
        <v>1953</v>
      </c>
      <c r="F751" s="206"/>
      <c r="G751" s="207" t="s">
        <v>1954</v>
      </c>
      <c r="H751" s="208">
        <v>0.18859999999999999</v>
      </c>
      <c r="I751" s="209">
        <v>21.55</v>
      </c>
      <c r="J751" s="230">
        <v>4.0599999999999996</v>
      </c>
    </row>
    <row r="752" spans="1:10" ht="25.5" x14ac:dyDescent="0.2">
      <c r="A752" s="229" t="s">
        <v>1943</v>
      </c>
      <c r="B752" s="205" t="s">
        <v>1951</v>
      </c>
      <c r="C752" s="204" t="s">
        <v>29</v>
      </c>
      <c r="D752" s="204" t="s">
        <v>1952</v>
      </c>
      <c r="E752" s="206" t="s">
        <v>1953</v>
      </c>
      <c r="F752" s="206"/>
      <c r="G752" s="207" t="s">
        <v>1954</v>
      </c>
      <c r="H752" s="208">
        <v>0.38700000000000001</v>
      </c>
      <c r="I752" s="209">
        <v>26.22</v>
      </c>
      <c r="J752" s="230">
        <v>10.14</v>
      </c>
    </row>
    <row r="753" spans="1:10" ht="25.5" x14ac:dyDescent="0.2">
      <c r="A753" s="231"/>
      <c r="B753" s="232"/>
      <c r="C753" s="232"/>
      <c r="D753" s="232"/>
      <c r="E753" s="232" t="s">
        <v>1969</v>
      </c>
      <c r="F753" s="233">
        <v>14.2</v>
      </c>
      <c r="G753" s="232" t="s">
        <v>1970</v>
      </c>
      <c r="H753" s="233">
        <v>0</v>
      </c>
      <c r="I753" s="232" t="s">
        <v>1971</v>
      </c>
      <c r="J753" s="234">
        <v>14.2</v>
      </c>
    </row>
    <row r="754" spans="1:10" ht="26.25" thickBot="1" x14ac:dyDescent="0.25">
      <c r="A754" s="231"/>
      <c r="B754" s="232"/>
      <c r="C754" s="232"/>
      <c r="D754" s="232"/>
      <c r="E754" s="232" t="s">
        <v>1972</v>
      </c>
      <c r="F754" s="233">
        <v>61.12</v>
      </c>
      <c r="G754" s="232"/>
      <c r="H754" s="235" t="s">
        <v>1973</v>
      </c>
      <c r="I754" s="235"/>
      <c r="J754" s="234">
        <v>305.63</v>
      </c>
    </row>
    <row r="755" spans="1:10" ht="15" thickTop="1" x14ac:dyDescent="0.2">
      <c r="A755" s="236"/>
      <c r="B755" s="210"/>
      <c r="C755" s="210"/>
      <c r="D755" s="210"/>
      <c r="E755" s="210"/>
      <c r="F755" s="210"/>
      <c r="G755" s="210"/>
      <c r="H755" s="210"/>
      <c r="I755" s="210"/>
      <c r="J755" s="237"/>
    </row>
    <row r="756" spans="1:10" ht="30" x14ac:dyDescent="0.2">
      <c r="A756" s="238" t="s">
        <v>1207</v>
      </c>
      <c r="B756" s="195" t="s">
        <v>3</v>
      </c>
      <c r="C756" s="194" t="s">
        <v>4</v>
      </c>
      <c r="D756" s="194" t="s">
        <v>5</v>
      </c>
      <c r="E756" s="196" t="s">
        <v>1940</v>
      </c>
      <c r="F756" s="196"/>
      <c r="G756" s="197" t="s">
        <v>6</v>
      </c>
      <c r="H756" s="195" t="s">
        <v>7</v>
      </c>
      <c r="I756" s="195" t="s">
        <v>8</v>
      </c>
      <c r="J756" s="239" t="s">
        <v>10</v>
      </c>
    </row>
    <row r="757" spans="1:10" x14ac:dyDescent="0.2">
      <c r="A757" s="227" t="s">
        <v>1941</v>
      </c>
      <c r="B757" s="199" t="s">
        <v>1208</v>
      </c>
      <c r="C757" s="198" t="s">
        <v>437</v>
      </c>
      <c r="D757" s="198" t="s">
        <v>1209</v>
      </c>
      <c r="E757" s="200" t="s">
        <v>2009</v>
      </c>
      <c r="F757" s="200"/>
      <c r="G757" s="201" t="s">
        <v>26</v>
      </c>
      <c r="H757" s="202">
        <v>1</v>
      </c>
      <c r="I757" s="203">
        <v>697.22</v>
      </c>
      <c r="J757" s="228">
        <v>697.22</v>
      </c>
    </row>
    <row r="758" spans="1:10" ht="25.5" x14ac:dyDescent="0.2">
      <c r="A758" s="240" t="s">
        <v>2010</v>
      </c>
      <c r="B758" s="212" t="s">
        <v>1250</v>
      </c>
      <c r="C758" s="211" t="s">
        <v>17</v>
      </c>
      <c r="D758" s="211" t="s">
        <v>1251</v>
      </c>
      <c r="E758" s="213" t="s">
        <v>2364</v>
      </c>
      <c r="F758" s="213"/>
      <c r="G758" s="214" t="s">
        <v>26</v>
      </c>
      <c r="H758" s="215">
        <v>0.18859999999999999</v>
      </c>
      <c r="I758" s="216">
        <v>121.89</v>
      </c>
      <c r="J758" s="241">
        <v>22.98</v>
      </c>
    </row>
    <row r="759" spans="1:10" ht="25.5" x14ac:dyDescent="0.2">
      <c r="A759" s="240" t="s">
        <v>2010</v>
      </c>
      <c r="B759" s="212" t="s">
        <v>2287</v>
      </c>
      <c r="C759" s="211" t="s">
        <v>17</v>
      </c>
      <c r="D759" s="211" t="s">
        <v>2288</v>
      </c>
      <c r="E759" s="213" t="s">
        <v>2013</v>
      </c>
      <c r="F759" s="213"/>
      <c r="G759" s="214" t="s">
        <v>1954</v>
      </c>
      <c r="H759" s="215">
        <v>1</v>
      </c>
      <c r="I759" s="216">
        <v>26.22</v>
      </c>
      <c r="J759" s="241">
        <v>26.22</v>
      </c>
    </row>
    <row r="760" spans="1:10" ht="25.5" x14ac:dyDescent="0.2">
      <c r="A760" s="240" t="s">
        <v>2010</v>
      </c>
      <c r="B760" s="212" t="s">
        <v>2014</v>
      </c>
      <c r="C760" s="211" t="s">
        <v>17</v>
      </c>
      <c r="D760" s="211" t="s">
        <v>2015</v>
      </c>
      <c r="E760" s="213" t="s">
        <v>2013</v>
      </c>
      <c r="F760" s="213"/>
      <c r="G760" s="214" t="s">
        <v>1954</v>
      </c>
      <c r="H760" s="215">
        <v>1</v>
      </c>
      <c r="I760" s="216">
        <v>21.55</v>
      </c>
      <c r="J760" s="241">
        <v>21.55</v>
      </c>
    </row>
    <row r="761" spans="1:10" ht="25.5" x14ac:dyDescent="0.2">
      <c r="A761" s="240" t="s">
        <v>2010</v>
      </c>
      <c r="B761" s="212" t="s">
        <v>1187</v>
      </c>
      <c r="C761" s="211" t="s">
        <v>17</v>
      </c>
      <c r="D761" s="211" t="s">
        <v>1188</v>
      </c>
      <c r="E761" s="213" t="s">
        <v>2364</v>
      </c>
      <c r="F761" s="213"/>
      <c r="G761" s="214" t="s">
        <v>26</v>
      </c>
      <c r="H761" s="215">
        <v>0.38700000000000001</v>
      </c>
      <c r="I761" s="216">
        <v>12.8</v>
      </c>
      <c r="J761" s="241">
        <v>4.95</v>
      </c>
    </row>
    <row r="762" spans="1:10" ht="25.5" x14ac:dyDescent="0.2">
      <c r="A762" s="229" t="s">
        <v>1943</v>
      </c>
      <c r="B762" s="205" t="s">
        <v>2365</v>
      </c>
      <c r="C762" s="204" t="s">
        <v>17</v>
      </c>
      <c r="D762" s="204" t="s">
        <v>2366</v>
      </c>
      <c r="E762" s="206" t="s">
        <v>1946</v>
      </c>
      <c r="F762" s="206"/>
      <c r="G762" s="207" t="s">
        <v>26</v>
      </c>
      <c r="H762" s="208">
        <v>1</v>
      </c>
      <c r="I762" s="209">
        <v>621.52</v>
      </c>
      <c r="J762" s="230">
        <v>621.52</v>
      </c>
    </row>
    <row r="763" spans="1:10" ht="25.5" x14ac:dyDescent="0.2">
      <c r="A763" s="231"/>
      <c r="B763" s="232"/>
      <c r="C763" s="232"/>
      <c r="D763" s="232"/>
      <c r="E763" s="232" t="s">
        <v>1969</v>
      </c>
      <c r="F763" s="233">
        <v>36.72</v>
      </c>
      <c r="G763" s="232" t="s">
        <v>1970</v>
      </c>
      <c r="H763" s="233">
        <v>0</v>
      </c>
      <c r="I763" s="232" t="s">
        <v>1971</v>
      </c>
      <c r="J763" s="234">
        <v>36.72</v>
      </c>
    </row>
    <row r="764" spans="1:10" ht="26.25" thickBot="1" x14ac:dyDescent="0.25">
      <c r="A764" s="231"/>
      <c r="B764" s="232"/>
      <c r="C764" s="232"/>
      <c r="D764" s="232"/>
      <c r="E764" s="232" t="s">
        <v>1972</v>
      </c>
      <c r="F764" s="233">
        <v>174.3</v>
      </c>
      <c r="G764" s="232"/>
      <c r="H764" s="235" t="s">
        <v>1973</v>
      </c>
      <c r="I764" s="235"/>
      <c r="J764" s="234">
        <v>871.52</v>
      </c>
    </row>
    <row r="765" spans="1:10" ht="15" thickTop="1" x14ac:dyDescent="0.2">
      <c r="A765" s="236"/>
      <c r="B765" s="210"/>
      <c r="C765" s="210"/>
      <c r="D765" s="210"/>
      <c r="E765" s="210"/>
      <c r="F765" s="210"/>
      <c r="G765" s="210"/>
      <c r="H765" s="210"/>
      <c r="I765" s="210"/>
      <c r="J765" s="237"/>
    </row>
    <row r="766" spans="1:10" ht="30" x14ac:dyDescent="0.2">
      <c r="A766" s="238" t="s">
        <v>1219</v>
      </c>
      <c r="B766" s="195" t="s">
        <v>3</v>
      </c>
      <c r="C766" s="194" t="s">
        <v>4</v>
      </c>
      <c r="D766" s="194" t="s">
        <v>5</v>
      </c>
      <c r="E766" s="196" t="s">
        <v>1940</v>
      </c>
      <c r="F766" s="196"/>
      <c r="G766" s="197" t="s">
        <v>6</v>
      </c>
      <c r="H766" s="195" t="s">
        <v>7</v>
      </c>
      <c r="I766" s="195" t="s">
        <v>8</v>
      </c>
      <c r="J766" s="239" t="s">
        <v>10</v>
      </c>
    </row>
    <row r="767" spans="1:10" ht="25.5" x14ac:dyDescent="0.2">
      <c r="A767" s="227" t="s">
        <v>1941</v>
      </c>
      <c r="B767" s="199" t="s">
        <v>1220</v>
      </c>
      <c r="C767" s="198" t="s">
        <v>29</v>
      </c>
      <c r="D767" s="198" t="s">
        <v>1221</v>
      </c>
      <c r="E767" s="200">
        <v>13</v>
      </c>
      <c r="F767" s="200"/>
      <c r="G767" s="201" t="s">
        <v>26</v>
      </c>
      <c r="H767" s="202">
        <v>1</v>
      </c>
      <c r="I767" s="203">
        <v>64.459999999999994</v>
      </c>
      <c r="J767" s="228">
        <v>64.459999999999994</v>
      </c>
    </row>
    <row r="768" spans="1:10" x14ac:dyDescent="0.2">
      <c r="A768" s="229" t="s">
        <v>1943</v>
      </c>
      <c r="B768" s="205" t="s">
        <v>2367</v>
      </c>
      <c r="C768" s="204" t="s">
        <v>29</v>
      </c>
      <c r="D768" s="204" t="s">
        <v>2368</v>
      </c>
      <c r="E768" s="206" t="s">
        <v>1946</v>
      </c>
      <c r="F768" s="206"/>
      <c r="G768" s="207" t="s">
        <v>26</v>
      </c>
      <c r="H768" s="208">
        <v>1</v>
      </c>
      <c r="I768" s="209">
        <v>54.03</v>
      </c>
      <c r="J768" s="230">
        <v>54.03</v>
      </c>
    </row>
    <row r="769" spans="1:10" ht="25.5" x14ac:dyDescent="0.2">
      <c r="A769" s="229" t="s">
        <v>1943</v>
      </c>
      <c r="B769" s="205" t="s">
        <v>1951</v>
      </c>
      <c r="C769" s="204" t="s">
        <v>29</v>
      </c>
      <c r="D769" s="204" t="s">
        <v>1952</v>
      </c>
      <c r="E769" s="206" t="s">
        <v>1953</v>
      </c>
      <c r="F769" s="206"/>
      <c r="G769" s="207" t="s">
        <v>1954</v>
      </c>
      <c r="H769" s="208">
        <v>0.31619999999999998</v>
      </c>
      <c r="I769" s="209">
        <v>26.22</v>
      </c>
      <c r="J769" s="230">
        <v>8.2899999999999991</v>
      </c>
    </row>
    <row r="770" spans="1:10" x14ac:dyDescent="0.2">
      <c r="A770" s="229" t="s">
        <v>1943</v>
      </c>
      <c r="B770" s="205" t="s">
        <v>1965</v>
      </c>
      <c r="C770" s="204" t="s">
        <v>29</v>
      </c>
      <c r="D770" s="204" t="s">
        <v>1966</v>
      </c>
      <c r="E770" s="206" t="s">
        <v>1953</v>
      </c>
      <c r="F770" s="206"/>
      <c r="G770" s="207" t="s">
        <v>1954</v>
      </c>
      <c r="H770" s="208">
        <v>9.9599999999999994E-2</v>
      </c>
      <c r="I770" s="209">
        <v>21.55</v>
      </c>
      <c r="J770" s="230">
        <v>2.14</v>
      </c>
    </row>
    <row r="771" spans="1:10" ht="25.5" x14ac:dyDescent="0.2">
      <c r="A771" s="231"/>
      <c r="B771" s="232"/>
      <c r="C771" s="232"/>
      <c r="D771" s="232"/>
      <c r="E771" s="232" t="s">
        <v>1969</v>
      </c>
      <c r="F771" s="233">
        <v>10.43</v>
      </c>
      <c r="G771" s="232" t="s">
        <v>1970</v>
      </c>
      <c r="H771" s="233">
        <v>0</v>
      </c>
      <c r="I771" s="232" t="s">
        <v>1971</v>
      </c>
      <c r="J771" s="234">
        <v>10.43</v>
      </c>
    </row>
    <row r="772" spans="1:10" ht="26.25" thickBot="1" x14ac:dyDescent="0.25">
      <c r="A772" s="231"/>
      <c r="B772" s="232"/>
      <c r="C772" s="232"/>
      <c r="D772" s="232"/>
      <c r="E772" s="232" t="s">
        <v>1972</v>
      </c>
      <c r="F772" s="233">
        <v>16.11</v>
      </c>
      <c r="G772" s="232"/>
      <c r="H772" s="235" t="s">
        <v>1973</v>
      </c>
      <c r="I772" s="235"/>
      <c r="J772" s="234">
        <v>80.569999999999993</v>
      </c>
    </row>
    <row r="773" spans="1:10" ht="15" thickTop="1" x14ac:dyDescent="0.2">
      <c r="A773" s="236"/>
      <c r="B773" s="210"/>
      <c r="C773" s="210"/>
      <c r="D773" s="210"/>
      <c r="E773" s="210"/>
      <c r="F773" s="210"/>
      <c r="G773" s="210"/>
      <c r="H773" s="210"/>
      <c r="I773" s="210"/>
      <c r="J773" s="237"/>
    </row>
    <row r="774" spans="1:10" ht="30" x14ac:dyDescent="0.2">
      <c r="A774" s="238" t="s">
        <v>1222</v>
      </c>
      <c r="B774" s="195" t="s">
        <v>3</v>
      </c>
      <c r="C774" s="194" t="s">
        <v>4</v>
      </c>
      <c r="D774" s="194" t="s">
        <v>5</v>
      </c>
      <c r="E774" s="196" t="s">
        <v>1940</v>
      </c>
      <c r="F774" s="196"/>
      <c r="G774" s="197" t="s">
        <v>6</v>
      </c>
      <c r="H774" s="195" t="s">
        <v>7</v>
      </c>
      <c r="I774" s="195" t="s">
        <v>8</v>
      </c>
      <c r="J774" s="239" t="s">
        <v>10</v>
      </c>
    </row>
    <row r="775" spans="1:10" ht="25.5" x14ac:dyDescent="0.2">
      <c r="A775" s="227" t="s">
        <v>1941</v>
      </c>
      <c r="B775" s="199" t="s">
        <v>1223</v>
      </c>
      <c r="C775" s="198" t="s">
        <v>29</v>
      </c>
      <c r="D775" s="198" t="s">
        <v>1224</v>
      </c>
      <c r="E775" s="200">
        <v>24</v>
      </c>
      <c r="F775" s="200"/>
      <c r="G775" s="201" t="s">
        <v>26</v>
      </c>
      <c r="H775" s="202">
        <v>1</v>
      </c>
      <c r="I775" s="203">
        <v>1224.46</v>
      </c>
      <c r="J775" s="228">
        <v>1224.46</v>
      </c>
    </row>
    <row r="776" spans="1:10" x14ac:dyDescent="0.2">
      <c r="A776" s="229" t="s">
        <v>1943</v>
      </c>
      <c r="B776" s="205" t="s">
        <v>2369</v>
      </c>
      <c r="C776" s="204" t="s">
        <v>29</v>
      </c>
      <c r="D776" s="204" t="s">
        <v>2370</v>
      </c>
      <c r="E776" s="206" t="s">
        <v>1946</v>
      </c>
      <c r="F776" s="206"/>
      <c r="G776" s="207" t="s">
        <v>26</v>
      </c>
      <c r="H776" s="208">
        <v>1</v>
      </c>
      <c r="I776" s="209">
        <v>1200.49</v>
      </c>
      <c r="J776" s="230">
        <v>1200.49</v>
      </c>
    </row>
    <row r="777" spans="1:10" ht="25.5" x14ac:dyDescent="0.2">
      <c r="A777" s="229" t="s">
        <v>1943</v>
      </c>
      <c r="B777" s="205" t="s">
        <v>1963</v>
      </c>
      <c r="C777" s="204" t="s">
        <v>29</v>
      </c>
      <c r="D777" s="204" t="s">
        <v>1964</v>
      </c>
      <c r="E777" s="206" t="s">
        <v>1953</v>
      </c>
      <c r="F777" s="206"/>
      <c r="G777" s="207" t="s">
        <v>1954</v>
      </c>
      <c r="H777" s="208">
        <v>0.5</v>
      </c>
      <c r="I777" s="209">
        <v>21.73</v>
      </c>
      <c r="J777" s="230">
        <v>10.86</v>
      </c>
    </row>
    <row r="778" spans="1:10" ht="25.5" x14ac:dyDescent="0.2">
      <c r="A778" s="229" t="s">
        <v>1943</v>
      </c>
      <c r="B778" s="205" t="s">
        <v>1951</v>
      </c>
      <c r="C778" s="204" t="s">
        <v>29</v>
      </c>
      <c r="D778" s="204" t="s">
        <v>1952</v>
      </c>
      <c r="E778" s="206" t="s">
        <v>1953</v>
      </c>
      <c r="F778" s="206"/>
      <c r="G778" s="207" t="s">
        <v>1954</v>
      </c>
      <c r="H778" s="208">
        <v>0.5</v>
      </c>
      <c r="I778" s="209">
        <v>26.22</v>
      </c>
      <c r="J778" s="230">
        <v>13.11</v>
      </c>
    </row>
    <row r="779" spans="1:10" ht="25.5" x14ac:dyDescent="0.2">
      <c r="A779" s="231"/>
      <c r="B779" s="232"/>
      <c r="C779" s="232"/>
      <c r="D779" s="232"/>
      <c r="E779" s="232" t="s">
        <v>1969</v>
      </c>
      <c r="F779" s="233">
        <v>23.97</v>
      </c>
      <c r="G779" s="232" t="s">
        <v>1970</v>
      </c>
      <c r="H779" s="233">
        <v>0</v>
      </c>
      <c r="I779" s="232" t="s">
        <v>1971</v>
      </c>
      <c r="J779" s="234">
        <v>23.97</v>
      </c>
    </row>
    <row r="780" spans="1:10" ht="26.25" thickBot="1" x14ac:dyDescent="0.25">
      <c r="A780" s="231"/>
      <c r="B780" s="232"/>
      <c r="C780" s="232"/>
      <c r="D780" s="232"/>
      <c r="E780" s="232" t="s">
        <v>1972</v>
      </c>
      <c r="F780" s="233">
        <v>306.11</v>
      </c>
      <c r="G780" s="232"/>
      <c r="H780" s="235" t="s">
        <v>1973</v>
      </c>
      <c r="I780" s="235"/>
      <c r="J780" s="234">
        <v>1530.57</v>
      </c>
    </row>
    <row r="781" spans="1:10" ht="15" thickTop="1" x14ac:dyDescent="0.2">
      <c r="A781" s="236"/>
      <c r="B781" s="210"/>
      <c r="C781" s="210"/>
      <c r="D781" s="210"/>
      <c r="E781" s="210"/>
      <c r="F781" s="210"/>
      <c r="G781" s="210"/>
      <c r="H781" s="210"/>
      <c r="I781" s="210"/>
      <c r="J781" s="237"/>
    </row>
    <row r="782" spans="1:10" ht="30" x14ac:dyDescent="0.2">
      <c r="A782" s="238" t="s">
        <v>1225</v>
      </c>
      <c r="B782" s="195" t="s">
        <v>3</v>
      </c>
      <c r="C782" s="194" t="s">
        <v>4</v>
      </c>
      <c r="D782" s="194" t="s">
        <v>5</v>
      </c>
      <c r="E782" s="196" t="s">
        <v>1940</v>
      </c>
      <c r="F782" s="196"/>
      <c r="G782" s="197" t="s">
        <v>6</v>
      </c>
      <c r="H782" s="195" t="s">
        <v>7</v>
      </c>
      <c r="I782" s="195" t="s">
        <v>8</v>
      </c>
      <c r="J782" s="239" t="s">
        <v>10</v>
      </c>
    </row>
    <row r="783" spans="1:10" x14ac:dyDescent="0.2">
      <c r="A783" s="227" t="s">
        <v>1941</v>
      </c>
      <c r="B783" s="199" t="s">
        <v>1226</v>
      </c>
      <c r="C783" s="198" t="s">
        <v>404</v>
      </c>
      <c r="D783" s="198" t="s">
        <v>1227</v>
      </c>
      <c r="E783" s="200">
        <v>43.04</v>
      </c>
      <c r="F783" s="200"/>
      <c r="G783" s="201" t="s">
        <v>26</v>
      </c>
      <c r="H783" s="202">
        <v>1</v>
      </c>
      <c r="I783" s="203">
        <v>261.79000000000002</v>
      </c>
      <c r="J783" s="228">
        <v>261.79000000000002</v>
      </c>
    </row>
    <row r="784" spans="1:10" ht="38.25" x14ac:dyDescent="0.2">
      <c r="A784" s="229" t="s">
        <v>1943</v>
      </c>
      <c r="B784" s="205" t="s">
        <v>2348</v>
      </c>
      <c r="C784" s="204" t="s">
        <v>404</v>
      </c>
      <c r="D784" s="204" t="s">
        <v>2349</v>
      </c>
      <c r="E784" s="206" t="s">
        <v>1953</v>
      </c>
      <c r="F784" s="206"/>
      <c r="G784" s="207" t="s">
        <v>1954</v>
      </c>
      <c r="H784" s="208">
        <v>0.5</v>
      </c>
      <c r="I784" s="209">
        <v>30.91</v>
      </c>
      <c r="J784" s="230">
        <v>15.45</v>
      </c>
    </row>
    <row r="785" spans="1:10" ht="38.25" x14ac:dyDescent="0.2">
      <c r="A785" s="229" t="s">
        <v>1943</v>
      </c>
      <c r="B785" s="205" t="s">
        <v>2371</v>
      </c>
      <c r="C785" s="204" t="s">
        <v>404</v>
      </c>
      <c r="D785" s="204" t="s">
        <v>2372</v>
      </c>
      <c r="E785" s="206" t="s">
        <v>1946</v>
      </c>
      <c r="F785" s="206"/>
      <c r="G785" s="207" t="s">
        <v>26</v>
      </c>
      <c r="H785" s="208">
        <v>1</v>
      </c>
      <c r="I785" s="209">
        <v>220.25</v>
      </c>
      <c r="J785" s="230">
        <v>220.25</v>
      </c>
    </row>
    <row r="786" spans="1:10" ht="38.25" x14ac:dyDescent="0.2">
      <c r="A786" s="229" t="s">
        <v>1943</v>
      </c>
      <c r="B786" s="205" t="s">
        <v>2373</v>
      </c>
      <c r="C786" s="204" t="s">
        <v>404</v>
      </c>
      <c r="D786" s="204" t="s">
        <v>2374</v>
      </c>
      <c r="E786" s="206" t="s">
        <v>1946</v>
      </c>
      <c r="F786" s="206"/>
      <c r="G786" s="207" t="s">
        <v>34</v>
      </c>
      <c r="H786" s="208">
        <v>0.28000000000000003</v>
      </c>
      <c r="I786" s="209">
        <v>0.2</v>
      </c>
      <c r="J786" s="230">
        <v>0.05</v>
      </c>
    </row>
    <row r="787" spans="1:10" ht="38.25" x14ac:dyDescent="0.2">
      <c r="A787" s="229" t="s">
        <v>1943</v>
      </c>
      <c r="B787" s="205" t="s">
        <v>2352</v>
      </c>
      <c r="C787" s="204" t="s">
        <v>404</v>
      </c>
      <c r="D787" s="204" t="s">
        <v>2353</v>
      </c>
      <c r="E787" s="206" t="s">
        <v>1953</v>
      </c>
      <c r="F787" s="206"/>
      <c r="G787" s="207" t="s">
        <v>1954</v>
      </c>
      <c r="H787" s="208">
        <v>0.5</v>
      </c>
      <c r="I787" s="209">
        <v>21.19</v>
      </c>
      <c r="J787" s="230">
        <v>10.59</v>
      </c>
    </row>
    <row r="788" spans="1:10" ht="38.25" x14ac:dyDescent="0.2">
      <c r="A788" s="229" t="s">
        <v>1943</v>
      </c>
      <c r="B788" s="205" t="s">
        <v>2375</v>
      </c>
      <c r="C788" s="204" t="s">
        <v>404</v>
      </c>
      <c r="D788" s="204" t="s">
        <v>2376</v>
      </c>
      <c r="E788" s="206" t="s">
        <v>1953</v>
      </c>
      <c r="F788" s="206"/>
      <c r="G788" s="207" t="s">
        <v>1954</v>
      </c>
      <c r="H788" s="208">
        <v>0.5</v>
      </c>
      <c r="I788" s="209">
        <v>30.91</v>
      </c>
      <c r="J788" s="230">
        <v>15.45</v>
      </c>
    </row>
    <row r="789" spans="1:10" ht="25.5" x14ac:dyDescent="0.2">
      <c r="A789" s="231"/>
      <c r="B789" s="232"/>
      <c r="C789" s="232"/>
      <c r="D789" s="232"/>
      <c r="E789" s="232" t="s">
        <v>1969</v>
      </c>
      <c r="F789" s="233">
        <v>41.49</v>
      </c>
      <c r="G789" s="232" t="s">
        <v>1970</v>
      </c>
      <c r="H789" s="233">
        <v>0</v>
      </c>
      <c r="I789" s="232" t="s">
        <v>1971</v>
      </c>
      <c r="J789" s="234">
        <v>41.49</v>
      </c>
    </row>
    <row r="790" spans="1:10" ht="26.25" thickBot="1" x14ac:dyDescent="0.25">
      <c r="A790" s="231"/>
      <c r="B790" s="232"/>
      <c r="C790" s="232"/>
      <c r="D790" s="232"/>
      <c r="E790" s="232" t="s">
        <v>1972</v>
      </c>
      <c r="F790" s="233">
        <v>65.44</v>
      </c>
      <c r="G790" s="232"/>
      <c r="H790" s="235" t="s">
        <v>1973</v>
      </c>
      <c r="I790" s="235"/>
      <c r="J790" s="234">
        <v>327.23</v>
      </c>
    </row>
    <row r="791" spans="1:10" ht="15" thickTop="1" x14ac:dyDescent="0.2">
      <c r="A791" s="236"/>
      <c r="B791" s="210"/>
      <c r="C791" s="210"/>
      <c r="D791" s="210"/>
      <c r="E791" s="210"/>
      <c r="F791" s="210"/>
      <c r="G791" s="210"/>
      <c r="H791" s="210"/>
      <c r="I791" s="210"/>
      <c r="J791" s="237"/>
    </row>
    <row r="792" spans="1:10" ht="30" x14ac:dyDescent="0.2">
      <c r="A792" s="238" t="s">
        <v>1228</v>
      </c>
      <c r="B792" s="195" t="s">
        <v>3</v>
      </c>
      <c r="C792" s="194" t="s">
        <v>4</v>
      </c>
      <c r="D792" s="194" t="s">
        <v>5</v>
      </c>
      <c r="E792" s="196" t="s">
        <v>1940</v>
      </c>
      <c r="F792" s="196"/>
      <c r="G792" s="197" t="s">
        <v>6</v>
      </c>
      <c r="H792" s="195" t="s">
        <v>7</v>
      </c>
      <c r="I792" s="195" t="s">
        <v>8</v>
      </c>
      <c r="J792" s="239" t="s">
        <v>10</v>
      </c>
    </row>
    <row r="793" spans="1:10" x14ac:dyDescent="0.2">
      <c r="A793" s="227" t="s">
        <v>1941</v>
      </c>
      <c r="B793" s="199" t="s">
        <v>1229</v>
      </c>
      <c r="C793" s="198" t="s">
        <v>404</v>
      </c>
      <c r="D793" s="198" t="s">
        <v>1230</v>
      </c>
      <c r="E793" s="200">
        <v>44.03</v>
      </c>
      <c r="F793" s="200"/>
      <c r="G793" s="201" t="s">
        <v>26</v>
      </c>
      <c r="H793" s="202">
        <v>1</v>
      </c>
      <c r="I793" s="203">
        <v>105.94</v>
      </c>
      <c r="J793" s="228">
        <v>105.94</v>
      </c>
    </row>
    <row r="794" spans="1:10" ht="38.25" x14ac:dyDescent="0.2">
      <c r="A794" s="229" t="s">
        <v>1943</v>
      </c>
      <c r="B794" s="205" t="s">
        <v>2377</v>
      </c>
      <c r="C794" s="204" t="s">
        <v>404</v>
      </c>
      <c r="D794" s="204" t="s">
        <v>2378</v>
      </c>
      <c r="E794" s="206" t="s">
        <v>1946</v>
      </c>
      <c r="F794" s="206"/>
      <c r="G794" s="207" t="s">
        <v>26</v>
      </c>
      <c r="H794" s="208">
        <v>1</v>
      </c>
      <c r="I794" s="209">
        <v>86.03</v>
      </c>
      <c r="J794" s="230">
        <v>86.03</v>
      </c>
    </row>
    <row r="795" spans="1:10" ht="38.25" x14ac:dyDescent="0.2">
      <c r="A795" s="229" t="s">
        <v>1943</v>
      </c>
      <c r="B795" s="205" t="s">
        <v>2348</v>
      </c>
      <c r="C795" s="204" t="s">
        <v>404</v>
      </c>
      <c r="D795" s="204" t="s">
        <v>2349</v>
      </c>
      <c r="E795" s="206" t="s">
        <v>1953</v>
      </c>
      <c r="F795" s="206"/>
      <c r="G795" s="207" t="s">
        <v>1954</v>
      </c>
      <c r="H795" s="208">
        <v>0.3</v>
      </c>
      <c r="I795" s="209">
        <v>30.91</v>
      </c>
      <c r="J795" s="230">
        <v>9.27</v>
      </c>
    </row>
    <row r="796" spans="1:10" ht="38.25" x14ac:dyDescent="0.2">
      <c r="A796" s="229" t="s">
        <v>1943</v>
      </c>
      <c r="B796" s="205" t="s">
        <v>2373</v>
      </c>
      <c r="C796" s="204" t="s">
        <v>404</v>
      </c>
      <c r="D796" s="204" t="s">
        <v>2374</v>
      </c>
      <c r="E796" s="206" t="s">
        <v>1946</v>
      </c>
      <c r="F796" s="206"/>
      <c r="G796" s="207" t="s">
        <v>34</v>
      </c>
      <c r="H796" s="208">
        <v>0.28000000000000003</v>
      </c>
      <c r="I796" s="209">
        <v>0.2</v>
      </c>
      <c r="J796" s="230">
        <v>0.05</v>
      </c>
    </row>
    <row r="797" spans="1:10" ht="38.25" x14ac:dyDescent="0.2">
      <c r="A797" s="229" t="s">
        <v>1943</v>
      </c>
      <c r="B797" s="205" t="s">
        <v>2352</v>
      </c>
      <c r="C797" s="204" t="s">
        <v>404</v>
      </c>
      <c r="D797" s="204" t="s">
        <v>2353</v>
      </c>
      <c r="E797" s="206" t="s">
        <v>1953</v>
      </c>
      <c r="F797" s="206"/>
      <c r="G797" s="207" t="s">
        <v>1954</v>
      </c>
      <c r="H797" s="208">
        <v>0.5</v>
      </c>
      <c r="I797" s="209">
        <v>21.19</v>
      </c>
      <c r="J797" s="230">
        <v>10.59</v>
      </c>
    </row>
    <row r="798" spans="1:10" ht="25.5" x14ac:dyDescent="0.2">
      <c r="A798" s="231"/>
      <c r="B798" s="232"/>
      <c r="C798" s="232"/>
      <c r="D798" s="232"/>
      <c r="E798" s="232" t="s">
        <v>1969</v>
      </c>
      <c r="F798" s="233">
        <v>19.86</v>
      </c>
      <c r="G798" s="232" t="s">
        <v>1970</v>
      </c>
      <c r="H798" s="233">
        <v>0</v>
      </c>
      <c r="I798" s="232" t="s">
        <v>1971</v>
      </c>
      <c r="J798" s="234">
        <v>19.86</v>
      </c>
    </row>
    <row r="799" spans="1:10" ht="26.25" thickBot="1" x14ac:dyDescent="0.25">
      <c r="A799" s="231"/>
      <c r="B799" s="232"/>
      <c r="C799" s="232"/>
      <c r="D799" s="232"/>
      <c r="E799" s="232" t="s">
        <v>1972</v>
      </c>
      <c r="F799" s="233">
        <v>26.48</v>
      </c>
      <c r="G799" s="232"/>
      <c r="H799" s="235" t="s">
        <v>1973</v>
      </c>
      <c r="I799" s="235"/>
      <c r="J799" s="234">
        <v>132.41999999999999</v>
      </c>
    </row>
    <row r="800" spans="1:10" ht="15" thickTop="1" x14ac:dyDescent="0.2">
      <c r="A800" s="236"/>
      <c r="B800" s="210"/>
      <c r="C800" s="210"/>
      <c r="D800" s="210"/>
      <c r="E800" s="210"/>
      <c r="F800" s="210"/>
      <c r="G800" s="210"/>
      <c r="H800" s="210"/>
      <c r="I800" s="210"/>
      <c r="J800" s="237"/>
    </row>
    <row r="801" spans="1:10" ht="30" x14ac:dyDescent="0.2">
      <c r="A801" s="238" t="s">
        <v>1231</v>
      </c>
      <c r="B801" s="195" t="s">
        <v>3</v>
      </c>
      <c r="C801" s="194" t="s">
        <v>4</v>
      </c>
      <c r="D801" s="194" t="s">
        <v>5</v>
      </c>
      <c r="E801" s="196" t="s">
        <v>1940</v>
      </c>
      <c r="F801" s="196"/>
      <c r="G801" s="197" t="s">
        <v>6</v>
      </c>
      <c r="H801" s="195" t="s">
        <v>7</v>
      </c>
      <c r="I801" s="195" t="s">
        <v>8</v>
      </c>
      <c r="J801" s="239" t="s">
        <v>10</v>
      </c>
    </row>
    <row r="802" spans="1:10" x14ac:dyDescent="0.2">
      <c r="A802" s="227" t="s">
        <v>1941</v>
      </c>
      <c r="B802" s="199" t="s">
        <v>1232</v>
      </c>
      <c r="C802" s="198" t="s">
        <v>394</v>
      </c>
      <c r="D802" s="198" t="s">
        <v>1233</v>
      </c>
      <c r="E802" s="200" t="s">
        <v>2379</v>
      </c>
      <c r="F802" s="200"/>
      <c r="G802" s="201" t="s">
        <v>26</v>
      </c>
      <c r="H802" s="202">
        <v>1</v>
      </c>
      <c r="I802" s="203">
        <v>724</v>
      </c>
      <c r="J802" s="228">
        <v>724</v>
      </c>
    </row>
    <row r="803" spans="1:10" x14ac:dyDescent="0.2">
      <c r="A803" s="229" t="s">
        <v>1943</v>
      </c>
      <c r="B803" s="205" t="s">
        <v>2271</v>
      </c>
      <c r="C803" s="204" t="s">
        <v>394</v>
      </c>
      <c r="D803" s="204" t="s">
        <v>2272</v>
      </c>
      <c r="E803" s="206" t="s">
        <v>1953</v>
      </c>
      <c r="F803" s="206"/>
      <c r="G803" s="207" t="s">
        <v>1954</v>
      </c>
      <c r="H803" s="208">
        <v>0.97399999999999998</v>
      </c>
      <c r="I803" s="209">
        <v>20.46</v>
      </c>
      <c r="J803" s="230">
        <v>19.920000000000002</v>
      </c>
    </row>
    <row r="804" spans="1:10" x14ac:dyDescent="0.2">
      <c r="A804" s="229" t="s">
        <v>1943</v>
      </c>
      <c r="B804" s="205" t="s">
        <v>2380</v>
      </c>
      <c r="C804" s="204" t="s">
        <v>394</v>
      </c>
      <c r="D804" s="204" t="s">
        <v>2381</v>
      </c>
      <c r="E804" s="206" t="s">
        <v>1946</v>
      </c>
      <c r="F804" s="206"/>
      <c r="G804" s="207" t="s">
        <v>26</v>
      </c>
      <c r="H804" s="208">
        <v>1</v>
      </c>
      <c r="I804" s="209">
        <v>687.9</v>
      </c>
      <c r="J804" s="230">
        <v>687.9</v>
      </c>
    </row>
    <row r="805" spans="1:10" x14ac:dyDescent="0.2">
      <c r="A805" s="229" t="s">
        <v>1943</v>
      </c>
      <c r="B805" s="205" t="s">
        <v>2382</v>
      </c>
      <c r="C805" s="204" t="s">
        <v>394</v>
      </c>
      <c r="D805" s="204" t="s">
        <v>2383</v>
      </c>
      <c r="E805" s="206" t="s">
        <v>1946</v>
      </c>
      <c r="F805" s="206"/>
      <c r="G805" s="207" t="s">
        <v>34</v>
      </c>
      <c r="H805" s="208">
        <v>0.4</v>
      </c>
      <c r="I805" s="209">
        <v>0.17</v>
      </c>
      <c r="J805" s="230">
        <v>0.06</v>
      </c>
    </row>
    <row r="806" spans="1:10" x14ac:dyDescent="0.2">
      <c r="A806" s="229" t="s">
        <v>1943</v>
      </c>
      <c r="B806" s="205" t="s">
        <v>2273</v>
      </c>
      <c r="C806" s="204" t="s">
        <v>394</v>
      </c>
      <c r="D806" s="204" t="s">
        <v>2274</v>
      </c>
      <c r="E806" s="206" t="s">
        <v>1953</v>
      </c>
      <c r="F806" s="206"/>
      <c r="G806" s="207" t="s">
        <v>1954</v>
      </c>
      <c r="H806" s="208">
        <v>0.97399999999999998</v>
      </c>
      <c r="I806" s="209">
        <v>16.559999999999999</v>
      </c>
      <c r="J806" s="230">
        <v>16.12</v>
      </c>
    </row>
    <row r="807" spans="1:10" ht="25.5" x14ac:dyDescent="0.2">
      <c r="A807" s="231"/>
      <c r="B807" s="232"/>
      <c r="C807" s="232"/>
      <c r="D807" s="232"/>
      <c r="E807" s="232" t="s">
        <v>1969</v>
      </c>
      <c r="F807" s="233">
        <v>36.04</v>
      </c>
      <c r="G807" s="232" t="s">
        <v>1970</v>
      </c>
      <c r="H807" s="233">
        <v>0</v>
      </c>
      <c r="I807" s="232" t="s">
        <v>1971</v>
      </c>
      <c r="J807" s="234">
        <v>36.04</v>
      </c>
    </row>
    <row r="808" spans="1:10" ht="26.25" thickBot="1" x14ac:dyDescent="0.25">
      <c r="A808" s="231"/>
      <c r="B808" s="232"/>
      <c r="C808" s="232"/>
      <c r="D808" s="232"/>
      <c r="E808" s="232" t="s">
        <v>1972</v>
      </c>
      <c r="F808" s="233">
        <v>181</v>
      </c>
      <c r="G808" s="232"/>
      <c r="H808" s="235" t="s">
        <v>1973</v>
      </c>
      <c r="I808" s="235"/>
      <c r="J808" s="234">
        <v>905</v>
      </c>
    </row>
    <row r="809" spans="1:10" ht="15" thickTop="1" x14ac:dyDescent="0.2">
      <c r="A809" s="236"/>
      <c r="B809" s="210"/>
      <c r="C809" s="210"/>
      <c r="D809" s="210"/>
      <c r="E809" s="210"/>
      <c r="F809" s="210"/>
      <c r="G809" s="210"/>
      <c r="H809" s="210"/>
      <c r="I809" s="210"/>
      <c r="J809" s="237"/>
    </row>
    <row r="810" spans="1:10" ht="30" x14ac:dyDescent="0.2">
      <c r="A810" s="238" t="s">
        <v>1243</v>
      </c>
      <c r="B810" s="195" t="s">
        <v>3</v>
      </c>
      <c r="C810" s="194" t="s">
        <v>4</v>
      </c>
      <c r="D810" s="194" t="s">
        <v>5</v>
      </c>
      <c r="E810" s="196" t="s">
        <v>1940</v>
      </c>
      <c r="F810" s="196"/>
      <c r="G810" s="197" t="s">
        <v>6</v>
      </c>
      <c r="H810" s="195" t="s">
        <v>7</v>
      </c>
      <c r="I810" s="195" t="s">
        <v>8</v>
      </c>
      <c r="J810" s="239" t="s">
        <v>10</v>
      </c>
    </row>
    <row r="811" spans="1:10" x14ac:dyDescent="0.2">
      <c r="A811" s="227" t="s">
        <v>1941</v>
      </c>
      <c r="B811" s="199" t="s">
        <v>1244</v>
      </c>
      <c r="C811" s="198" t="s">
        <v>29</v>
      </c>
      <c r="D811" s="198" t="s">
        <v>1245</v>
      </c>
      <c r="E811" s="200">
        <v>13</v>
      </c>
      <c r="F811" s="200"/>
      <c r="G811" s="201" t="s">
        <v>26</v>
      </c>
      <c r="H811" s="202">
        <v>1</v>
      </c>
      <c r="I811" s="203">
        <v>64.459999999999994</v>
      </c>
      <c r="J811" s="228">
        <v>64.459999999999994</v>
      </c>
    </row>
    <row r="812" spans="1:10" ht="25.5" x14ac:dyDescent="0.2">
      <c r="A812" s="229" t="s">
        <v>1943</v>
      </c>
      <c r="B812" s="205" t="s">
        <v>1951</v>
      </c>
      <c r="C812" s="204" t="s">
        <v>29</v>
      </c>
      <c r="D812" s="204" t="s">
        <v>1952</v>
      </c>
      <c r="E812" s="206" t="s">
        <v>1953</v>
      </c>
      <c r="F812" s="206"/>
      <c r="G812" s="207" t="s">
        <v>1954</v>
      </c>
      <c r="H812" s="208">
        <v>0.31619999999999998</v>
      </c>
      <c r="I812" s="209">
        <v>26.22</v>
      </c>
      <c r="J812" s="230">
        <v>8.2899999999999991</v>
      </c>
    </row>
    <row r="813" spans="1:10" ht="25.5" x14ac:dyDescent="0.2">
      <c r="A813" s="229" t="s">
        <v>1943</v>
      </c>
      <c r="B813" s="205" t="s">
        <v>2384</v>
      </c>
      <c r="C813" s="204" t="s">
        <v>29</v>
      </c>
      <c r="D813" s="204" t="s">
        <v>2385</v>
      </c>
      <c r="E813" s="206" t="s">
        <v>1946</v>
      </c>
      <c r="F813" s="206"/>
      <c r="G813" s="207" t="s">
        <v>26</v>
      </c>
      <c r="H813" s="208">
        <v>1</v>
      </c>
      <c r="I813" s="209">
        <v>54.03</v>
      </c>
      <c r="J813" s="230">
        <v>54.03</v>
      </c>
    </row>
    <row r="814" spans="1:10" x14ac:dyDescent="0.2">
      <c r="A814" s="229" t="s">
        <v>1943</v>
      </c>
      <c r="B814" s="205" t="s">
        <v>1965</v>
      </c>
      <c r="C814" s="204" t="s">
        <v>29</v>
      </c>
      <c r="D814" s="204" t="s">
        <v>1966</v>
      </c>
      <c r="E814" s="206" t="s">
        <v>1953</v>
      </c>
      <c r="F814" s="206"/>
      <c r="G814" s="207" t="s">
        <v>1954</v>
      </c>
      <c r="H814" s="208">
        <v>9.9599999999999994E-2</v>
      </c>
      <c r="I814" s="209">
        <v>21.55</v>
      </c>
      <c r="J814" s="230">
        <v>2.14</v>
      </c>
    </row>
    <row r="815" spans="1:10" ht="25.5" x14ac:dyDescent="0.2">
      <c r="A815" s="231"/>
      <c r="B815" s="232"/>
      <c r="C815" s="232"/>
      <c r="D815" s="232"/>
      <c r="E815" s="232" t="s">
        <v>1969</v>
      </c>
      <c r="F815" s="233">
        <v>10.43</v>
      </c>
      <c r="G815" s="232" t="s">
        <v>1970</v>
      </c>
      <c r="H815" s="233">
        <v>0</v>
      </c>
      <c r="I815" s="232" t="s">
        <v>1971</v>
      </c>
      <c r="J815" s="234">
        <v>10.43</v>
      </c>
    </row>
    <row r="816" spans="1:10" ht="26.25" thickBot="1" x14ac:dyDescent="0.25">
      <c r="A816" s="231"/>
      <c r="B816" s="232"/>
      <c r="C816" s="232"/>
      <c r="D816" s="232"/>
      <c r="E816" s="232" t="s">
        <v>1972</v>
      </c>
      <c r="F816" s="233">
        <v>16.11</v>
      </c>
      <c r="G816" s="232"/>
      <c r="H816" s="235" t="s">
        <v>1973</v>
      </c>
      <c r="I816" s="235"/>
      <c r="J816" s="234">
        <v>80.569999999999993</v>
      </c>
    </row>
    <row r="817" spans="1:10" ht="15" thickTop="1" x14ac:dyDescent="0.2">
      <c r="A817" s="236"/>
      <c r="B817" s="210"/>
      <c r="C817" s="210"/>
      <c r="D817" s="210"/>
      <c r="E817" s="210"/>
      <c r="F817" s="210"/>
      <c r="G817" s="210"/>
      <c r="H817" s="210"/>
      <c r="I817" s="210"/>
      <c r="J817" s="237"/>
    </row>
    <row r="818" spans="1:10" ht="30" x14ac:dyDescent="0.2">
      <c r="A818" s="238" t="s">
        <v>1285</v>
      </c>
      <c r="B818" s="195" t="s">
        <v>3</v>
      </c>
      <c r="C818" s="194" t="s">
        <v>4</v>
      </c>
      <c r="D818" s="194" t="s">
        <v>5</v>
      </c>
      <c r="E818" s="196" t="s">
        <v>1940</v>
      </c>
      <c r="F818" s="196"/>
      <c r="G818" s="197" t="s">
        <v>6</v>
      </c>
      <c r="H818" s="195" t="s">
        <v>7</v>
      </c>
      <c r="I818" s="195" t="s">
        <v>8</v>
      </c>
      <c r="J818" s="239" t="s">
        <v>10</v>
      </c>
    </row>
    <row r="819" spans="1:10" x14ac:dyDescent="0.2">
      <c r="A819" s="227" t="s">
        <v>1941</v>
      </c>
      <c r="B819" s="199" t="s">
        <v>1286</v>
      </c>
      <c r="C819" s="198" t="s">
        <v>437</v>
      </c>
      <c r="D819" s="198" t="s">
        <v>1287</v>
      </c>
      <c r="E819" s="200" t="s">
        <v>2009</v>
      </c>
      <c r="F819" s="200"/>
      <c r="G819" s="201" t="s">
        <v>26</v>
      </c>
      <c r="H819" s="202">
        <v>1</v>
      </c>
      <c r="I819" s="203">
        <v>657.2</v>
      </c>
      <c r="J819" s="228">
        <v>657.2</v>
      </c>
    </row>
    <row r="820" spans="1:10" ht="25.5" x14ac:dyDescent="0.2">
      <c r="A820" s="240" t="s">
        <v>2010</v>
      </c>
      <c r="B820" s="212" t="s">
        <v>2293</v>
      </c>
      <c r="C820" s="211" t="s">
        <v>17</v>
      </c>
      <c r="D820" s="211" t="s">
        <v>2294</v>
      </c>
      <c r="E820" s="213" t="s">
        <v>2013</v>
      </c>
      <c r="F820" s="213"/>
      <c r="G820" s="214" t="s">
        <v>1954</v>
      </c>
      <c r="H820" s="215">
        <v>0.3</v>
      </c>
      <c r="I820" s="216">
        <v>21.73</v>
      </c>
      <c r="J820" s="241">
        <v>6.51</v>
      </c>
    </row>
    <row r="821" spans="1:10" ht="25.5" x14ac:dyDescent="0.2">
      <c r="A821" s="240" t="s">
        <v>2010</v>
      </c>
      <c r="B821" s="212" t="s">
        <v>2287</v>
      </c>
      <c r="C821" s="211" t="s">
        <v>17</v>
      </c>
      <c r="D821" s="211" t="s">
        <v>2288</v>
      </c>
      <c r="E821" s="213" t="s">
        <v>2013</v>
      </c>
      <c r="F821" s="213"/>
      <c r="G821" s="214" t="s">
        <v>1954</v>
      </c>
      <c r="H821" s="215">
        <v>0.5</v>
      </c>
      <c r="I821" s="216">
        <v>26.22</v>
      </c>
      <c r="J821" s="241">
        <v>13.11</v>
      </c>
    </row>
    <row r="822" spans="1:10" ht="38.25" x14ac:dyDescent="0.2">
      <c r="A822" s="229" t="s">
        <v>1943</v>
      </c>
      <c r="B822" s="205" t="s">
        <v>2386</v>
      </c>
      <c r="C822" s="204" t="s">
        <v>404</v>
      </c>
      <c r="D822" s="204" t="s">
        <v>2387</v>
      </c>
      <c r="E822" s="206" t="s">
        <v>1946</v>
      </c>
      <c r="F822" s="206"/>
      <c r="G822" s="207" t="s">
        <v>26</v>
      </c>
      <c r="H822" s="208">
        <v>1</v>
      </c>
      <c r="I822" s="209">
        <v>637.58000000000004</v>
      </c>
      <c r="J822" s="230">
        <v>637.58000000000004</v>
      </c>
    </row>
    <row r="823" spans="1:10" ht="25.5" x14ac:dyDescent="0.2">
      <c r="A823" s="231"/>
      <c r="B823" s="232"/>
      <c r="C823" s="232"/>
      <c r="D823" s="232"/>
      <c r="E823" s="232" t="s">
        <v>1969</v>
      </c>
      <c r="F823" s="233">
        <v>14.66</v>
      </c>
      <c r="G823" s="232" t="s">
        <v>1970</v>
      </c>
      <c r="H823" s="233">
        <v>0</v>
      </c>
      <c r="I823" s="232" t="s">
        <v>1971</v>
      </c>
      <c r="J823" s="234">
        <v>14.66</v>
      </c>
    </row>
    <row r="824" spans="1:10" ht="26.25" thickBot="1" x14ac:dyDescent="0.25">
      <c r="A824" s="231"/>
      <c r="B824" s="232"/>
      <c r="C824" s="232"/>
      <c r="D824" s="232"/>
      <c r="E824" s="232" t="s">
        <v>1972</v>
      </c>
      <c r="F824" s="233">
        <v>164.3</v>
      </c>
      <c r="G824" s="232"/>
      <c r="H824" s="235" t="s">
        <v>1973</v>
      </c>
      <c r="I824" s="235"/>
      <c r="J824" s="234">
        <v>821.5</v>
      </c>
    </row>
    <row r="825" spans="1:10" ht="15" thickTop="1" x14ac:dyDescent="0.2">
      <c r="A825" s="236"/>
      <c r="B825" s="210"/>
      <c r="C825" s="210"/>
      <c r="D825" s="210"/>
      <c r="E825" s="210"/>
      <c r="F825" s="210"/>
      <c r="G825" s="210"/>
      <c r="H825" s="210"/>
      <c r="I825" s="210"/>
      <c r="J825" s="237"/>
    </row>
    <row r="826" spans="1:10" ht="30" x14ac:dyDescent="0.2">
      <c r="A826" s="238" t="s">
        <v>1294</v>
      </c>
      <c r="B826" s="195" t="s">
        <v>3</v>
      </c>
      <c r="C826" s="194" t="s">
        <v>4</v>
      </c>
      <c r="D826" s="194" t="s">
        <v>5</v>
      </c>
      <c r="E826" s="196" t="s">
        <v>1940</v>
      </c>
      <c r="F826" s="196"/>
      <c r="G826" s="197" t="s">
        <v>6</v>
      </c>
      <c r="H826" s="195" t="s">
        <v>7</v>
      </c>
      <c r="I826" s="195" t="s">
        <v>8</v>
      </c>
      <c r="J826" s="239" t="s">
        <v>10</v>
      </c>
    </row>
    <row r="827" spans="1:10" x14ac:dyDescent="0.2">
      <c r="A827" s="227" t="s">
        <v>1941</v>
      </c>
      <c r="B827" s="199" t="s">
        <v>1295</v>
      </c>
      <c r="C827" s="198" t="s">
        <v>437</v>
      </c>
      <c r="D827" s="198" t="s">
        <v>1296</v>
      </c>
      <c r="E827" s="200" t="s">
        <v>2009</v>
      </c>
      <c r="F827" s="200"/>
      <c r="G827" s="201" t="s">
        <v>26</v>
      </c>
      <c r="H827" s="202">
        <v>1</v>
      </c>
      <c r="I827" s="203">
        <v>15.35</v>
      </c>
      <c r="J827" s="228">
        <v>15.35</v>
      </c>
    </row>
    <row r="828" spans="1:10" ht="25.5" x14ac:dyDescent="0.2">
      <c r="A828" s="240" t="s">
        <v>2010</v>
      </c>
      <c r="B828" s="212" t="s">
        <v>2287</v>
      </c>
      <c r="C828" s="211" t="s">
        <v>17</v>
      </c>
      <c r="D828" s="211" t="s">
        <v>2288</v>
      </c>
      <c r="E828" s="213" t="s">
        <v>2013</v>
      </c>
      <c r="F828" s="213"/>
      <c r="G828" s="214" t="s">
        <v>1954</v>
      </c>
      <c r="H828" s="215">
        <v>0.15</v>
      </c>
      <c r="I828" s="216">
        <v>26.22</v>
      </c>
      <c r="J828" s="241">
        <v>3.93</v>
      </c>
    </row>
    <row r="829" spans="1:10" ht="25.5" x14ac:dyDescent="0.2">
      <c r="A829" s="240" t="s">
        <v>2010</v>
      </c>
      <c r="B829" s="212" t="s">
        <v>2293</v>
      </c>
      <c r="C829" s="211" t="s">
        <v>17</v>
      </c>
      <c r="D829" s="211" t="s">
        <v>2294</v>
      </c>
      <c r="E829" s="213" t="s">
        <v>2013</v>
      </c>
      <c r="F829" s="213"/>
      <c r="G829" s="214" t="s">
        <v>1954</v>
      </c>
      <c r="H829" s="215">
        <v>0.15</v>
      </c>
      <c r="I829" s="216">
        <v>21.73</v>
      </c>
      <c r="J829" s="241">
        <v>3.25</v>
      </c>
    </row>
    <row r="830" spans="1:10" x14ac:dyDescent="0.2">
      <c r="A830" s="229" t="s">
        <v>1943</v>
      </c>
      <c r="B830" s="205" t="s">
        <v>2388</v>
      </c>
      <c r="C830" s="204" t="s">
        <v>17</v>
      </c>
      <c r="D830" s="204" t="s">
        <v>1296</v>
      </c>
      <c r="E830" s="206" t="s">
        <v>1946</v>
      </c>
      <c r="F830" s="206"/>
      <c r="G830" s="207" t="s">
        <v>26</v>
      </c>
      <c r="H830" s="208">
        <v>1</v>
      </c>
      <c r="I830" s="209">
        <v>7.84</v>
      </c>
      <c r="J830" s="230">
        <v>7.84</v>
      </c>
    </row>
    <row r="831" spans="1:10" x14ac:dyDescent="0.2">
      <c r="A831" s="229" t="s">
        <v>1943</v>
      </c>
      <c r="B831" s="205" t="s">
        <v>2389</v>
      </c>
      <c r="C831" s="204" t="s">
        <v>17</v>
      </c>
      <c r="D831" s="204" t="s">
        <v>2390</v>
      </c>
      <c r="E831" s="206" t="s">
        <v>1946</v>
      </c>
      <c r="F831" s="206"/>
      <c r="G831" s="207" t="s">
        <v>26</v>
      </c>
      <c r="H831" s="208">
        <v>0.02</v>
      </c>
      <c r="I831" s="209">
        <v>16.68</v>
      </c>
      <c r="J831" s="230">
        <v>0.33</v>
      </c>
    </row>
    <row r="832" spans="1:10" ht="25.5" x14ac:dyDescent="0.2">
      <c r="A832" s="231"/>
      <c r="B832" s="232"/>
      <c r="C832" s="232"/>
      <c r="D832" s="232"/>
      <c r="E832" s="232" t="s">
        <v>1969</v>
      </c>
      <c r="F832" s="233">
        <v>5.32</v>
      </c>
      <c r="G832" s="232" t="s">
        <v>1970</v>
      </c>
      <c r="H832" s="233">
        <v>0</v>
      </c>
      <c r="I832" s="232" t="s">
        <v>1971</v>
      </c>
      <c r="J832" s="234">
        <v>5.32</v>
      </c>
    </row>
    <row r="833" spans="1:10" ht="26.25" thickBot="1" x14ac:dyDescent="0.25">
      <c r="A833" s="231"/>
      <c r="B833" s="232"/>
      <c r="C833" s="232"/>
      <c r="D833" s="232"/>
      <c r="E833" s="232" t="s">
        <v>1972</v>
      </c>
      <c r="F833" s="233">
        <v>3.83</v>
      </c>
      <c r="G833" s="232"/>
      <c r="H833" s="235" t="s">
        <v>1973</v>
      </c>
      <c r="I833" s="235"/>
      <c r="J833" s="234">
        <v>19.18</v>
      </c>
    </row>
    <row r="834" spans="1:10" ht="15" thickTop="1" x14ac:dyDescent="0.2">
      <c r="A834" s="236"/>
      <c r="B834" s="210"/>
      <c r="C834" s="210"/>
      <c r="D834" s="210"/>
      <c r="E834" s="210"/>
      <c r="F834" s="210"/>
      <c r="G834" s="210"/>
      <c r="H834" s="210"/>
      <c r="I834" s="210"/>
      <c r="J834" s="237"/>
    </row>
    <row r="835" spans="1:10" ht="30" x14ac:dyDescent="0.2">
      <c r="A835" s="238" t="s">
        <v>1297</v>
      </c>
      <c r="B835" s="195" t="s">
        <v>3</v>
      </c>
      <c r="C835" s="194" t="s">
        <v>4</v>
      </c>
      <c r="D835" s="194" t="s">
        <v>5</v>
      </c>
      <c r="E835" s="196" t="s">
        <v>1940</v>
      </c>
      <c r="F835" s="196"/>
      <c r="G835" s="197" t="s">
        <v>6</v>
      </c>
      <c r="H835" s="195" t="s">
        <v>7</v>
      </c>
      <c r="I835" s="195" t="s">
        <v>8</v>
      </c>
      <c r="J835" s="239" t="s">
        <v>10</v>
      </c>
    </row>
    <row r="836" spans="1:10" ht="25.5" x14ac:dyDescent="0.2">
      <c r="A836" s="227" t="s">
        <v>1941</v>
      </c>
      <c r="B836" s="199" t="s">
        <v>1298</v>
      </c>
      <c r="C836" s="198" t="s">
        <v>437</v>
      </c>
      <c r="D836" s="198" t="s">
        <v>1299</v>
      </c>
      <c r="E836" s="200" t="s">
        <v>2009</v>
      </c>
      <c r="F836" s="200"/>
      <c r="G836" s="201" t="s">
        <v>439</v>
      </c>
      <c r="H836" s="202">
        <v>1</v>
      </c>
      <c r="I836" s="203">
        <v>564.07000000000005</v>
      </c>
      <c r="J836" s="228">
        <v>564.07000000000005</v>
      </c>
    </row>
    <row r="837" spans="1:10" ht="25.5" x14ac:dyDescent="0.2">
      <c r="A837" s="240" t="s">
        <v>2010</v>
      </c>
      <c r="B837" s="212" t="s">
        <v>2014</v>
      </c>
      <c r="C837" s="211" t="s">
        <v>17</v>
      </c>
      <c r="D837" s="211" t="s">
        <v>2015</v>
      </c>
      <c r="E837" s="213" t="s">
        <v>2013</v>
      </c>
      <c r="F837" s="213"/>
      <c r="G837" s="214" t="s">
        <v>1954</v>
      </c>
      <c r="H837" s="215">
        <v>0.15</v>
      </c>
      <c r="I837" s="216">
        <v>21.55</v>
      </c>
      <c r="J837" s="241">
        <v>3.23</v>
      </c>
    </row>
    <row r="838" spans="1:10" ht="25.5" x14ac:dyDescent="0.2">
      <c r="A838" s="240" t="s">
        <v>2010</v>
      </c>
      <c r="B838" s="212" t="s">
        <v>2019</v>
      </c>
      <c r="C838" s="211" t="s">
        <v>17</v>
      </c>
      <c r="D838" s="211" t="s">
        <v>2020</v>
      </c>
      <c r="E838" s="213" t="s">
        <v>2013</v>
      </c>
      <c r="F838" s="213"/>
      <c r="G838" s="214" t="s">
        <v>1954</v>
      </c>
      <c r="H838" s="215">
        <v>0.23</v>
      </c>
      <c r="I838" s="216">
        <v>26.87</v>
      </c>
      <c r="J838" s="241">
        <v>6.18</v>
      </c>
    </row>
    <row r="839" spans="1:10" ht="25.5" x14ac:dyDescent="0.2">
      <c r="A839" s="229" t="s">
        <v>1943</v>
      </c>
      <c r="B839" s="205" t="s">
        <v>2028</v>
      </c>
      <c r="C839" s="204" t="s">
        <v>17</v>
      </c>
      <c r="D839" s="204" t="s">
        <v>2029</v>
      </c>
      <c r="E839" s="206" t="s">
        <v>1946</v>
      </c>
      <c r="F839" s="206"/>
      <c r="G839" s="207" t="s">
        <v>34</v>
      </c>
      <c r="H839" s="208">
        <v>2.56</v>
      </c>
      <c r="I839" s="209">
        <v>39.32</v>
      </c>
      <c r="J839" s="230">
        <v>100.65</v>
      </c>
    </row>
    <row r="840" spans="1:10" ht="25.5" x14ac:dyDescent="0.2">
      <c r="A840" s="229" t="s">
        <v>1943</v>
      </c>
      <c r="B840" s="205" t="s">
        <v>2026</v>
      </c>
      <c r="C840" s="204" t="s">
        <v>17</v>
      </c>
      <c r="D840" s="204" t="s">
        <v>2027</v>
      </c>
      <c r="E840" s="206" t="s">
        <v>1946</v>
      </c>
      <c r="F840" s="206"/>
      <c r="G840" s="207" t="s">
        <v>26</v>
      </c>
      <c r="H840" s="208">
        <v>4.8099999999999996</v>
      </c>
      <c r="I840" s="209">
        <v>0.43</v>
      </c>
      <c r="J840" s="230">
        <v>2.06</v>
      </c>
    </row>
    <row r="841" spans="1:10" ht="25.5" x14ac:dyDescent="0.2">
      <c r="A841" s="229" t="s">
        <v>1943</v>
      </c>
      <c r="B841" s="205" t="s">
        <v>2391</v>
      </c>
      <c r="C841" s="204" t="s">
        <v>17</v>
      </c>
      <c r="D841" s="204" t="s">
        <v>2392</v>
      </c>
      <c r="E841" s="206" t="s">
        <v>1946</v>
      </c>
      <c r="F841" s="206"/>
      <c r="G841" s="207" t="s">
        <v>26</v>
      </c>
      <c r="H841" s="208">
        <v>0.54</v>
      </c>
      <c r="I841" s="209">
        <v>836.96</v>
      </c>
      <c r="J841" s="230">
        <v>451.95</v>
      </c>
    </row>
    <row r="842" spans="1:10" ht="25.5" x14ac:dyDescent="0.2">
      <c r="A842" s="231"/>
      <c r="B842" s="232"/>
      <c r="C842" s="232"/>
      <c r="D842" s="232"/>
      <c r="E842" s="232" t="s">
        <v>1969</v>
      </c>
      <c r="F842" s="233">
        <v>6.86</v>
      </c>
      <c r="G842" s="232" t="s">
        <v>1970</v>
      </c>
      <c r="H842" s="233">
        <v>0</v>
      </c>
      <c r="I842" s="232" t="s">
        <v>1971</v>
      </c>
      <c r="J842" s="234">
        <v>6.86</v>
      </c>
    </row>
    <row r="843" spans="1:10" ht="26.25" thickBot="1" x14ac:dyDescent="0.25">
      <c r="A843" s="231"/>
      <c r="B843" s="232"/>
      <c r="C843" s="232"/>
      <c r="D843" s="232"/>
      <c r="E843" s="232" t="s">
        <v>1972</v>
      </c>
      <c r="F843" s="233">
        <v>141.01</v>
      </c>
      <c r="G843" s="232"/>
      <c r="H843" s="235" t="s">
        <v>1973</v>
      </c>
      <c r="I843" s="235"/>
      <c r="J843" s="234">
        <v>705.08</v>
      </c>
    </row>
    <row r="844" spans="1:10" ht="15" thickTop="1" x14ac:dyDescent="0.2">
      <c r="A844" s="236"/>
      <c r="B844" s="210"/>
      <c r="C844" s="210"/>
      <c r="D844" s="210"/>
      <c r="E844" s="210"/>
      <c r="F844" s="210"/>
      <c r="G844" s="210"/>
      <c r="H844" s="210"/>
      <c r="I844" s="210"/>
      <c r="J844" s="237"/>
    </row>
    <row r="845" spans="1:10" ht="30" x14ac:dyDescent="0.2">
      <c r="A845" s="238" t="s">
        <v>1344</v>
      </c>
      <c r="B845" s="195" t="s">
        <v>3</v>
      </c>
      <c r="C845" s="194" t="s">
        <v>4</v>
      </c>
      <c r="D845" s="194" t="s">
        <v>5</v>
      </c>
      <c r="E845" s="196" t="s">
        <v>1940</v>
      </c>
      <c r="F845" s="196"/>
      <c r="G845" s="197" t="s">
        <v>6</v>
      </c>
      <c r="H845" s="195" t="s">
        <v>7</v>
      </c>
      <c r="I845" s="195" t="s">
        <v>8</v>
      </c>
      <c r="J845" s="239" t="s">
        <v>10</v>
      </c>
    </row>
    <row r="846" spans="1:10" ht="25.5" x14ac:dyDescent="0.2">
      <c r="A846" s="227" t="s">
        <v>1941</v>
      </c>
      <c r="B846" s="199" t="s">
        <v>1345</v>
      </c>
      <c r="C846" s="198" t="s">
        <v>29</v>
      </c>
      <c r="D846" s="198" t="s">
        <v>1346</v>
      </c>
      <c r="E846" s="200">
        <v>14</v>
      </c>
      <c r="F846" s="200"/>
      <c r="G846" s="201" t="s">
        <v>26</v>
      </c>
      <c r="H846" s="202">
        <v>1</v>
      </c>
      <c r="I846" s="203">
        <v>2373.7199999999998</v>
      </c>
      <c r="J846" s="228">
        <v>2373.7199999999998</v>
      </c>
    </row>
    <row r="847" spans="1:10" x14ac:dyDescent="0.2">
      <c r="A847" s="229" t="s">
        <v>1943</v>
      </c>
      <c r="B847" s="205" t="s">
        <v>2393</v>
      </c>
      <c r="C847" s="204" t="s">
        <v>29</v>
      </c>
      <c r="D847" s="204" t="s">
        <v>2394</v>
      </c>
      <c r="E847" s="206" t="s">
        <v>1953</v>
      </c>
      <c r="F847" s="206"/>
      <c r="G847" s="207" t="s">
        <v>1954</v>
      </c>
      <c r="H847" s="208">
        <v>2</v>
      </c>
      <c r="I847" s="209">
        <v>22.54</v>
      </c>
      <c r="J847" s="230">
        <v>45.08</v>
      </c>
    </row>
    <row r="848" spans="1:10" x14ac:dyDescent="0.2">
      <c r="A848" s="229" t="s">
        <v>1943</v>
      </c>
      <c r="B848" s="205" t="s">
        <v>2395</v>
      </c>
      <c r="C848" s="204" t="s">
        <v>29</v>
      </c>
      <c r="D848" s="204" t="s">
        <v>2396</v>
      </c>
      <c r="E848" s="206" t="s">
        <v>1953</v>
      </c>
      <c r="F848" s="206"/>
      <c r="G848" s="207" t="s">
        <v>1954</v>
      </c>
      <c r="H848" s="208">
        <v>2</v>
      </c>
      <c r="I848" s="209">
        <v>29.32</v>
      </c>
      <c r="J848" s="230">
        <v>58.64</v>
      </c>
    </row>
    <row r="849" spans="1:10" ht="25.5" x14ac:dyDescent="0.2">
      <c r="A849" s="229" t="s">
        <v>1943</v>
      </c>
      <c r="B849" s="205" t="s">
        <v>2397</v>
      </c>
      <c r="C849" s="204" t="s">
        <v>29</v>
      </c>
      <c r="D849" s="204" t="s">
        <v>2398</v>
      </c>
      <c r="E849" s="206" t="s">
        <v>1946</v>
      </c>
      <c r="F849" s="206"/>
      <c r="G849" s="207" t="s">
        <v>26</v>
      </c>
      <c r="H849" s="208">
        <v>1</v>
      </c>
      <c r="I849" s="209">
        <v>2270</v>
      </c>
      <c r="J849" s="230">
        <v>2270</v>
      </c>
    </row>
    <row r="850" spans="1:10" ht="25.5" x14ac:dyDescent="0.2">
      <c r="A850" s="231"/>
      <c r="B850" s="232"/>
      <c r="C850" s="232"/>
      <c r="D850" s="232"/>
      <c r="E850" s="232" t="s">
        <v>1969</v>
      </c>
      <c r="F850" s="233">
        <v>103.72</v>
      </c>
      <c r="G850" s="232" t="s">
        <v>1970</v>
      </c>
      <c r="H850" s="233">
        <v>0</v>
      </c>
      <c r="I850" s="232" t="s">
        <v>1971</v>
      </c>
      <c r="J850" s="234">
        <v>103.72</v>
      </c>
    </row>
    <row r="851" spans="1:10" ht="26.25" thickBot="1" x14ac:dyDescent="0.25">
      <c r="A851" s="231"/>
      <c r="B851" s="232"/>
      <c r="C851" s="232"/>
      <c r="D851" s="232"/>
      <c r="E851" s="232" t="s">
        <v>1972</v>
      </c>
      <c r="F851" s="233">
        <v>593.42999999999995</v>
      </c>
      <c r="G851" s="232"/>
      <c r="H851" s="235" t="s">
        <v>1973</v>
      </c>
      <c r="I851" s="235"/>
      <c r="J851" s="234">
        <v>2967.15</v>
      </c>
    </row>
    <row r="852" spans="1:10" ht="15" thickTop="1" x14ac:dyDescent="0.2">
      <c r="A852" s="236"/>
      <c r="B852" s="210"/>
      <c r="C852" s="210"/>
      <c r="D852" s="210"/>
      <c r="E852" s="210"/>
      <c r="F852" s="210"/>
      <c r="G852" s="210"/>
      <c r="H852" s="210"/>
      <c r="I852" s="210"/>
      <c r="J852" s="237"/>
    </row>
    <row r="853" spans="1:10" ht="30" x14ac:dyDescent="0.2">
      <c r="A853" s="238" t="s">
        <v>1356</v>
      </c>
      <c r="B853" s="195" t="s">
        <v>3</v>
      </c>
      <c r="C853" s="194" t="s">
        <v>4</v>
      </c>
      <c r="D853" s="194" t="s">
        <v>5</v>
      </c>
      <c r="E853" s="196" t="s">
        <v>1940</v>
      </c>
      <c r="F853" s="196"/>
      <c r="G853" s="197" t="s">
        <v>6</v>
      </c>
      <c r="H853" s="195" t="s">
        <v>7</v>
      </c>
      <c r="I853" s="195" t="s">
        <v>8</v>
      </c>
      <c r="J853" s="239" t="s">
        <v>10</v>
      </c>
    </row>
    <row r="854" spans="1:10" ht="25.5" x14ac:dyDescent="0.2">
      <c r="A854" s="227" t="s">
        <v>1941</v>
      </c>
      <c r="B854" s="199" t="s">
        <v>1357</v>
      </c>
      <c r="C854" s="198" t="s">
        <v>437</v>
      </c>
      <c r="D854" s="198" t="s">
        <v>1358</v>
      </c>
      <c r="E854" s="200" t="s">
        <v>2009</v>
      </c>
      <c r="F854" s="200"/>
      <c r="G854" s="201" t="s">
        <v>34</v>
      </c>
      <c r="H854" s="202">
        <v>1</v>
      </c>
      <c r="I854" s="203">
        <v>9.99</v>
      </c>
      <c r="J854" s="228">
        <v>9.99</v>
      </c>
    </row>
    <row r="855" spans="1:10" ht="25.5" x14ac:dyDescent="0.2">
      <c r="A855" s="240" t="s">
        <v>2010</v>
      </c>
      <c r="B855" s="212" t="s">
        <v>2289</v>
      </c>
      <c r="C855" s="211" t="s">
        <v>17</v>
      </c>
      <c r="D855" s="211" t="s">
        <v>2290</v>
      </c>
      <c r="E855" s="213" t="s">
        <v>2013</v>
      </c>
      <c r="F855" s="213"/>
      <c r="G855" s="214" t="s">
        <v>1954</v>
      </c>
      <c r="H855" s="215">
        <v>2.3E-2</v>
      </c>
      <c r="I855" s="216">
        <v>29.32</v>
      </c>
      <c r="J855" s="241">
        <v>0.67</v>
      </c>
    </row>
    <row r="856" spans="1:10" ht="25.5" x14ac:dyDescent="0.2">
      <c r="A856" s="240" t="s">
        <v>2010</v>
      </c>
      <c r="B856" s="212" t="s">
        <v>2399</v>
      </c>
      <c r="C856" s="211" t="s">
        <v>17</v>
      </c>
      <c r="D856" s="211" t="s">
        <v>2400</v>
      </c>
      <c r="E856" s="213" t="s">
        <v>2013</v>
      </c>
      <c r="F856" s="213"/>
      <c r="G856" s="214" t="s">
        <v>1954</v>
      </c>
      <c r="H856" s="215">
        <v>2.3E-2</v>
      </c>
      <c r="I856" s="216">
        <v>22.54</v>
      </c>
      <c r="J856" s="241">
        <v>0.51</v>
      </c>
    </row>
    <row r="857" spans="1:10" ht="25.5" x14ac:dyDescent="0.2">
      <c r="A857" s="229" t="s">
        <v>1943</v>
      </c>
      <c r="B857" s="205" t="s">
        <v>2401</v>
      </c>
      <c r="C857" s="204" t="s">
        <v>17</v>
      </c>
      <c r="D857" s="204" t="s">
        <v>1358</v>
      </c>
      <c r="E857" s="206" t="s">
        <v>1946</v>
      </c>
      <c r="F857" s="206"/>
      <c r="G857" s="207" t="s">
        <v>34</v>
      </c>
      <c r="H857" s="208">
        <v>1.24</v>
      </c>
      <c r="I857" s="209">
        <v>7.06</v>
      </c>
      <c r="J857" s="230">
        <v>8.75</v>
      </c>
    </row>
    <row r="858" spans="1:10" x14ac:dyDescent="0.2">
      <c r="A858" s="229" t="s">
        <v>1943</v>
      </c>
      <c r="B858" s="205" t="s">
        <v>2402</v>
      </c>
      <c r="C858" s="204" t="s">
        <v>17</v>
      </c>
      <c r="D858" s="204" t="s">
        <v>2403</v>
      </c>
      <c r="E858" s="206" t="s">
        <v>1946</v>
      </c>
      <c r="F858" s="206"/>
      <c r="G858" s="207" t="s">
        <v>26</v>
      </c>
      <c r="H858" s="208">
        <v>9.4000000000000004E-3</v>
      </c>
      <c r="I858" s="209">
        <v>6.66</v>
      </c>
      <c r="J858" s="230">
        <v>0.06</v>
      </c>
    </row>
    <row r="859" spans="1:10" ht="25.5" x14ac:dyDescent="0.2">
      <c r="A859" s="231"/>
      <c r="B859" s="232"/>
      <c r="C859" s="232"/>
      <c r="D859" s="232"/>
      <c r="E859" s="232" t="s">
        <v>1969</v>
      </c>
      <c r="F859" s="233">
        <v>0.87</v>
      </c>
      <c r="G859" s="232" t="s">
        <v>1970</v>
      </c>
      <c r="H859" s="233">
        <v>0</v>
      </c>
      <c r="I859" s="232" t="s">
        <v>1971</v>
      </c>
      <c r="J859" s="234">
        <v>0.87</v>
      </c>
    </row>
    <row r="860" spans="1:10" ht="26.25" thickBot="1" x14ac:dyDescent="0.25">
      <c r="A860" s="231"/>
      <c r="B860" s="232"/>
      <c r="C860" s="232"/>
      <c r="D860" s="232"/>
      <c r="E860" s="232" t="s">
        <v>1972</v>
      </c>
      <c r="F860" s="233">
        <v>2.4900000000000002</v>
      </c>
      <c r="G860" s="232"/>
      <c r="H860" s="235" t="s">
        <v>1973</v>
      </c>
      <c r="I860" s="235"/>
      <c r="J860" s="234">
        <v>12.48</v>
      </c>
    </row>
    <row r="861" spans="1:10" ht="15" thickTop="1" x14ac:dyDescent="0.2">
      <c r="A861" s="236"/>
      <c r="B861" s="210"/>
      <c r="C861" s="210"/>
      <c r="D861" s="210"/>
      <c r="E861" s="210"/>
      <c r="F861" s="210"/>
      <c r="G861" s="210"/>
      <c r="H861" s="210"/>
      <c r="I861" s="210"/>
      <c r="J861" s="237"/>
    </row>
    <row r="862" spans="1:10" ht="30" x14ac:dyDescent="0.2">
      <c r="A862" s="238" t="s">
        <v>1359</v>
      </c>
      <c r="B862" s="195" t="s">
        <v>3</v>
      </c>
      <c r="C862" s="194" t="s">
        <v>4</v>
      </c>
      <c r="D862" s="194" t="s">
        <v>5</v>
      </c>
      <c r="E862" s="196" t="s">
        <v>1940</v>
      </c>
      <c r="F862" s="196"/>
      <c r="G862" s="197" t="s">
        <v>6</v>
      </c>
      <c r="H862" s="195" t="s">
        <v>7</v>
      </c>
      <c r="I862" s="195" t="s">
        <v>8</v>
      </c>
      <c r="J862" s="239" t="s">
        <v>10</v>
      </c>
    </row>
    <row r="863" spans="1:10" ht="25.5" x14ac:dyDescent="0.2">
      <c r="A863" s="227" t="s">
        <v>1941</v>
      </c>
      <c r="B863" s="199" t="s">
        <v>1360</v>
      </c>
      <c r="C863" s="198" t="s">
        <v>404</v>
      </c>
      <c r="D863" s="198" t="s">
        <v>1361</v>
      </c>
      <c r="E863" s="200">
        <v>30.06</v>
      </c>
      <c r="F863" s="200"/>
      <c r="G863" s="201" t="s">
        <v>1362</v>
      </c>
      <c r="H863" s="202">
        <v>1</v>
      </c>
      <c r="I863" s="203">
        <v>326.14999999999998</v>
      </c>
      <c r="J863" s="228">
        <v>326.14999999999998</v>
      </c>
    </row>
    <row r="864" spans="1:10" ht="38.25" x14ac:dyDescent="0.2">
      <c r="A864" s="229" t="s">
        <v>1943</v>
      </c>
      <c r="B864" s="205" t="s">
        <v>2404</v>
      </c>
      <c r="C864" s="204" t="s">
        <v>404</v>
      </c>
      <c r="D864" s="204" t="s">
        <v>2405</v>
      </c>
      <c r="E864" s="206" t="s">
        <v>1946</v>
      </c>
      <c r="F864" s="206"/>
      <c r="G864" s="207" t="s">
        <v>1362</v>
      </c>
      <c r="H864" s="208">
        <v>1</v>
      </c>
      <c r="I864" s="209">
        <v>300.11</v>
      </c>
      <c r="J864" s="230">
        <v>300.11</v>
      </c>
    </row>
    <row r="865" spans="1:10" ht="38.25" x14ac:dyDescent="0.2">
      <c r="A865" s="229" t="s">
        <v>1943</v>
      </c>
      <c r="B865" s="205" t="s">
        <v>2406</v>
      </c>
      <c r="C865" s="204" t="s">
        <v>404</v>
      </c>
      <c r="D865" s="204" t="s">
        <v>2407</v>
      </c>
      <c r="E865" s="206" t="s">
        <v>1953</v>
      </c>
      <c r="F865" s="206"/>
      <c r="G865" s="207" t="s">
        <v>1954</v>
      </c>
      <c r="H865" s="208">
        <v>0.5</v>
      </c>
      <c r="I865" s="209">
        <v>21.19</v>
      </c>
      <c r="J865" s="230">
        <v>10.59</v>
      </c>
    </row>
    <row r="866" spans="1:10" ht="38.25" x14ac:dyDescent="0.2">
      <c r="A866" s="229" t="s">
        <v>1943</v>
      </c>
      <c r="B866" s="205" t="s">
        <v>2375</v>
      </c>
      <c r="C866" s="204" t="s">
        <v>404</v>
      </c>
      <c r="D866" s="204" t="s">
        <v>2376</v>
      </c>
      <c r="E866" s="206" t="s">
        <v>1953</v>
      </c>
      <c r="F866" s="206"/>
      <c r="G866" s="207" t="s">
        <v>1954</v>
      </c>
      <c r="H866" s="208">
        <v>0.5</v>
      </c>
      <c r="I866" s="209">
        <v>30.91</v>
      </c>
      <c r="J866" s="230">
        <v>15.45</v>
      </c>
    </row>
    <row r="867" spans="1:10" ht="25.5" x14ac:dyDescent="0.2">
      <c r="A867" s="231"/>
      <c r="B867" s="232"/>
      <c r="C867" s="232"/>
      <c r="D867" s="232"/>
      <c r="E867" s="232" t="s">
        <v>1969</v>
      </c>
      <c r="F867" s="233">
        <v>26.04</v>
      </c>
      <c r="G867" s="232" t="s">
        <v>1970</v>
      </c>
      <c r="H867" s="233">
        <v>0</v>
      </c>
      <c r="I867" s="232" t="s">
        <v>1971</v>
      </c>
      <c r="J867" s="234">
        <v>26.04</v>
      </c>
    </row>
    <row r="868" spans="1:10" ht="26.25" thickBot="1" x14ac:dyDescent="0.25">
      <c r="A868" s="231"/>
      <c r="B868" s="232"/>
      <c r="C868" s="232"/>
      <c r="D868" s="232"/>
      <c r="E868" s="232" t="s">
        <v>1972</v>
      </c>
      <c r="F868" s="233">
        <v>81.53</v>
      </c>
      <c r="G868" s="232"/>
      <c r="H868" s="235" t="s">
        <v>1973</v>
      </c>
      <c r="I868" s="235"/>
      <c r="J868" s="234">
        <v>407.68</v>
      </c>
    </row>
    <row r="869" spans="1:10" ht="15" thickTop="1" x14ac:dyDescent="0.2">
      <c r="A869" s="236"/>
      <c r="B869" s="210"/>
      <c r="C869" s="210"/>
      <c r="D869" s="210"/>
      <c r="E869" s="210"/>
      <c r="F869" s="210"/>
      <c r="G869" s="210"/>
      <c r="H869" s="210"/>
      <c r="I869" s="210"/>
      <c r="J869" s="237"/>
    </row>
    <row r="870" spans="1:10" ht="30" x14ac:dyDescent="0.2">
      <c r="A870" s="238" t="s">
        <v>1363</v>
      </c>
      <c r="B870" s="195" t="s">
        <v>3</v>
      </c>
      <c r="C870" s="194" t="s">
        <v>4</v>
      </c>
      <c r="D870" s="194" t="s">
        <v>5</v>
      </c>
      <c r="E870" s="196" t="s">
        <v>1940</v>
      </c>
      <c r="F870" s="196"/>
      <c r="G870" s="197" t="s">
        <v>6</v>
      </c>
      <c r="H870" s="195" t="s">
        <v>7</v>
      </c>
      <c r="I870" s="195" t="s">
        <v>8</v>
      </c>
      <c r="J870" s="239" t="s">
        <v>10</v>
      </c>
    </row>
    <row r="871" spans="1:10" x14ac:dyDescent="0.2">
      <c r="A871" s="227" t="s">
        <v>1941</v>
      </c>
      <c r="B871" s="199" t="s">
        <v>1364</v>
      </c>
      <c r="C871" s="198" t="s">
        <v>404</v>
      </c>
      <c r="D871" s="198" t="s">
        <v>1365</v>
      </c>
      <c r="E871" s="200">
        <v>50.05</v>
      </c>
      <c r="F871" s="200"/>
      <c r="G871" s="201" t="s">
        <v>26</v>
      </c>
      <c r="H871" s="202">
        <v>1</v>
      </c>
      <c r="I871" s="203">
        <v>340.95</v>
      </c>
      <c r="J871" s="228">
        <v>340.95</v>
      </c>
    </row>
    <row r="872" spans="1:10" ht="38.25" x14ac:dyDescent="0.2">
      <c r="A872" s="229" t="s">
        <v>1943</v>
      </c>
      <c r="B872" s="205" t="s">
        <v>2408</v>
      </c>
      <c r="C872" s="204" t="s">
        <v>404</v>
      </c>
      <c r="D872" s="204" t="s">
        <v>2409</v>
      </c>
      <c r="E872" s="206" t="s">
        <v>1946</v>
      </c>
      <c r="F872" s="206"/>
      <c r="G872" s="207" t="s">
        <v>26</v>
      </c>
      <c r="H872" s="208">
        <v>1</v>
      </c>
      <c r="I872" s="209">
        <v>325.33</v>
      </c>
      <c r="J872" s="230">
        <v>325.33</v>
      </c>
    </row>
    <row r="873" spans="1:10" ht="38.25" x14ac:dyDescent="0.2">
      <c r="A873" s="229" t="s">
        <v>1943</v>
      </c>
      <c r="B873" s="205" t="s">
        <v>2406</v>
      </c>
      <c r="C873" s="204" t="s">
        <v>404</v>
      </c>
      <c r="D873" s="204" t="s">
        <v>2407</v>
      </c>
      <c r="E873" s="206" t="s">
        <v>1953</v>
      </c>
      <c r="F873" s="206"/>
      <c r="G873" s="207" t="s">
        <v>1954</v>
      </c>
      <c r="H873" s="208">
        <v>0.3</v>
      </c>
      <c r="I873" s="209">
        <v>21.19</v>
      </c>
      <c r="J873" s="230">
        <v>6.35</v>
      </c>
    </row>
    <row r="874" spans="1:10" ht="38.25" x14ac:dyDescent="0.2">
      <c r="A874" s="229" t="s">
        <v>1943</v>
      </c>
      <c r="B874" s="205" t="s">
        <v>2375</v>
      </c>
      <c r="C874" s="204" t="s">
        <v>404</v>
      </c>
      <c r="D874" s="204" t="s">
        <v>2376</v>
      </c>
      <c r="E874" s="206" t="s">
        <v>1953</v>
      </c>
      <c r="F874" s="206"/>
      <c r="G874" s="207" t="s">
        <v>1954</v>
      </c>
      <c r="H874" s="208">
        <v>0.3</v>
      </c>
      <c r="I874" s="209">
        <v>30.91</v>
      </c>
      <c r="J874" s="230">
        <v>9.27</v>
      </c>
    </row>
    <row r="875" spans="1:10" ht="25.5" x14ac:dyDescent="0.2">
      <c r="A875" s="231"/>
      <c r="B875" s="232"/>
      <c r="C875" s="232"/>
      <c r="D875" s="232"/>
      <c r="E875" s="232" t="s">
        <v>1969</v>
      </c>
      <c r="F875" s="233">
        <v>15.62</v>
      </c>
      <c r="G875" s="232" t="s">
        <v>1970</v>
      </c>
      <c r="H875" s="233">
        <v>0</v>
      </c>
      <c r="I875" s="232" t="s">
        <v>1971</v>
      </c>
      <c r="J875" s="234">
        <v>15.62</v>
      </c>
    </row>
    <row r="876" spans="1:10" ht="26.25" thickBot="1" x14ac:dyDescent="0.25">
      <c r="A876" s="231"/>
      <c r="B876" s="232"/>
      <c r="C876" s="232"/>
      <c r="D876" s="232"/>
      <c r="E876" s="232" t="s">
        <v>1972</v>
      </c>
      <c r="F876" s="233">
        <v>85.23</v>
      </c>
      <c r="G876" s="232"/>
      <c r="H876" s="235" t="s">
        <v>1973</v>
      </c>
      <c r="I876" s="235"/>
      <c r="J876" s="234">
        <v>426.18</v>
      </c>
    </row>
    <row r="877" spans="1:10" ht="15" thickTop="1" x14ac:dyDescent="0.2">
      <c r="A877" s="236"/>
      <c r="B877" s="210"/>
      <c r="C877" s="210"/>
      <c r="D877" s="210"/>
      <c r="E877" s="210"/>
      <c r="F877" s="210"/>
      <c r="G877" s="210"/>
      <c r="H877" s="210"/>
      <c r="I877" s="210"/>
      <c r="J877" s="237"/>
    </row>
    <row r="878" spans="1:10" ht="30" x14ac:dyDescent="0.2">
      <c r="A878" s="238" t="s">
        <v>1366</v>
      </c>
      <c r="B878" s="195" t="s">
        <v>3</v>
      </c>
      <c r="C878" s="194" t="s">
        <v>4</v>
      </c>
      <c r="D878" s="194" t="s">
        <v>5</v>
      </c>
      <c r="E878" s="196" t="s">
        <v>1940</v>
      </c>
      <c r="F878" s="196"/>
      <c r="G878" s="197" t="s">
        <v>6</v>
      </c>
      <c r="H878" s="195" t="s">
        <v>7</v>
      </c>
      <c r="I878" s="195" t="s">
        <v>8</v>
      </c>
      <c r="J878" s="239" t="s">
        <v>10</v>
      </c>
    </row>
    <row r="879" spans="1:10" x14ac:dyDescent="0.2">
      <c r="A879" s="227" t="s">
        <v>1941</v>
      </c>
      <c r="B879" s="199" t="s">
        <v>1367</v>
      </c>
      <c r="C879" s="198" t="s">
        <v>404</v>
      </c>
      <c r="D879" s="198" t="s">
        <v>1368</v>
      </c>
      <c r="E879" s="200">
        <v>50.05</v>
      </c>
      <c r="F879" s="200"/>
      <c r="G879" s="201" t="s">
        <v>26</v>
      </c>
      <c r="H879" s="202">
        <v>1</v>
      </c>
      <c r="I879" s="203">
        <v>195.99</v>
      </c>
      <c r="J879" s="228">
        <v>195.99</v>
      </c>
    </row>
    <row r="880" spans="1:10" ht="38.25" x14ac:dyDescent="0.2">
      <c r="A880" s="229" t="s">
        <v>1943</v>
      </c>
      <c r="B880" s="205" t="s">
        <v>2406</v>
      </c>
      <c r="C880" s="204" t="s">
        <v>404</v>
      </c>
      <c r="D880" s="204" t="s">
        <v>2407</v>
      </c>
      <c r="E880" s="206" t="s">
        <v>1953</v>
      </c>
      <c r="F880" s="206"/>
      <c r="G880" s="207" t="s">
        <v>1954</v>
      </c>
      <c r="H880" s="208">
        <v>0.3</v>
      </c>
      <c r="I880" s="209">
        <v>21.19</v>
      </c>
      <c r="J880" s="230">
        <v>6.35</v>
      </c>
    </row>
    <row r="881" spans="1:10" ht="38.25" x14ac:dyDescent="0.2">
      <c r="A881" s="229" t="s">
        <v>1943</v>
      </c>
      <c r="B881" s="205" t="s">
        <v>2375</v>
      </c>
      <c r="C881" s="204" t="s">
        <v>404</v>
      </c>
      <c r="D881" s="204" t="s">
        <v>2376</v>
      </c>
      <c r="E881" s="206" t="s">
        <v>1953</v>
      </c>
      <c r="F881" s="206"/>
      <c r="G881" s="207" t="s">
        <v>1954</v>
      </c>
      <c r="H881" s="208">
        <v>0.3</v>
      </c>
      <c r="I881" s="209">
        <v>30.91</v>
      </c>
      <c r="J881" s="230">
        <v>9.27</v>
      </c>
    </row>
    <row r="882" spans="1:10" ht="38.25" x14ac:dyDescent="0.2">
      <c r="A882" s="229" t="s">
        <v>1943</v>
      </c>
      <c r="B882" s="205" t="s">
        <v>2410</v>
      </c>
      <c r="C882" s="204" t="s">
        <v>404</v>
      </c>
      <c r="D882" s="204" t="s">
        <v>2411</v>
      </c>
      <c r="E882" s="206" t="s">
        <v>1946</v>
      </c>
      <c r="F882" s="206"/>
      <c r="G882" s="207" t="s">
        <v>26</v>
      </c>
      <c r="H882" s="208">
        <v>1</v>
      </c>
      <c r="I882" s="209">
        <v>180.37</v>
      </c>
      <c r="J882" s="230">
        <v>180.37</v>
      </c>
    </row>
    <row r="883" spans="1:10" ht="25.5" x14ac:dyDescent="0.2">
      <c r="A883" s="231"/>
      <c r="B883" s="232"/>
      <c r="C883" s="232"/>
      <c r="D883" s="232"/>
      <c r="E883" s="232" t="s">
        <v>1969</v>
      </c>
      <c r="F883" s="233">
        <v>15.62</v>
      </c>
      <c r="G883" s="232" t="s">
        <v>1970</v>
      </c>
      <c r="H883" s="233">
        <v>0</v>
      </c>
      <c r="I883" s="232" t="s">
        <v>1971</v>
      </c>
      <c r="J883" s="234">
        <v>15.62</v>
      </c>
    </row>
    <row r="884" spans="1:10" ht="26.25" thickBot="1" x14ac:dyDescent="0.25">
      <c r="A884" s="231"/>
      <c r="B884" s="232"/>
      <c r="C884" s="232"/>
      <c r="D884" s="232"/>
      <c r="E884" s="232" t="s">
        <v>1972</v>
      </c>
      <c r="F884" s="233">
        <v>48.99</v>
      </c>
      <c r="G884" s="232"/>
      <c r="H884" s="235" t="s">
        <v>1973</v>
      </c>
      <c r="I884" s="235"/>
      <c r="J884" s="234">
        <v>244.98</v>
      </c>
    </row>
    <row r="885" spans="1:10" ht="15" thickTop="1" x14ac:dyDescent="0.2">
      <c r="A885" s="236"/>
      <c r="B885" s="210"/>
      <c r="C885" s="210"/>
      <c r="D885" s="210"/>
      <c r="E885" s="210"/>
      <c r="F885" s="210"/>
      <c r="G885" s="210"/>
      <c r="H885" s="210"/>
      <c r="I885" s="210"/>
      <c r="J885" s="237"/>
    </row>
    <row r="886" spans="1:10" ht="30" x14ac:dyDescent="0.2">
      <c r="A886" s="238" t="s">
        <v>1385</v>
      </c>
      <c r="B886" s="195" t="s">
        <v>3</v>
      </c>
      <c r="C886" s="194" t="s">
        <v>4</v>
      </c>
      <c r="D886" s="194" t="s">
        <v>5</v>
      </c>
      <c r="E886" s="196" t="s">
        <v>1940</v>
      </c>
      <c r="F886" s="196"/>
      <c r="G886" s="197" t="s">
        <v>6</v>
      </c>
      <c r="H886" s="195" t="s">
        <v>7</v>
      </c>
      <c r="I886" s="195" t="s">
        <v>8</v>
      </c>
      <c r="J886" s="239" t="s">
        <v>10</v>
      </c>
    </row>
    <row r="887" spans="1:10" x14ac:dyDescent="0.2">
      <c r="A887" s="227" t="s">
        <v>1941</v>
      </c>
      <c r="B887" s="199" t="s">
        <v>1386</v>
      </c>
      <c r="C887" s="198" t="s">
        <v>437</v>
      </c>
      <c r="D887" s="198" t="s">
        <v>1387</v>
      </c>
      <c r="E887" s="200" t="s">
        <v>2009</v>
      </c>
      <c r="F887" s="200"/>
      <c r="G887" s="201" t="s">
        <v>26</v>
      </c>
      <c r="H887" s="202">
        <v>1</v>
      </c>
      <c r="I887" s="203">
        <v>47.98</v>
      </c>
      <c r="J887" s="228">
        <v>47.98</v>
      </c>
    </row>
    <row r="888" spans="1:10" ht="25.5" x14ac:dyDescent="0.2">
      <c r="A888" s="240" t="s">
        <v>2010</v>
      </c>
      <c r="B888" s="212" t="s">
        <v>2412</v>
      </c>
      <c r="C888" s="211" t="s">
        <v>17</v>
      </c>
      <c r="D888" s="211" t="s">
        <v>2413</v>
      </c>
      <c r="E888" s="213" t="s">
        <v>2013</v>
      </c>
      <c r="F888" s="213"/>
      <c r="G888" s="214" t="s">
        <v>1954</v>
      </c>
      <c r="H888" s="215">
        <v>0.3</v>
      </c>
      <c r="I888" s="216">
        <v>21.72</v>
      </c>
      <c r="J888" s="241">
        <v>6.51</v>
      </c>
    </row>
    <row r="889" spans="1:10" ht="38.25" x14ac:dyDescent="0.2">
      <c r="A889" s="229" t="s">
        <v>1943</v>
      </c>
      <c r="B889" s="205" t="s">
        <v>2414</v>
      </c>
      <c r="C889" s="204" t="s">
        <v>17</v>
      </c>
      <c r="D889" s="204" t="s">
        <v>2415</v>
      </c>
      <c r="E889" s="206" t="s">
        <v>1946</v>
      </c>
      <c r="F889" s="206"/>
      <c r="G889" s="207" t="s">
        <v>26</v>
      </c>
      <c r="H889" s="208">
        <v>1</v>
      </c>
      <c r="I889" s="209">
        <v>40.83</v>
      </c>
      <c r="J889" s="230">
        <v>40.83</v>
      </c>
    </row>
    <row r="890" spans="1:10" x14ac:dyDescent="0.2">
      <c r="A890" s="229" t="s">
        <v>1943</v>
      </c>
      <c r="B890" s="205" t="s">
        <v>2416</v>
      </c>
      <c r="C890" s="204" t="s">
        <v>17</v>
      </c>
      <c r="D890" s="204" t="s">
        <v>2417</v>
      </c>
      <c r="E890" s="206" t="s">
        <v>1946</v>
      </c>
      <c r="F890" s="206"/>
      <c r="G890" s="207" t="s">
        <v>113</v>
      </c>
      <c r="H890" s="208">
        <v>0.02</v>
      </c>
      <c r="I890" s="209">
        <v>32.35</v>
      </c>
      <c r="J890" s="230">
        <v>0.64</v>
      </c>
    </row>
    <row r="891" spans="1:10" ht="25.5" x14ac:dyDescent="0.2">
      <c r="A891" s="231"/>
      <c r="B891" s="232"/>
      <c r="C891" s="232"/>
      <c r="D891" s="232"/>
      <c r="E891" s="232" t="s">
        <v>1969</v>
      </c>
      <c r="F891" s="233">
        <v>4.6399999999999997</v>
      </c>
      <c r="G891" s="232" t="s">
        <v>1970</v>
      </c>
      <c r="H891" s="233">
        <v>0</v>
      </c>
      <c r="I891" s="232" t="s">
        <v>1971</v>
      </c>
      <c r="J891" s="234">
        <v>4.6399999999999997</v>
      </c>
    </row>
    <row r="892" spans="1:10" ht="26.25" thickBot="1" x14ac:dyDescent="0.25">
      <c r="A892" s="231"/>
      <c r="B892" s="232"/>
      <c r="C892" s="232"/>
      <c r="D892" s="232"/>
      <c r="E892" s="232" t="s">
        <v>1972</v>
      </c>
      <c r="F892" s="233">
        <v>11.99</v>
      </c>
      <c r="G892" s="232"/>
      <c r="H892" s="235" t="s">
        <v>1973</v>
      </c>
      <c r="I892" s="235"/>
      <c r="J892" s="234">
        <v>59.97</v>
      </c>
    </row>
    <row r="893" spans="1:10" ht="15" thickTop="1" x14ac:dyDescent="0.2">
      <c r="A893" s="236"/>
      <c r="B893" s="210"/>
      <c r="C893" s="210"/>
      <c r="D893" s="210"/>
      <c r="E893" s="210"/>
      <c r="F893" s="210"/>
      <c r="G893" s="210"/>
      <c r="H893" s="210"/>
      <c r="I893" s="210"/>
      <c r="J893" s="237"/>
    </row>
    <row r="894" spans="1:10" ht="30" x14ac:dyDescent="0.2">
      <c r="A894" s="238" t="s">
        <v>1401</v>
      </c>
      <c r="B894" s="195" t="s">
        <v>3</v>
      </c>
      <c r="C894" s="194" t="s">
        <v>4</v>
      </c>
      <c r="D894" s="194" t="s">
        <v>5</v>
      </c>
      <c r="E894" s="196" t="s">
        <v>1940</v>
      </c>
      <c r="F894" s="196"/>
      <c r="G894" s="197" t="s">
        <v>6</v>
      </c>
      <c r="H894" s="195" t="s">
        <v>7</v>
      </c>
      <c r="I894" s="195" t="s">
        <v>8</v>
      </c>
      <c r="J894" s="239" t="s">
        <v>10</v>
      </c>
    </row>
    <row r="895" spans="1:10" ht="38.25" x14ac:dyDescent="0.2">
      <c r="A895" s="227" t="s">
        <v>1941</v>
      </c>
      <c r="B895" s="199" t="s">
        <v>1402</v>
      </c>
      <c r="C895" s="198" t="s">
        <v>29</v>
      </c>
      <c r="D895" s="198" t="s">
        <v>1403</v>
      </c>
      <c r="E895" s="200">
        <v>12</v>
      </c>
      <c r="F895" s="200"/>
      <c r="G895" s="201" t="s">
        <v>26</v>
      </c>
      <c r="H895" s="202">
        <v>1</v>
      </c>
      <c r="I895" s="203">
        <v>694.39</v>
      </c>
      <c r="J895" s="228">
        <v>694.39</v>
      </c>
    </row>
    <row r="896" spans="1:10" ht="25.5" x14ac:dyDescent="0.2">
      <c r="A896" s="229" t="s">
        <v>1943</v>
      </c>
      <c r="B896" s="205" t="s">
        <v>2418</v>
      </c>
      <c r="C896" s="204" t="s">
        <v>29</v>
      </c>
      <c r="D896" s="204" t="s">
        <v>2419</v>
      </c>
      <c r="E896" s="206" t="s">
        <v>1946</v>
      </c>
      <c r="F896" s="206"/>
      <c r="G896" s="207" t="s">
        <v>26</v>
      </c>
      <c r="H896" s="208">
        <v>1</v>
      </c>
      <c r="I896" s="209">
        <v>512.88</v>
      </c>
      <c r="J896" s="230">
        <v>512.88</v>
      </c>
    </row>
    <row r="897" spans="1:10" x14ac:dyDescent="0.2">
      <c r="A897" s="229" t="s">
        <v>1943</v>
      </c>
      <c r="B897" s="205" t="s">
        <v>2395</v>
      </c>
      <c r="C897" s="204" t="s">
        <v>29</v>
      </c>
      <c r="D897" s="204" t="s">
        <v>2396</v>
      </c>
      <c r="E897" s="206" t="s">
        <v>1953</v>
      </c>
      <c r="F897" s="206"/>
      <c r="G897" s="207" t="s">
        <v>1954</v>
      </c>
      <c r="H897" s="208">
        <v>3.5</v>
      </c>
      <c r="I897" s="209">
        <v>29.32</v>
      </c>
      <c r="J897" s="230">
        <v>102.62</v>
      </c>
    </row>
    <row r="898" spans="1:10" x14ac:dyDescent="0.2">
      <c r="A898" s="229" t="s">
        <v>1943</v>
      </c>
      <c r="B898" s="205" t="s">
        <v>2393</v>
      </c>
      <c r="C898" s="204" t="s">
        <v>29</v>
      </c>
      <c r="D898" s="204" t="s">
        <v>2394</v>
      </c>
      <c r="E898" s="206" t="s">
        <v>1953</v>
      </c>
      <c r="F898" s="206"/>
      <c r="G898" s="207" t="s">
        <v>1954</v>
      </c>
      <c r="H898" s="208">
        <v>3.5</v>
      </c>
      <c r="I898" s="209">
        <v>22.54</v>
      </c>
      <c r="J898" s="230">
        <v>78.89</v>
      </c>
    </row>
    <row r="899" spans="1:10" ht="25.5" x14ac:dyDescent="0.2">
      <c r="A899" s="231"/>
      <c r="B899" s="232"/>
      <c r="C899" s="232"/>
      <c r="D899" s="232"/>
      <c r="E899" s="232" t="s">
        <v>1969</v>
      </c>
      <c r="F899" s="233">
        <v>181.51</v>
      </c>
      <c r="G899" s="232" t="s">
        <v>1970</v>
      </c>
      <c r="H899" s="233">
        <v>0</v>
      </c>
      <c r="I899" s="232" t="s">
        <v>1971</v>
      </c>
      <c r="J899" s="234">
        <v>181.51</v>
      </c>
    </row>
    <row r="900" spans="1:10" ht="26.25" thickBot="1" x14ac:dyDescent="0.25">
      <c r="A900" s="231"/>
      <c r="B900" s="232"/>
      <c r="C900" s="232"/>
      <c r="D900" s="232"/>
      <c r="E900" s="232" t="s">
        <v>1972</v>
      </c>
      <c r="F900" s="233">
        <v>173.59</v>
      </c>
      <c r="G900" s="232"/>
      <c r="H900" s="235" t="s">
        <v>1973</v>
      </c>
      <c r="I900" s="235"/>
      <c r="J900" s="234">
        <v>867.98</v>
      </c>
    </row>
    <row r="901" spans="1:10" ht="15" thickTop="1" x14ac:dyDescent="0.2">
      <c r="A901" s="236"/>
      <c r="B901" s="210"/>
      <c r="C901" s="210"/>
      <c r="D901" s="210"/>
      <c r="E901" s="210"/>
      <c r="F901" s="210"/>
      <c r="G901" s="210"/>
      <c r="H901" s="210"/>
      <c r="I901" s="210"/>
      <c r="J901" s="237"/>
    </row>
    <row r="902" spans="1:10" ht="30" x14ac:dyDescent="0.2">
      <c r="A902" s="238" t="s">
        <v>1404</v>
      </c>
      <c r="B902" s="195" t="s">
        <v>3</v>
      </c>
      <c r="C902" s="194" t="s">
        <v>4</v>
      </c>
      <c r="D902" s="194" t="s">
        <v>5</v>
      </c>
      <c r="E902" s="196" t="s">
        <v>1940</v>
      </c>
      <c r="F902" s="196"/>
      <c r="G902" s="197" t="s">
        <v>6</v>
      </c>
      <c r="H902" s="195" t="s">
        <v>7</v>
      </c>
      <c r="I902" s="195" t="s">
        <v>8</v>
      </c>
      <c r="J902" s="239" t="s">
        <v>10</v>
      </c>
    </row>
    <row r="903" spans="1:10" ht="38.25" x14ac:dyDescent="0.2">
      <c r="A903" s="227" t="s">
        <v>1941</v>
      </c>
      <c r="B903" s="199" t="s">
        <v>1405</v>
      </c>
      <c r="C903" s="198" t="s">
        <v>29</v>
      </c>
      <c r="D903" s="198" t="s">
        <v>1406</v>
      </c>
      <c r="E903" s="200">
        <v>12</v>
      </c>
      <c r="F903" s="200"/>
      <c r="G903" s="201" t="s">
        <v>26</v>
      </c>
      <c r="H903" s="202">
        <v>1</v>
      </c>
      <c r="I903" s="203">
        <v>1888.85</v>
      </c>
      <c r="J903" s="228">
        <v>1888.85</v>
      </c>
    </row>
    <row r="904" spans="1:10" x14ac:dyDescent="0.2">
      <c r="A904" s="229" t="s">
        <v>1943</v>
      </c>
      <c r="B904" s="205" t="s">
        <v>2393</v>
      </c>
      <c r="C904" s="204" t="s">
        <v>29</v>
      </c>
      <c r="D904" s="204" t="s">
        <v>2394</v>
      </c>
      <c r="E904" s="206" t="s">
        <v>1953</v>
      </c>
      <c r="F904" s="206"/>
      <c r="G904" s="207" t="s">
        <v>1954</v>
      </c>
      <c r="H904" s="208">
        <v>6</v>
      </c>
      <c r="I904" s="209">
        <v>22.54</v>
      </c>
      <c r="J904" s="230">
        <v>135.24</v>
      </c>
    </row>
    <row r="905" spans="1:10" ht="25.5" x14ac:dyDescent="0.2">
      <c r="A905" s="229" t="s">
        <v>1943</v>
      </c>
      <c r="B905" s="205" t="s">
        <v>2420</v>
      </c>
      <c r="C905" s="204" t="s">
        <v>29</v>
      </c>
      <c r="D905" s="204" t="s">
        <v>2421</v>
      </c>
      <c r="E905" s="206" t="s">
        <v>1946</v>
      </c>
      <c r="F905" s="206"/>
      <c r="G905" s="207" t="s">
        <v>26</v>
      </c>
      <c r="H905" s="208">
        <v>1</v>
      </c>
      <c r="I905" s="209">
        <v>1577.69</v>
      </c>
      <c r="J905" s="230">
        <v>1577.69</v>
      </c>
    </row>
    <row r="906" spans="1:10" x14ac:dyDescent="0.2">
      <c r="A906" s="229" t="s">
        <v>1943</v>
      </c>
      <c r="B906" s="205" t="s">
        <v>2395</v>
      </c>
      <c r="C906" s="204" t="s">
        <v>29</v>
      </c>
      <c r="D906" s="204" t="s">
        <v>2396</v>
      </c>
      <c r="E906" s="206" t="s">
        <v>1953</v>
      </c>
      <c r="F906" s="206"/>
      <c r="G906" s="207" t="s">
        <v>1954</v>
      </c>
      <c r="H906" s="208">
        <v>6</v>
      </c>
      <c r="I906" s="209">
        <v>29.32</v>
      </c>
      <c r="J906" s="230">
        <v>175.92</v>
      </c>
    </row>
    <row r="907" spans="1:10" ht="25.5" x14ac:dyDescent="0.2">
      <c r="A907" s="231"/>
      <c r="B907" s="232"/>
      <c r="C907" s="232"/>
      <c r="D907" s="232"/>
      <c r="E907" s="232" t="s">
        <v>1969</v>
      </c>
      <c r="F907" s="233">
        <v>311.16000000000003</v>
      </c>
      <c r="G907" s="232" t="s">
        <v>1970</v>
      </c>
      <c r="H907" s="233">
        <v>0</v>
      </c>
      <c r="I907" s="232" t="s">
        <v>1971</v>
      </c>
      <c r="J907" s="234">
        <v>311.16000000000003</v>
      </c>
    </row>
    <row r="908" spans="1:10" ht="26.25" thickBot="1" x14ac:dyDescent="0.25">
      <c r="A908" s="231"/>
      <c r="B908" s="232"/>
      <c r="C908" s="232"/>
      <c r="D908" s="232"/>
      <c r="E908" s="232" t="s">
        <v>1972</v>
      </c>
      <c r="F908" s="233">
        <v>472.21</v>
      </c>
      <c r="G908" s="232"/>
      <c r="H908" s="235" t="s">
        <v>1973</v>
      </c>
      <c r="I908" s="235"/>
      <c r="J908" s="234">
        <v>2361.06</v>
      </c>
    </row>
    <row r="909" spans="1:10" ht="15" thickTop="1" x14ac:dyDescent="0.2">
      <c r="A909" s="236"/>
      <c r="B909" s="210"/>
      <c r="C909" s="210"/>
      <c r="D909" s="210"/>
      <c r="E909" s="210"/>
      <c r="F909" s="210"/>
      <c r="G909" s="210"/>
      <c r="H909" s="210"/>
      <c r="I909" s="210"/>
      <c r="J909" s="237"/>
    </row>
    <row r="910" spans="1:10" ht="30" x14ac:dyDescent="0.2">
      <c r="A910" s="238" t="s">
        <v>1439</v>
      </c>
      <c r="B910" s="195" t="s">
        <v>3</v>
      </c>
      <c r="C910" s="194" t="s">
        <v>4</v>
      </c>
      <c r="D910" s="194" t="s">
        <v>5</v>
      </c>
      <c r="E910" s="196" t="s">
        <v>1940</v>
      </c>
      <c r="F910" s="196"/>
      <c r="G910" s="197" t="s">
        <v>6</v>
      </c>
      <c r="H910" s="195" t="s">
        <v>7</v>
      </c>
      <c r="I910" s="195" t="s">
        <v>8</v>
      </c>
      <c r="J910" s="239" t="s">
        <v>10</v>
      </c>
    </row>
    <row r="911" spans="1:10" ht="25.5" x14ac:dyDescent="0.2">
      <c r="A911" s="227" t="s">
        <v>1941</v>
      </c>
      <c r="B911" s="199" t="s">
        <v>1440</v>
      </c>
      <c r="C911" s="198" t="s">
        <v>437</v>
      </c>
      <c r="D911" s="198" t="s">
        <v>1441</v>
      </c>
      <c r="E911" s="200" t="s">
        <v>2009</v>
      </c>
      <c r="F911" s="200"/>
      <c r="G911" s="201" t="s">
        <v>26</v>
      </c>
      <c r="H911" s="202">
        <v>1</v>
      </c>
      <c r="I911" s="203">
        <v>659.77</v>
      </c>
      <c r="J911" s="228">
        <v>659.77</v>
      </c>
    </row>
    <row r="912" spans="1:10" ht="25.5" x14ac:dyDescent="0.2">
      <c r="A912" s="240" t="s">
        <v>2010</v>
      </c>
      <c r="B912" s="212" t="s">
        <v>2289</v>
      </c>
      <c r="C912" s="211" t="s">
        <v>17</v>
      </c>
      <c r="D912" s="211" t="s">
        <v>2290</v>
      </c>
      <c r="E912" s="213" t="s">
        <v>2013</v>
      </c>
      <c r="F912" s="213"/>
      <c r="G912" s="214" t="s">
        <v>1954</v>
      </c>
      <c r="H912" s="215">
        <v>1.3231999999999999</v>
      </c>
      <c r="I912" s="216">
        <v>29.32</v>
      </c>
      <c r="J912" s="241">
        <v>38.79</v>
      </c>
    </row>
    <row r="913" spans="1:10" ht="25.5" x14ac:dyDescent="0.2">
      <c r="A913" s="240" t="s">
        <v>2010</v>
      </c>
      <c r="B913" s="212" t="s">
        <v>2399</v>
      </c>
      <c r="C913" s="211" t="s">
        <v>17</v>
      </c>
      <c r="D913" s="211" t="s">
        <v>2400</v>
      </c>
      <c r="E913" s="213" t="s">
        <v>2013</v>
      </c>
      <c r="F913" s="213"/>
      <c r="G913" s="214" t="s">
        <v>1954</v>
      </c>
      <c r="H913" s="215">
        <v>1.3231999999999999</v>
      </c>
      <c r="I913" s="216">
        <v>22.54</v>
      </c>
      <c r="J913" s="241">
        <v>29.82</v>
      </c>
    </row>
    <row r="914" spans="1:10" x14ac:dyDescent="0.2">
      <c r="A914" s="229" t="s">
        <v>1943</v>
      </c>
      <c r="B914" s="205" t="s">
        <v>2422</v>
      </c>
      <c r="C914" s="204" t="s">
        <v>17</v>
      </c>
      <c r="D914" s="204" t="s">
        <v>2423</v>
      </c>
      <c r="E914" s="206" t="s">
        <v>1946</v>
      </c>
      <c r="F914" s="206"/>
      <c r="G914" s="207" t="s">
        <v>26</v>
      </c>
      <c r="H914" s="208">
        <v>1</v>
      </c>
      <c r="I914" s="209">
        <v>565.09</v>
      </c>
      <c r="J914" s="230">
        <v>565.09</v>
      </c>
    </row>
    <row r="915" spans="1:10" ht="25.5" x14ac:dyDescent="0.2">
      <c r="A915" s="229" t="s">
        <v>1943</v>
      </c>
      <c r="B915" s="205" t="s">
        <v>2424</v>
      </c>
      <c r="C915" s="204" t="s">
        <v>17</v>
      </c>
      <c r="D915" s="204" t="s">
        <v>2425</v>
      </c>
      <c r="E915" s="206" t="s">
        <v>1946</v>
      </c>
      <c r="F915" s="206"/>
      <c r="G915" s="207" t="s">
        <v>26</v>
      </c>
      <c r="H915" s="208">
        <v>3</v>
      </c>
      <c r="I915" s="209">
        <v>8.69</v>
      </c>
      <c r="J915" s="230">
        <v>26.07</v>
      </c>
    </row>
    <row r="916" spans="1:10" ht="25.5" x14ac:dyDescent="0.2">
      <c r="A916" s="231"/>
      <c r="B916" s="232"/>
      <c r="C916" s="232"/>
      <c r="D916" s="232"/>
      <c r="E916" s="232" t="s">
        <v>1969</v>
      </c>
      <c r="F916" s="233">
        <v>50.83</v>
      </c>
      <c r="G916" s="232" t="s">
        <v>1970</v>
      </c>
      <c r="H916" s="233">
        <v>0</v>
      </c>
      <c r="I916" s="232" t="s">
        <v>1971</v>
      </c>
      <c r="J916" s="234">
        <v>50.83</v>
      </c>
    </row>
    <row r="917" spans="1:10" ht="26.25" thickBot="1" x14ac:dyDescent="0.25">
      <c r="A917" s="231"/>
      <c r="B917" s="232"/>
      <c r="C917" s="232"/>
      <c r="D917" s="232"/>
      <c r="E917" s="232" t="s">
        <v>1972</v>
      </c>
      <c r="F917" s="233">
        <v>164.94</v>
      </c>
      <c r="G917" s="232"/>
      <c r="H917" s="235" t="s">
        <v>1973</v>
      </c>
      <c r="I917" s="235"/>
      <c r="J917" s="234">
        <v>824.71</v>
      </c>
    </row>
    <row r="918" spans="1:10" ht="15" thickTop="1" x14ac:dyDescent="0.2">
      <c r="A918" s="236"/>
      <c r="B918" s="210"/>
      <c r="C918" s="210"/>
      <c r="D918" s="210"/>
      <c r="E918" s="210"/>
      <c r="F918" s="210"/>
      <c r="G918" s="210"/>
      <c r="H918" s="210"/>
      <c r="I918" s="210"/>
      <c r="J918" s="237"/>
    </row>
    <row r="919" spans="1:10" ht="30" x14ac:dyDescent="0.2">
      <c r="A919" s="238" t="s">
        <v>1466</v>
      </c>
      <c r="B919" s="195" t="s">
        <v>3</v>
      </c>
      <c r="C919" s="194" t="s">
        <v>4</v>
      </c>
      <c r="D919" s="194" t="s">
        <v>5</v>
      </c>
      <c r="E919" s="196" t="s">
        <v>1940</v>
      </c>
      <c r="F919" s="196"/>
      <c r="G919" s="197" t="s">
        <v>6</v>
      </c>
      <c r="H919" s="195" t="s">
        <v>7</v>
      </c>
      <c r="I919" s="195" t="s">
        <v>8</v>
      </c>
      <c r="J919" s="239" t="s">
        <v>10</v>
      </c>
    </row>
    <row r="920" spans="1:10" x14ac:dyDescent="0.2">
      <c r="A920" s="227" t="s">
        <v>1941</v>
      </c>
      <c r="B920" s="199" t="s">
        <v>1467</v>
      </c>
      <c r="C920" s="198" t="s">
        <v>437</v>
      </c>
      <c r="D920" s="198" t="s">
        <v>1468</v>
      </c>
      <c r="E920" s="200" t="s">
        <v>2009</v>
      </c>
      <c r="F920" s="200"/>
      <c r="G920" s="201" t="s">
        <v>26</v>
      </c>
      <c r="H920" s="202">
        <v>1</v>
      </c>
      <c r="I920" s="203">
        <v>195.69</v>
      </c>
      <c r="J920" s="228">
        <v>195.69</v>
      </c>
    </row>
    <row r="921" spans="1:10" ht="25.5" x14ac:dyDescent="0.2">
      <c r="A921" s="240" t="s">
        <v>2010</v>
      </c>
      <c r="B921" s="212" t="s">
        <v>2399</v>
      </c>
      <c r="C921" s="211" t="s">
        <v>17</v>
      </c>
      <c r="D921" s="211" t="s">
        <v>2400</v>
      </c>
      <c r="E921" s="213" t="s">
        <v>2013</v>
      </c>
      <c r="F921" s="213"/>
      <c r="G921" s="214" t="s">
        <v>1954</v>
      </c>
      <c r="H921" s="215">
        <v>0.2</v>
      </c>
      <c r="I921" s="216">
        <v>22.54</v>
      </c>
      <c r="J921" s="241">
        <v>4.5</v>
      </c>
    </row>
    <row r="922" spans="1:10" ht="25.5" x14ac:dyDescent="0.2">
      <c r="A922" s="240" t="s">
        <v>2010</v>
      </c>
      <c r="B922" s="212" t="s">
        <v>2289</v>
      </c>
      <c r="C922" s="211" t="s">
        <v>17</v>
      </c>
      <c r="D922" s="211" t="s">
        <v>2290</v>
      </c>
      <c r="E922" s="213" t="s">
        <v>2013</v>
      </c>
      <c r="F922" s="213"/>
      <c r="G922" s="214" t="s">
        <v>1954</v>
      </c>
      <c r="H922" s="215">
        <v>0.2</v>
      </c>
      <c r="I922" s="216">
        <v>29.32</v>
      </c>
      <c r="J922" s="241">
        <v>5.86</v>
      </c>
    </row>
    <row r="923" spans="1:10" ht="25.5" x14ac:dyDescent="0.2">
      <c r="A923" s="229" t="s">
        <v>1943</v>
      </c>
      <c r="B923" s="205" t="s">
        <v>2426</v>
      </c>
      <c r="C923" s="204" t="s">
        <v>17</v>
      </c>
      <c r="D923" s="204" t="s">
        <v>2427</v>
      </c>
      <c r="E923" s="206" t="s">
        <v>1946</v>
      </c>
      <c r="F923" s="206"/>
      <c r="G923" s="207" t="s">
        <v>26</v>
      </c>
      <c r="H923" s="208">
        <v>1</v>
      </c>
      <c r="I923" s="209">
        <v>185.33</v>
      </c>
      <c r="J923" s="230">
        <v>185.33</v>
      </c>
    </row>
    <row r="924" spans="1:10" ht="25.5" x14ac:dyDescent="0.2">
      <c r="A924" s="231"/>
      <c r="B924" s="232"/>
      <c r="C924" s="232"/>
      <c r="D924" s="232"/>
      <c r="E924" s="232" t="s">
        <v>1969</v>
      </c>
      <c r="F924" s="233">
        <v>7.68</v>
      </c>
      <c r="G924" s="232" t="s">
        <v>1970</v>
      </c>
      <c r="H924" s="233">
        <v>0</v>
      </c>
      <c r="I924" s="232" t="s">
        <v>1971</v>
      </c>
      <c r="J924" s="234">
        <v>7.68</v>
      </c>
    </row>
    <row r="925" spans="1:10" ht="26.25" thickBot="1" x14ac:dyDescent="0.25">
      <c r="A925" s="231"/>
      <c r="B925" s="232"/>
      <c r="C925" s="232"/>
      <c r="D925" s="232"/>
      <c r="E925" s="232" t="s">
        <v>1972</v>
      </c>
      <c r="F925" s="233">
        <v>48.92</v>
      </c>
      <c r="G925" s="232"/>
      <c r="H925" s="235" t="s">
        <v>1973</v>
      </c>
      <c r="I925" s="235"/>
      <c r="J925" s="234">
        <v>244.61</v>
      </c>
    </row>
    <row r="926" spans="1:10" ht="15" thickTop="1" x14ac:dyDescent="0.2">
      <c r="A926" s="236"/>
      <c r="B926" s="210"/>
      <c r="C926" s="210"/>
      <c r="D926" s="210"/>
      <c r="E926" s="210"/>
      <c r="F926" s="210"/>
      <c r="G926" s="210"/>
      <c r="H926" s="210"/>
      <c r="I926" s="210"/>
      <c r="J926" s="237"/>
    </row>
    <row r="927" spans="1:10" ht="30" x14ac:dyDescent="0.2">
      <c r="A927" s="238" t="s">
        <v>1498</v>
      </c>
      <c r="B927" s="195" t="s">
        <v>3</v>
      </c>
      <c r="C927" s="194" t="s">
        <v>4</v>
      </c>
      <c r="D927" s="194" t="s">
        <v>5</v>
      </c>
      <c r="E927" s="196" t="s">
        <v>1940</v>
      </c>
      <c r="F927" s="196"/>
      <c r="G927" s="197" t="s">
        <v>6</v>
      </c>
      <c r="H927" s="195" t="s">
        <v>7</v>
      </c>
      <c r="I927" s="195" t="s">
        <v>8</v>
      </c>
      <c r="J927" s="239" t="s">
        <v>10</v>
      </c>
    </row>
    <row r="928" spans="1:10" ht="25.5" x14ac:dyDescent="0.2">
      <c r="A928" s="227" t="s">
        <v>1941</v>
      </c>
      <c r="B928" s="199" t="s">
        <v>1499</v>
      </c>
      <c r="C928" s="198" t="s">
        <v>437</v>
      </c>
      <c r="D928" s="198" t="s">
        <v>1500</v>
      </c>
      <c r="E928" s="200" t="s">
        <v>2009</v>
      </c>
      <c r="F928" s="200"/>
      <c r="G928" s="201" t="s">
        <v>34</v>
      </c>
      <c r="H928" s="202">
        <v>1</v>
      </c>
      <c r="I928" s="203">
        <v>49.57</v>
      </c>
      <c r="J928" s="228">
        <v>49.57</v>
      </c>
    </row>
    <row r="929" spans="1:10" ht="38.25" x14ac:dyDescent="0.2">
      <c r="A929" s="240" t="s">
        <v>2010</v>
      </c>
      <c r="B929" s="212" t="s">
        <v>2428</v>
      </c>
      <c r="C929" s="211" t="s">
        <v>17</v>
      </c>
      <c r="D929" s="211" t="s">
        <v>2429</v>
      </c>
      <c r="E929" s="213" t="s">
        <v>2430</v>
      </c>
      <c r="F929" s="213"/>
      <c r="G929" s="214" t="s">
        <v>34</v>
      </c>
      <c r="H929" s="215">
        <v>1</v>
      </c>
      <c r="I929" s="216">
        <v>10.93</v>
      </c>
      <c r="J929" s="241">
        <v>10.93</v>
      </c>
    </row>
    <row r="930" spans="1:10" ht="25.5" x14ac:dyDescent="0.2">
      <c r="A930" s="240" t="s">
        <v>2010</v>
      </c>
      <c r="B930" s="212" t="s">
        <v>2399</v>
      </c>
      <c r="C930" s="211" t="s">
        <v>17</v>
      </c>
      <c r="D930" s="211" t="s">
        <v>2400</v>
      </c>
      <c r="E930" s="213" t="s">
        <v>2013</v>
      </c>
      <c r="F930" s="213"/>
      <c r="G930" s="214" t="s">
        <v>1954</v>
      </c>
      <c r="H930" s="215">
        <v>0.15720000000000001</v>
      </c>
      <c r="I930" s="216">
        <v>22.54</v>
      </c>
      <c r="J930" s="241">
        <v>3.54</v>
      </c>
    </row>
    <row r="931" spans="1:10" ht="25.5" x14ac:dyDescent="0.2">
      <c r="A931" s="240" t="s">
        <v>2010</v>
      </c>
      <c r="B931" s="212" t="s">
        <v>2289</v>
      </c>
      <c r="C931" s="211" t="s">
        <v>17</v>
      </c>
      <c r="D931" s="211" t="s">
        <v>2290</v>
      </c>
      <c r="E931" s="213" t="s">
        <v>2013</v>
      </c>
      <c r="F931" s="213"/>
      <c r="G931" s="214" t="s">
        <v>1954</v>
      </c>
      <c r="H931" s="215">
        <v>0.15720000000000001</v>
      </c>
      <c r="I931" s="216">
        <v>29.32</v>
      </c>
      <c r="J931" s="241">
        <v>4.5999999999999996</v>
      </c>
    </row>
    <row r="932" spans="1:10" ht="25.5" x14ac:dyDescent="0.2">
      <c r="A932" s="229" t="s">
        <v>1943</v>
      </c>
      <c r="B932" s="205" t="s">
        <v>2431</v>
      </c>
      <c r="C932" s="204" t="s">
        <v>17</v>
      </c>
      <c r="D932" s="204" t="s">
        <v>2432</v>
      </c>
      <c r="E932" s="206" t="s">
        <v>1946</v>
      </c>
      <c r="F932" s="206"/>
      <c r="G932" s="207" t="s">
        <v>34</v>
      </c>
      <c r="H932" s="208">
        <v>1.05</v>
      </c>
      <c r="I932" s="209">
        <v>29.05</v>
      </c>
      <c r="J932" s="230">
        <v>30.5</v>
      </c>
    </row>
    <row r="933" spans="1:10" ht="25.5" x14ac:dyDescent="0.2">
      <c r="A933" s="231"/>
      <c r="B933" s="232"/>
      <c r="C933" s="232"/>
      <c r="D933" s="232"/>
      <c r="E933" s="232" t="s">
        <v>1969</v>
      </c>
      <c r="F933" s="233">
        <v>11</v>
      </c>
      <c r="G933" s="232" t="s">
        <v>1970</v>
      </c>
      <c r="H933" s="233">
        <v>0</v>
      </c>
      <c r="I933" s="232" t="s">
        <v>1971</v>
      </c>
      <c r="J933" s="234">
        <v>11</v>
      </c>
    </row>
    <row r="934" spans="1:10" ht="26.25" thickBot="1" x14ac:dyDescent="0.25">
      <c r="A934" s="231"/>
      <c r="B934" s="232"/>
      <c r="C934" s="232"/>
      <c r="D934" s="232"/>
      <c r="E934" s="232" t="s">
        <v>1972</v>
      </c>
      <c r="F934" s="233">
        <v>12.39</v>
      </c>
      <c r="G934" s="232"/>
      <c r="H934" s="235" t="s">
        <v>1973</v>
      </c>
      <c r="I934" s="235"/>
      <c r="J934" s="234">
        <v>61.96</v>
      </c>
    </row>
    <row r="935" spans="1:10" ht="15" thickTop="1" x14ac:dyDescent="0.2">
      <c r="A935" s="236"/>
      <c r="B935" s="210"/>
      <c r="C935" s="210"/>
      <c r="D935" s="210"/>
      <c r="E935" s="210"/>
      <c r="F935" s="210"/>
      <c r="G935" s="210"/>
      <c r="H935" s="210"/>
      <c r="I935" s="210"/>
      <c r="J935" s="237"/>
    </row>
    <row r="936" spans="1:10" ht="30" x14ac:dyDescent="0.2">
      <c r="A936" s="238" t="s">
        <v>1502</v>
      </c>
      <c r="B936" s="195" t="s">
        <v>3</v>
      </c>
      <c r="C936" s="194" t="s">
        <v>4</v>
      </c>
      <c r="D936" s="194" t="s">
        <v>5</v>
      </c>
      <c r="E936" s="196" t="s">
        <v>1940</v>
      </c>
      <c r="F936" s="196"/>
      <c r="G936" s="197" t="s">
        <v>6</v>
      </c>
      <c r="H936" s="195" t="s">
        <v>7</v>
      </c>
      <c r="I936" s="195" t="s">
        <v>8</v>
      </c>
      <c r="J936" s="239" t="s">
        <v>10</v>
      </c>
    </row>
    <row r="937" spans="1:10" ht="25.5" x14ac:dyDescent="0.2">
      <c r="A937" s="227" t="s">
        <v>1941</v>
      </c>
      <c r="B937" s="199" t="s">
        <v>1503</v>
      </c>
      <c r="C937" s="198" t="s">
        <v>437</v>
      </c>
      <c r="D937" s="198" t="s">
        <v>1504</v>
      </c>
      <c r="E937" s="200" t="s">
        <v>2009</v>
      </c>
      <c r="F937" s="200"/>
      <c r="G937" s="201" t="s">
        <v>34</v>
      </c>
      <c r="H937" s="202">
        <v>1</v>
      </c>
      <c r="I937" s="203">
        <v>71.14</v>
      </c>
      <c r="J937" s="228">
        <v>71.14</v>
      </c>
    </row>
    <row r="938" spans="1:10" ht="38.25" x14ac:dyDescent="0.2">
      <c r="A938" s="240" t="s">
        <v>2010</v>
      </c>
      <c r="B938" s="212" t="s">
        <v>2428</v>
      </c>
      <c r="C938" s="211" t="s">
        <v>17</v>
      </c>
      <c r="D938" s="211" t="s">
        <v>2429</v>
      </c>
      <c r="E938" s="213" t="s">
        <v>2430</v>
      </c>
      <c r="F938" s="213"/>
      <c r="G938" s="214" t="s">
        <v>34</v>
      </c>
      <c r="H938" s="215">
        <v>1</v>
      </c>
      <c r="I938" s="216">
        <v>10.93</v>
      </c>
      <c r="J938" s="241">
        <v>10.93</v>
      </c>
    </row>
    <row r="939" spans="1:10" ht="25.5" x14ac:dyDescent="0.2">
      <c r="A939" s="240" t="s">
        <v>2010</v>
      </c>
      <c r="B939" s="212" t="s">
        <v>2289</v>
      </c>
      <c r="C939" s="211" t="s">
        <v>17</v>
      </c>
      <c r="D939" s="211" t="s">
        <v>2290</v>
      </c>
      <c r="E939" s="213" t="s">
        <v>2013</v>
      </c>
      <c r="F939" s="213"/>
      <c r="G939" s="214" t="s">
        <v>1954</v>
      </c>
      <c r="H939" s="215">
        <v>0.15720000000000001</v>
      </c>
      <c r="I939" s="216">
        <v>29.32</v>
      </c>
      <c r="J939" s="241">
        <v>4.5999999999999996</v>
      </c>
    </row>
    <row r="940" spans="1:10" ht="25.5" x14ac:dyDescent="0.2">
      <c r="A940" s="240" t="s">
        <v>2010</v>
      </c>
      <c r="B940" s="212" t="s">
        <v>2399</v>
      </c>
      <c r="C940" s="211" t="s">
        <v>17</v>
      </c>
      <c r="D940" s="211" t="s">
        <v>2400</v>
      </c>
      <c r="E940" s="213" t="s">
        <v>2013</v>
      </c>
      <c r="F940" s="213"/>
      <c r="G940" s="214" t="s">
        <v>1954</v>
      </c>
      <c r="H940" s="215">
        <v>0.15720000000000001</v>
      </c>
      <c r="I940" s="216">
        <v>22.54</v>
      </c>
      <c r="J940" s="241">
        <v>3.54</v>
      </c>
    </row>
    <row r="941" spans="1:10" ht="25.5" x14ac:dyDescent="0.2">
      <c r="A941" s="229" t="s">
        <v>1943</v>
      </c>
      <c r="B941" s="205" t="s">
        <v>2433</v>
      </c>
      <c r="C941" s="204" t="s">
        <v>17</v>
      </c>
      <c r="D941" s="204" t="s">
        <v>2434</v>
      </c>
      <c r="E941" s="206" t="s">
        <v>1946</v>
      </c>
      <c r="F941" s="206"/>
      <c r="G941" s="207" t="s">
        <v>34</v>
      </c>
      <c r="H941" s="208">
        <v>1.1499999999999999</v>
      </c>
      <c r="I941" s="209">
        <v>45.28</v>
      </c>
      <c r="J941" s="230">
        <v>52.07</v>
      </c>
    </row>
    <row r="942" spans="1:10" ht="25.5" x14ac:dyDescent="0.2">
      <c r="A942" s="231"/>
      <c r="B942" s="232"/>
      <c r="C942" s="232"/>
      <c r="D942" s="232"/>
      <c r="E942" s="232" t="s">
        <v>1969</v>
      </c>
      <c r="F942" s="233">
        <v>11</v>
      </c>
      <c r="G942" s="232" t="s">
        <v>1970</v>
      </c>
      <c r="H942" s="233">
        <v>0</v>
      </c>
      <c r="I942" s="232" t="s">
        <v>1971</v>
      </c>
      <c r="J942" s="234">
        <v>11</v>
      </c>
    </row>
    <row r="943" spans="1:10" ht="26.25" thickBot="1" x14ac:dyDescent="0.25">
      <c r="A943" s="231"/>
      <c r="B943" s="232"/>
      <c r="C943" s="232"/>
      <c r="D943" s="232"/>
      <c r="E943" s="232" t="s">
        <v>1972</v>
      </c>
      <c r="F943" s="233">
        <v>17.78</v>
      </c>
      <c r="G943" s="232"/>
      <c r="H943" s="235" t="s">
        <v>1973</v>
      </c>
      <c r="I943" s="235"/>
      <c r="J943" s="234">
        <v>88.92</v>
      </c>
    </row>
    <row r="944" spans="1:10" ht="15" thickTop="1" x14ac:dyDescent="0.2">
      <c r="A944" s="236"/>
      <c r="B944" s="210"/>
      <c r="C944" s="210"/>
      <c r="D944" s="210"/>
      <c r="E944" s="210"/>
      <c r="F944" s="210"/>
      <c r="G944" s="210"/>
      <c r="H944" s="210"/>
      <c r="I944" s="210"/>
      <c r="J944" s="237"/>
    </row>
    <row r="945" spans="1:10" ht="30" x14ac:dyDescent="0.2">
      <c r="A945" s="238" t="s">
        <v>1603</v>
      </c>
      <c r="B945" s="195" t="s">
        <v>3</v>
      </c>
      <c r="C945" s="194" t="s">
        <v>4</v>
      </c>
      <c r="D945" s="194" t="s">
        <v>5</v>
      </c>
      <c r="E945" s="196" t="s">
        <v>1940</v>
      </c>
      <c r="F945" s="196"/>
      <c r="G945" s="197" t="s">
        <v>6</v>
      </c>
      <c r="H945" s="195" t="s">
        <v>7</v>
      </c>
      <c r="I945" s="195" t="s">
        <v>8</v>
      </c>
      <c r="J945" s="239" t="s">
        <v>10</v>
      </c>
    </row>
    <row r="946" spans="1:10" ht="25.5" x14ac:dyDescent="0.2">
      <c r="A946" s="227" t="s">
        <v>1941</v>
      </c>
      <c r="B946" s="199" t="s">
        <v>1604</v>
      </c>
      <c r="C946" s="198" t="s">
        <v>437</v>
      </c>
      <c r="D946" s="198" t="s">
        <v>1605</v>
      </c>
      <c r="E946" s="200" t="s">
        <v>2009</v>
      </c>
      <c r="F946" s="200"/>
      <c r="G946" s="201" t="s">
        <v>34</v>
      </c>
      <c r="H946" s="202">
        <v>1</v>
      </c>
      <c r="I946" s="203">
        <v>149.24</v>
      </c>
      <c r="J946" s="228">
        <v>149.24</v>
      </c>
    </row>
    <row r="947" spans="1:10" ht="25.5" x14ac:dyDescent="0.2">
      <c r="A947" s="240" t="s">
        <v>2010</v>
      </c>
      <c r="B947" s="212" t="s">
        <v>2289</v>
      </c>
      <c r="C947" s="211" t="s">
        <v>17</v>
      </c>
      <c r="D947" s="211" t="s">
        <v>2290</v>
      </c>
      <c r="E947" s="213" t="s">
        <v>2013</v>
      </c>
      <c r="F947" s="213"/>
      <c r="G947" s="214" t="s">
        <v>1954</v>
      </c>
      <c r="H947" s="215">
        <v>0.12</v>
      </c>
      <c r="I947" s="216">
        <v>29.32</v>
      </c>
      <c r="J947" s="241">
        <v>3.51</v>
      </c>
    </row>
    <row r="948" spans="1:10" ht="25.5" x14ac:dyDescent="0.2">
      <c r="A948" s="240" t="s">
        <v>2010</v>
      </c>
      <c r="B948" s="212" t="s">
        <v>2399</v>
      </c>
      <c r="C948" s="211" t="s">
        <v>17</v>
      </c>
      <c r="D948" s="211" t="s">
        <v>2400</v>
      </c>
      <c r="E948" s="213" t="s">
        <v>2013</v>
      </c>
      <c r="F948" s="213"/>
      <c r="G948" s="214" t="s">
        <v>1954</v>
      </c>
      <c r="H948" s="215">
        <v>0.12</v>
      </c>
      <c r="I948" s="216">
        <v>22.54</v>
      </c>
      <c r="J948" s="241">
        <v>2.7</v>
      </c>
    </row>
    <row r="949" spans="1:10" ht="38.25" x14ac:dyDescent="0.2">
      <c r="A949" s="229" t="s">
        <v>1943</v>
      </c>
      <c r="B949" s="205" t="s">
        <v>2435</v>
      </c>
      <c r="C949" s="204" t="s">
        <v>404</v>
      </c>
      <c r="D949" s="204" t="s">
        <v>2436</v>
      </c>
      <c r="E949" s="206" t="s">
        <v>1946</v>
      </c>
      <c r="F949" s="206"/>
      <c r="G949" s="207" t="s">
        <v>34</v>
      </c>
      <c r="H949" s="208">
        <v>1</v>
      </c>
      <c r="I949" s="209">
        <v>91.61</v>
      </c>
      <c r="J949" s="230">
        <v>91.61</v>
      </c>
    </row>
    <row r="950" spans="1:10" ht="38.25" x14ac:dyDescent="0.2">
      <c r="A950" s="229" t="s">
        <v>1943</v>
      </c>
      <c r="B950" s="205" t="s">
        <v>2437</v>
      </c>
      <c r="C950" s="204" t="s">
        <v>404</v>
      </c>
      <c r="D950" s="204" t="s">
        <v>2438</v>
      </c>
      <c r="E950" s="206" t="s">
        <v>1946</v>
      </c>
      <c r="F950" s="206"/>
      <c r="G950" s="207" t="s">
        <v>34</v>
      </c>
      <c r="H950" s="208">
        <v>1</v>
      </c>
      <c r="I950" s="209">
        <v>51.42</v>
      </c>
      <c r="J950" s="230">
        <v>51.42</v>
      </c>
    </row>
    <row r="951" spans="1:10" ht="25.5" x14ac:dyDescent="0.2">
      <c r="A951" s="231"/>
      <c r="B951" s="232"/>
      <c r="C951" s="232"/>
      <c r="D951" s="232"/>
      <c r="E951" s="232" t="s">
        <v>1969</v>
      </c>
      <c r="F951" s="233">
        <v>4.5999999999999996</v>
      </c>
      <c r="G951" s="232" t="s">
        <v>1970</v>
      </c>
      <c r="H951" s="233">
        <v>0</v>
      </c>
      <c r="I951" s="232" t="s">
        <v>1971</v>
      </c>
      <c r="J951" s="234">
        <v>4.5999999999999996</v>
      </c>
    </row>
    <row r="952" spans="1:10" ht="26.25" thickBot="1" x14ac:dyDescent="0.25">
      <c r="A952" s="231"/>
      <c r="B952" s="232"/>
      <c r="C952" s="232"/>
      <c r="D952" s="232"/>
      <c r="E952" s="232" t="s">
        <v>1972</v>
      </c>
      <c r="F952" s="233">
        <v>37.31</v>
      </c>
      <c r="G952" s="232"/>
      <c r="H952" s="235" t="s">
        <v>1973</v>
      </c>
      <c r="I952" s="235"/>
      <c r="J952" s="234">
        <v>186.55</v>
      </c>
    </row>
    <row r="953" spans="1:10" ht="15" thickTop="1" x14ac:dyDescent="0.2">
      <c r="A953" s="236"/>
      <c r="B953" s="210"/>
      <c r="C953" s="210"/>
      <c r="D953" s="210"/>
      <c r="E953" s="210"/>
      <c r="F953" s="210"/>
      <c r="G953" s="210"/>
      <c r="H953" s="210"/>
      <c r="I953" s="210"/>
      <c r="J953" s="237"/>
    </row>
    <row r="954" spans="1:10" ht="30" x14ac:dyDescent="0.2">
      <c r="A954" s="238" t="s">
        <v>1615</v>
      </c>
      <c r="B954" s="195" t="s">
        <v>3</v>
      </c>
      <c r="C954" s="194" t="s">
        <v>4</v>
      </c>
      <c r="D954" s="194" t="s">
        <v>5</v>
      </c>
      <c r="E954" s="196" t="s">
        <v>1940</v>
      </c>
      <c r="F954" s="196"/>
      <c r="G954" s="197" t="s">
        <v>6</v>
      </c>
      <c r="H954" s="195" t="s">
        <v>7</v>
      </c>
      <c r="I954" s="195" t="s">
        <v>8</v>
      </c>
      <c r="J954" s="239" t="s">
        <v>10</v>
      </c>
    </row>
    <row r="955" spans="1:10" x14ac:dyDescent="0.2">
      <c r="A955" s="227" t="s">
        <v>1941</v>
      </c>
      <c r="B955" s="199" t="s">
        <v>1616</v>
      </c>
      <c r="C955" s="198" t="s">
        <v>404</v>
      </c>
      <c r="D955" s="198" t="s">
        <v>1617</v>
      </c>
      <c r="E955" s="200">
        <v>38.07</v>
      </c>
      <c r="F955" s="200"/>
      <c r="G955" s="201" t="s">
        <v>34</v>
      </c>
      <c r="H955" s="202">
        <v>1</v>
      </c>
      <c r="I955" s="203">
        <v>45.09</v>
      </c>
      <c r="J955" s="228">
        <v>45.09</v>
      </c>
    </row>
    <row r="956" spans="1:10" ht="38.25" x14ac:dyDescent="0.2">
      <c r="A956" s="229" t="s">
        <v>1943</v>
      </c>
      <c r="B956" s="205" t="s">
        <v>2375</v>
      </c>
      <c r="C956" s="204" t="s">
        <v>404</v>
      </c>
      <c r="D956" s="204" t="s">
        <v>2376</v>
      </c>
      <c r="E956" s="206" t="s">
        <v>1953</v>
      </c>
      <c r="F956" s="206"/>
      <c r="G956" s="207" t="s">
        <v>1954</v>
      </c>
      <c r="H956" s="208">
        <v>0.25</v>
      </c>
      <c r="I956" s="209">
        <v>30.91</v>
      </c>
      <c r="J956" s="230">
        <v>7.72</v>
      </c>
    </row>
    <row r="957" spans="1:10" ht="38.25" x14ac:dyDescent="0.2">
      <c r="A957" s="229" t="s">
        <v>1943</v>
      </c>
      <c r="B957" s="205" t="s">
        <v>2439</v>
      </c>
      <c r="C957" s="204" t="s">
        <v>404</v>
      </c>
      <c r="D957" s="204" t="s">
        <v>2440</v>
      </c>
      <c r="E957" s="206" t="s">
        <v>1946</v>
      </c>
      <c r="F957" s="206"/>
      <c r="G957" s="207" t="s">
        <v>34</v>
      </c>
      <c r="H957" s="208">
        <v>1.25</v>
      </c>
      <c r="I957" s="209">
        <v>25.67</v>
      </c>
      <c r="J957" s="230">
        <v>32.08</v>
      </c>
    </row>
    <row r="958" spans="1:10" ht="38.25" x14ac:dyDescent="0.2">
      <c r="A958" s="229" t="s">
        <v>1943</v>
      </c>
      <c r="B958" s="205" t="s">
        <v>2406</v>
      </c>
      <c r="C958" s="204" t="s">
        <v>404</v>
      </c>
      <c r="D958" s="204" t="s">
        <v>2407</v>
      </c>
      <c r="E958" s="206" t="s">
        <v>1953</v>
      </c>
      <c r="F958" s="206"/>
      <c r="G958" s="207" t="s">
        <v>1954</v>
      </c>
      <c r="H958" s="208">
        <v>0.25</v>
      </c>
      <c r="I958" s="209">
        <v>21.19</v>
      </c>
      <c r="J958" s="230">
        <v>5.29</v>
      </c>
    </row>
    <row r="959" spans="1:10" ht="25.5" x14ac:dyDescent="0.2">
      <c r="A959" s="231"/>
      <c r="B959" s="232"/>
      <c r="C959" s="232"/>
      <c r="D959" s="232"/>
      <c r="E959" s="232" t="s">
        <v>1969</v>
      </c>
      <c r="F959" s="233">
        <v>13.01</v>
      </c>
      <c r="G959" s="232" t="s">
        <v>1970</v>
      </c>
      <c r="H959" s="233">
        <v>0</v>
      </c>
      <c r="I959" s="232" t="s">
        <v>1971</v>
      </c>
      <c r="J959" s="234">
        <v>13.01</v>
      </c>
    </row>
    <row r="960" spans="1:10" ht="26.25" thickBot="1" x14ac:dyDescent="0.25">
      <c r="A960" s="231"/>
      <c r="B960" s="232"/>
      <c r="C960" s="232"/>
      <c r="D960" s="232"/>
      <c r="E960" s="232" t="s">
        <v>1972</v>
      </c>
      <c r="F960" s="233">
        <v>11.27</v>
      </c>
      <c r="G960" s="232"/>
      <c r="H960" s="235" t="s">
        <v>1973</v>
      </c>
      <c r="I960" s="235"/>
      <c r="J960" s="234">
        <v>56.36</v>
      </c>
    </row>
    <row r="961" spans="1:10" ht="15" thickTop="1" x14ac:dyDescent="0.2">
      <c r="A961" s="236"/>
      <c r="B961" s="210"/>
      <c r="C961" s="210"/>
      <c r="D961" s="210"/>
      <c r="E961" s="210"/>
      <c r="F961" s="210"/>
      <c r="G961" s="210"/>
      <c r="H961" s="210"/>
      <c r="I961" s="210"/>
      <c r="J961" s="237"/>
    </row>
    <row r="962" spans="1:10" ht="30" x14ac:dyDescent="0.2">
      <c r="A962" s="238" t="s">
        <v>1647</v>
      </c>
      <c r="B962" s="195" t="s">
        <v>3</v>
      </c>
      <c r="C962" s="194" t="s">
        <v>4</v>
      </c>
      <c r="D962" s="194" t="s">
        <v>5</v>
      </c>
      <c r="E962" s="196" t="s">
        <v>1940</v>
      </c>
      <c r="F962" s="196"/>
      <c r="G962" s="197" t="s">
        <v>6</v>
      </c>
      <c r="H962" s="195" t="s">
        <v>7</v>
      </c>
      <c r="I962" s="195" t="s">
        <v>8</v>
      </c>
      <c r="J962" s="239" t="s">
        <v>10</v>
      </c>
    </row>
    <row r="963" spans="1:10" x14ac:dyDescent="0.2">
      <c r="A963" s="227" t="s">
        <v>1941</v>
      </c>
      <c r="B963" s="199" t="s">
        <v>1648</v>
      </c>
      <c r="C963" s="198" t="s">
        <v>437</v>
      </c>
      <c r="D963" s="198" t="s">
        <v>1649</v>
      </c>
      <c r="E963" s="200" t="s">
        <v>2009</v>
      </c>
      <c r="F963" s="200"/>
      <c r="G963" s="201" t="s">
        <v>26</v>
      </c>
      <c r="H963" s="202">
        <v>1</v>
      </c>
      <c r="I963" s="203">
        <v>12.56</v>
      </c>
      <c r="J963" s="228">
        <v>12.56</v>
      </c>
    </row>
    <row r="964" spans="1:10" ht="25.5" x14ac:dyDescent="0.2">
      <c r="A964" s="240" t="s">
        <v>2010</v>
      </c>
      <c r="B964" s="212" t="s">
        <v>2441</v>
      </c>
      <c r="C964" s="211" t="s">
        <v>17</v>
      </c>
      <c r="D964" s="211" t="s">
        <v>2442</v>
      </c>
      <c r="E964" s="213" t="s">
        <v>2443</v>
      </c>
      <c r="F964" s="213"/>
      <c r="G964" s="214" t="s">
        <v>26</v>
      </c>
      <c r="H964" s="215">
        <v>1</v>
      </c>
      <c r="I964" s="216">
        <v>10.46</v>
      </c>
      <c r="J964" s="241">
        <v>10.46</v>
      </c>
    </row>
    <row r="965" spans="1:10" x14ac:dyDescent="0.2">
      <c r="A965" s="229" t="s">
        <v>1943</v>
      </c>
      <c r="B965" s="205" t="s">
        <v>2444</v>
      </c>
      <c r="C965" s="204" t="s">
        <v>17</v>
      </c>
      <c r="D965" s="204" t="s">
        <v>1649</v>
      </c>
      <c r="E965" s="206" t="s">
        <v>1946</v>
      </c>
      <c r="F965" s="206"/>
      <c r="G965" s="207" t="s">
        <v>26</v>
      </c>
      <c r="H965" s="208">
        <v>1</v>
      </c>
      <c r="I965" s="209">
        <v>2.1</v>
      </c>
      <c r="J965" s="230">
        <v>2.1</v>
      </c>
    </row>
    <row r="966" spans="1:10" ht="25.5" x14ac:dyDescent="0.2">
      <c r="A966" s="231"/>
      <c r="B966" s="232"/>
      <c r="C966" s="232"/>
      <c r="D966" s="232"/>
      <c r="E966" s="232" t="s">
        <v>1969</v>
      </c>
      <c r="F966" s="233">
        <v>4.91</v>
      </c>
      <c r="G966" s="232" t="s">
        <v>1970</v>
      </c>
      <c r="H966" s="233">
        <v>0</v>
      </c>
      <c r="I966" s="232" t="s">
        <v>1971</v>
      </c>
      <c r="J966" s="234">
        <v>4.91</v>
      </c>
    </row>
    <row r="967" spans="1:10" ht="26.25" thickBot="1" x14ac:dyDescent="0.25">
      <c r="A967" s="231"/>
      <c r="B967" s="232"/>
      <c r="C967" s="232"/>
      <c r="D967" s="232"/>
      <c r="E967" s="232" t="s">
        <v>1972</v>
      </c>
      <c r="F967" s="233">
        <v>3.14</v>
      </c>
      <c r="G967" s="232"/>
      <c r="H967" s="235" t="s">
        <v>1973</v>
      </c>
      <c r="I967" s="235"/>
      <c r="J967" s="234">
        <v>15.7</v>
      </c>
    </row>
    <row r="968" spans="1:10" ht="15" thickTop="1" x14ac:dyDescent="0.2">
      <c r="A968" s="236"/>
      <c r="B968" s="210"/>
      <c r="C968" s="210"/>
      <c r="D968" s="210"/>
      <c r="E968" s="210"/>
      <c r="F968" s="210"/>
      <c r="G968" s="210"/>
      <c r="H968" s="210"/>
      <c r="I968" s="210"/>
      <c r="J968" s="237"/>
    </row>
    <row r="969" spans="1:10" ht="30" x14ac:dyDescent="0.2">
      <c r="A969" s="238" t="s">
        <v>1650</v>
      </c>
      <c r="B969" s="195" t="s">
        <v>3</v>
      </c>
      <c r="C969" s="194" t="s">
        <v>4</v>
      </c>
      <c r="D969" s="194" t="s">
        <v>5</v>
      </c>
      <c r="E969" s="196" t="s">
        <v>1940</v>
      </c>
      <c r="F969" s="196"/>
      <c r="G969" s="197" t="s">
        <v>6</v>
      </c>
      <c r="H969" s="195" t="s">
        <v>7</v>
      </c>
      <c r="I969" s="195" t="s">
        <v>8</v>
      </c>
      <c r="J969" s="239" t="s">
        <v>10</v>
      </c>
    </row>
    <row r="970" spans="1:10" x14ac:dyDescent="0.2">
      <c r="A970" s="227" t="s">
        <v>1941</v>
      </c>
      <c r="B970" s="199" t="s">
        <v>1651</v>
      </c>
      <c r="C970" s="198" t="s">
        <v>437</v>
      </c>
      <c r="D970" s="198" t="s">
        <v>1652</v>
      </c>
      <c r="E970" s="200" t="s">
        <v>2009</v>
      </c>
      <c r="F970" s="200"/>
      <c r="G970" s="201" t="s">
        <v>26</v>
      </c>
      <c r="H970" s="202">
        <v>1</v>
      </c>
      <c r="I970" s="203">
        <v>48.78</v>
      </c>
      <c r="J970" s="228">
        <v>48.78</v>
      </c>
    </row>
    <row r="971" spans="1:10" ht="25.5" x14ac:dyDescent="0.2">
      <c r="A971" s="240" t="s">
        <v>2010</v>
      </c>
      <c r="B971" s="212" t="s">
        <v>2289</v>
      </c>
      <c r="C971" s="211" t="s">
        <v>17</v>
      </c>
      <c r="D971" s="211" t="s">
        <v>2290</v>
      </c>
      <c r="E971" s="213" t="s">
        <v>2013</v>
      </c>
      <c r="F971" s="213"/>
      <c r="G971" s="214" t="s">
        <v>1954</v>
      </c>
      <c r="H971" s="215">
        <v>0.33789999999999998</v>
      </c>
      <c r="I971" s="216">
        <v>29.32</v>
      </c>
      <c r="J971" s="241">
        <v>9.9</v>
      </c>
    </row>
    <row r="972" spans="1:10" ht="25.5" x14ac:dyDescent="0.2">
      <c r="A972" s="240" t="s">
        <v>2010</v>
      </c>
      <c r="B972" s="212" t="s">
        <v>2399</v>
      </c>
      <c r="C972" s="211" t="s">
        <v>17</v>
      </c>
      <c r="D972" s="211" t="s">
        <v>2400</v>
      </c>
      <c r="E972" s="213" t="s">
        <v>2013</v>
      </c>
      <c r="F972" s="213"/>
      <c r="G972" s="214" t="s">
        <v>1954</v>
      </c>
      <c r="H972" s="215">
        <v>0.14080000000000001</v>
      </c>
      <c r="I972" s="216">
        <v>22.54</v>
      </c>
      <c r="J972" s="241">
        <v>3.17</v>
      </c>
    </row>
    <row r="973" spans="1:10" x14ac:dyDescent="0.2">
      <c r="A973" s="229" t="s">
        <v>1943</v>
      </c>
      <c r="B973" s="205" t="s">
        <v>2445</v>
      </c>
      <c r="C973" s="204" t="s">
        <v>17</v>
      </c>
      <c r="D973" s="204" t="s">
        <v>2446</v>
      </c>
      <c r="E973" s="206" t="s">
        <v>1946</v>
      </c>
      <c r="F973" s="206"/>
      <c r="G973" s="207" t="s">
        <v>26</v>
      </c>
      <c r="H973" s="208">
        <v>1</v>
      </c>
      <c r="I973" s="209">
        <v>9.58</v>
      </c>
      <c r="J973" s="230">
        <v>9.58</v>
      </c>
    </row>
    <row r="974" spans="1:10" x14ac:dyDescent="0.2">
      <c r="A974" s="229" t="s">
        <v>1943</v>
      </c>
      <c r="B974" s="205" t="s">
        <v>2447</v>
      </c>
      <c r="C974" s="204" t="s">
        <v>17</v>
      </c>
      <c r="D974" s="204" t="s">
        <v>2448</v>
      </c>
      <c r="E974" s="206" t="s">
        <v>1946</v>
      </c>
      <c r="F974" s="206"/>
      <c r="G974" s="207" t="s">
        <v>26</v>
      </c>
      <c r="H974" s="208">
        <v>1</v>
      </c>
      <c r="I974" s="209">
        <v>26.13</v>
      </c>
      <c r="J974" s="230">
        <v>26.13</v>
      </c>
    </row>
    <row r="975" spans="1:10" ht="25.5" x14ac:dyDescent="0.2">
      <c r="A975" s="231"/>
      <c r="B975" s="232"/>
      <c r="C975" s="232"/>
      <c r="D975" s="232"/>
      <c r="E975" s="232" t="s">
        <v>1969</v>
      </c>
      <c r="F975" s="233">
        <v>9.85</v>
      </c>
      <c r="G975" s="232" t="s">
        <v>1970</v>
      </c>
      <c r="H975" s="233">
        <v>0</v>
      </c>
      <c r="I975" s="232" t="s">
        <v>1971</v>
      </c>
      <c r="J975" s="234">
        <v>9.85</v>
      </c>
    </row>
    <row r="976" spans="1:10" ht="26.25" thickBot="1" x14ac:dyDescent="0.25">
      <c r="A976" s="231"/>
      <c r="B976" s="232"/>
      <c r="C976" s="232"/>
      <c r="D976" s="232"/>
      <c r="E976" s="232" t="s">
        <v>1972</v>
      </c>
      <c r="F976" s="233">
        <v>12.19</v>
      </c>
      <c r="G976" s="232"/>
      <c r="H976" s="235" t="s">
        <v>1973</v>
      </c>
      <c r="I976" s="235"/>
      <c r="J976" s="234">
        <v>60.97</v>
      </c>
    </row>
    <row r="977" spans="1:10" ht="15" thickTop="1" x14ac:dyDescent="0.2">
      <c r="A977" s="236"/>
      <c r="B977" s="210"/>
      <c r="C977" s="210"/>
      <c r="D977" s="210"/>
      <c r="E977" s="210"/>
      <c r="F977" s="210"/>
      <c r="G977" s="210"/>
      <c r="H977" s="210"/>
      <c r="I977" s="210"/>
      <c r="J977" s="237"/>
    </row>
    <row r="978" spans="1:10" ht="30" x14ac:dyDescent="0.2">
      <c r="A978" s="238" t="s">
        <v>1653</v>
      </c>
      <c r="B978" s="195" t="s">
        <v>3</v>
      </c>
      <c r="C978" s="194" t="s">
        <v>4</v>
      </c>
      <c r="D978" s="194" t="s">
        <v>5</v>
      </c>
      <c r="E978" s="196" t="s">
        <v>1940</v>
      </c>
      <c r="F978" s="196"/>
      <c r="G978" s="197" t="s">
        <v>6</v>
      </c>
      <c r="H978" s="195" t="s">
        <v>7</v>
      </c>
      <c r="I978" s="195" t="s">
        <v>8</v>
      </c>
      <c r="J978" s="239" t="s">
        <v>10</v>
      </c>
    </row>
    <row r="979" spans="1:10" x14ac:dyDescent="0.2">
      <c r="A979" s="227" t="s">
        <v>1941</v>
      </c>
      <c r="B979" s="199" t="s">
        <v>1654</v>
      </c>
      <c r="C979" s="198" t="s">
        <v>437</v>
      </c>
      <c r="D979" s="198" t="s">
        <v>1655</v>
      </c>
      <c r="E979" s="200" t="s">
        <v>2009</v>
      </c>
      <c r="F979" s="200"/>
      <c r="G979" s="201" t="s">
        <v>26</v>
      </c>
      <c r="H979" s="202">
        <v>1</v>
      </c>
      <c r="I979" s="203">
        <v>120.2</v>
      </c>
      <c r="J979" s="228">
        <v>120.2</v>
      </c>
    </row>
    <row r="980" spans="1:10" ht="25.5" x14ac:dyDescent="0.2">
      <c r="A980" s="240" t="s">
        <v>2010</v>
      </c>
      <c r="B980" s="212" t="s">
        <v>2399</v>
      </c>
      <c r="C980" s="211" t="s">
        <v>17</v>
      </c>
      <c r="D980" s="211" t="s">
        <v>2400</v>
      </c>
      <c r="E980" s="213" t="s">
        <v>2013</v>
      </c>
      <c r="F980" s="213"/>
      <c r="G980" s="214" t="s">
        <v>1954</v>
      </c>
      <c r="H980" s="215">
        <v>0.14080000000000001</v>
      </c>
      <c r="I980" s="216">
        <v>22.54</v>
      </c>
      <c r="J980" s="241">
        <v>3.17</v>
      </c>
    </row>
    <row r="981" spans="1:10" ht="25.5" x14ac:dyDescent="0.2">
      <c r="A981" s="240" t="s">
        <v>2010</v>
      </c>
      <c r="B981" s="212" t="s">
        <v>2289</v>
      </c>
      <c r="C981" s="211" t="s">
        <v>17</v>
      </c>
      <c r="D981" s="211" t="s">
        <v>2290</v>
      </c>
      <c r="E981" s="213" t="s">
        <v>2013</v>
      </c>
      <c r="F981" s="213"/>
      <c r="G981" s="214" t="s">
        <v>1954</v>
      </c>
      <c r="H981" s="215">
        <v>0.33789999999999998</v>
      </c>
      <c r="I981" s="216">
        <v>29.32</v>
      </c>
      <c r="J981" s="241">
        <v>9.9</v>
      </c>
    </row>
    <row r="982" spans="1:10" x14ac:dyDescent="0.2">
      <c r="A982" s="229" t="s">
        <v>1943</v>
      </c>
      <c r="B982" s="205" t="s">
        <v>2445</v>
      </c>
      <c r="C982" s="204" t="s">
        <v>17</v>
      </c>
      <c r="D982" s="204" t="s">
        <v>2446</v>
      </c>
      <c r="E982" s="206" t="s">
        <v>1946</v>
      </c>
      <c r="F982" s="206"/>
      <c r="G982" s="207" t="s">
        <v>26</v>
      </c>
      <c r="H982" s="208">
        <v>3</v>
      </c>
      <c r="I982" s="209">
        <v>9.58</v>
      </c>
      <c r="J982" s="230">
        <v>28.74</v>
      </c>
    </row>
    <row r="983" spans="1:10" x14ac:dyDescent="0.2">
      <c r="A983" s="229" t="s">
        <v>1943</v>
      </c>
      <c r="B983" s="205" t="s">
        <v>2447</v>
      </c>
      <c r="C983" s="204" t="s">
        <v>17</v>
      </c>
      <c r="D983" s="204" t="s">
        <v>2448</v>
      </c>
      <c r="E983" s="206" t="s">
        <v>1946</v>
      </c>
      <c r="F983" s="206"/>
      <c r="G983" s="207" t="s">
        <v>26</v>
      </c>
      <c r="H983" s="208">
        <v>3</v>
      </c>
      <c r="I983" s="209">
        <v>26.13</v>
      </c>
      <c r="J983" s="230">
        <v>78.39</v>
      </c>
    </row>
    <row r="984" spans="1:10" ht="25.5" x14ac:dyDescent="0.2">
      <c r="A984" s="231"/>
      <c r="B984" s="232"/>
      <c r="C984" s="232"/>
      <c r="D984" s="232"/>
      <c r="E984" s="232" t="s">
        <v>1969</v>
      </c>
      <c r="F984" s="233">
        <v>9.85</v>
      </c>
      <c r="G984" s="232" t="s">
        <v>1970</v>
      </c>
      <c r="H984" s="233">
        <v>0</v>
      </c>
      <c r="I984" s="232" t="s">
        <v>1971</v>
      </c>
      <c r="J984" s="234">
        <v>9.85</v>
      </c>
    </row>
    <row r="985" spans="1:10" ht="26.25" thickBot="1" x14ac:dyDescent="0.25">
      <c r="A985" s="231"/>
      <c r="B985" s="232"/>
      <c r="C985" s="232"/>
      <c r="D985" s="232"/>
      <c r="E985" s="232" t="s">
        <v>1972</v>
      </c>
      <c r="F985" s="233">
        <v>30.05</v>
      </c>
      <c r="G985" s="232"/>
      <c r="H985" s="235" t="s">
        <v>1973</v>
      </c>
      <c r="I985" s="235"/>
      <c r="J985" s="234">
        <v>150.25</v>
      </c>
    </row>
    <row r="986" spans="1:10" ht="15" thickTop="1" x14ac:dyDescent="0.2">
      <c r="A986" s="236"/>
      <c r="B986" s="210"/>
      <c r="C986" s="210"/>
      <c r="D986" s="210"/>
      <c r="E986" s="210"/>
      <c r="F986" s="210"/>
      <c r="G986" s="210"/>
      <c r="H986" s="210"/>
      <c r="I986" s="210"/>
      <c r="J986" s="237"/>
    </row>
    <row r="987" spans="1:10" ht="30" x14ac:dyDescent="0.2">
      <c r="A987" s="238" t="s">
        <v>1656</v>
      </c>
      <c r="B987" s="195" t="s">
        <v>3</v>
      </c>
      <c r="C987" s="194" t="s">
        <v>4</v>
      </c>
      <c r="D987" s="194" t="s">
        <v>5</v>
      </c>
      <c r="E987" s="196" t="s">
        <v>1940</v>
      </c>
      <c r="F987" s="196"/>
      <c r="G987" s="197" t="s">
        <v>6</v>
      </c>
      <c r="H987" s="195" t="s">
        <v>7</v>
      </c>
      <c r="I987" s="195" t="s">
        <v>8</v>
      </c>
      <c r="J987" s="239" t="s">
        <v>10</v>
      </c>
    </row>
    <row r="988" spans="1:10" x14ac:dyDescent="0.2">
      <c r="A988" s="227" t="s">
        <v>1941</v>
      </c>
      <c r="B988" s="199" t="s">
        <v>1654</v>
      </c>
      <c r="C988" s="198" t="s">
        <v>437</v>
      </c>
      <c r="D988" s="198" t="s">
        <v>1655</v>
      </c>
      <c r="E988" s="200" t="s">
        <v>2009</v>
      </c>
      <c r="F988" s="200"/>
      <c r="G988" s="201" t="s">
        <v>26</v>
      </c>
      <c r="H988" s="202">
        <v>1</v>
      </c>
      <c r="I988" s="203">
        <v>120.2</v>
      </c>
      <c r="J988" s="228">
        <v>120.2</v>
      </c>
    </row>
    <row r="989" spans="1:10" ht="25.5" x14ac:dyDescent="0.2">
      <c r="A989" s="240" t="s">
        <v>2010</v>
      </c>
      <c r="B989" s="212" t="s">
        <v>2399</v>
      </c>
      <c r="C989" s="211" t="s">
        <v>17</v>
      </c>
      <c r="D989" s="211" t="s">
        <v>2400</v>
      </c>
      <c r="E989" s="213" t="s">
        <v>2013</v>
      </c>
      <c r="F989" s="213"/>
      <c r="G989" s="214" t="s">
        <v>1954</v>
      </c>
      <c r="H989" s="215">
        <v>0.14080000000000001</v>
      </c>
      <c r="I989" s="216">
        <v>22.54</v>
      </c>
      <c r="J989" s="241">
        <v>3.17</v>
      </c>
    </row>
    <row r="990" spans="1:10" ht="25.5" x14ac:dyDescent="0.2">
      <c r="A990" s="240" t="s">
        <v>2010</v>
      </c>
      <c r="B990" s="212" t="s">
        <v>2289</v>
      </c>
      <c r="C990" s="211" t="s">
        <v>17</v>
      </c>
      <c r="D990" s="211" t="s">
        <v>2290</v>
      </c>
      <c r="E990" s="213" t="s">
        <v>2013</v>
      </c>
      <c r="F990" s="213"/>
      <c r="G990" s="214" t="s">
        <v>1954</v>
      </c>
      <c r="H990" s="215">
        <v>0.33789999999999998</v>
      </c>
      <c r="I990" s="216">
        <v>29.32</v>
      </c>
      <c r="J990" s="241">
        <v>9.9</v>
      </c>
    </row>
    <row r="991" spans="1:10" x14ac:dyDescent="0.2">
      <c r="A991" s="229" t="s">
        <v>1943</v>
      </c>
      <c r="B991" s="205" t="s">
        <v>2445</v>
      </c>
      <c r="C991" s="204" t="s">
        <v>17</v>
      </c>
      <c r="D991" s="204" t="s">
        <v>2446</v>
      </c>
      <c r="E991" s="206" t="s">
        <v>1946</v>
      </c>
      <c r="F991" s="206"/>
      <c r="G991" s="207" t="s">
        <v>26</v>
      </c>
      <c r="H991" s="208">
        <v>3</v>
      </c>
      <c r="I991" s="209">
        <v>9.58</v>
      </c>
      <c r="J991" s="230">
        <v>28.74</v>
      </c>
    </row>
    <row r="992" spans="1:10" x14ac:dyDescent="0.2">
      <c r="A992" s="229" t="s">
        <v>1943</v>
      </c>
      <c r="B992" s="205" t="s">
        <v>2447</v>
      </c>
      <c r="C992" s="204" t="s">
        <v>17</v>
      </c>
      <c r="D992" s="204" t="s">
        <v>2448</v>
      </c>
      <c r="E992" s="206" t="s">
        <v>1946</v>
      </c>
      <c r="F992" s="206"/>
      <c r="G992" s="207" t="s">
        <v>26</v>
      </c>
      <c r="H992" s="208">
        <v>3</v>
      </c>
      <c r="I992" s="209">
        <v>26.13</v>
      </c>
      <c r="J992" s="230">
        <v>78.39</v>
      </c>
    </row>
    <row r="993" spans="1:10" ht="25.5" x14ac:dyDescent="0.2">
      <c r="A993" s="231"/>
      <c r="B993" s="232"/>
      <c r="C993" s="232"/>
      <c r="D993" s="232"/>
      <c r="E993" s="232" t="s">
        <v>1969</v>
      </c>
      <c r="F993" s="233">
        <v>9.85</v>
      </c>
      <c r="G993" s="232" t="s">
        <v>1970</v>
      </c>
      <c r="H993" s="233">
        <v>0</v>
      </c>
      <c r="I993" s="232" t="s">
        <v>1971</v>
      </c>
      <c r="J993" s="234">
        <v>9.85</v>
      </c>
    </row>
    <row r="994" spans="1:10" ht="26.25" thickBot="1" x14ac:dyDescent="0.25">
      <c r="A994" s="231"/>
      <c r="B994" s="232"/>
      <c r="C994" s="232"/>
      <c r="D994" s="232"/>
      <c r="E994" s="232" t="s">
        <v>1972</v>
      </c>
      <c r="F994" s="233">
        <v>30.05</v>
      </c>
      <c r="G994" s="232"/>
      <c r="H994" s="235" t="s">
        <v>1973</v>
      </c>
      <c r="I994" s="235"/>
      <c r="J994" s="234">
        <v>150.25</v>
      </c>
    </row>
    <row r="995" spans="1:10" ht="15" thickTop="1" x14ac:dyDescent="0.2">
      <c r="A995" s="236"/>
      <c r="B995" s="210"/>
      <c r="C995" s="210"/>
      <c r="D995" s="210"/>
      <c r="E995" s="210"/>
      <c r="F995" s="210"/>
      <c r="G995" s="210"/>
      <c r="H995" s="210"/>
      <c r="I995" s="210"/>
      <c r="J995" s="237"/>
    </row>
    <row r="996" spans="1:10" ht="30" x14ac:dyDescent="0.2">
      <c r="A996" s="238" t="s">
        <v>1660</v>
      </c>
      <c r="B996" s="195" t="s">
        <v>3</v>
      </c>
      <c r="C996" s="194" t="s">
        <v>4</v>
      </c>
      <c r="D996" s="194" t="s">
        <v>5</v>
      </c>
      <c r="E996" s="196" t="s">
        <v>1940</v>
      </c>
      <c r="F996" s="196"/>
      <c r="G996" s="197" t="s">
        <v>6</v>
      </c>
      <c r="H996" s="195" t="s">
        <v>7</v>
      </c>
      <c r="I996" s="195" t="s">
        <v>8</v>
      </c>
      <c r="J996" s="239" t="s">
        <v>10</v>
      </c>
    </row>
    <row r="997" spans="1:10" x14ac:dyDescent="0.2">
      <c r="A997" s="227" t="s">
        <v>1941</v>
      </c>
      <c r="B997" s="199" t="s">
        <v>1661</v>
      </c>
      <c r="C997" s="198" t="s">
        <v>437</v>
      </c>
      <c r="D997" s="198" t="s">
        <v>1662</v>
      </c>
      <c r="E997" s="200" t="s">
        <v>2009</v>
      </c>
      <c r="F997" s="200"/>
      <c r="G997" s="201" t="s">
        <v>26</v>
      </c>
      <c r="H997" s="202">
        <v>1</v>
      </c>
      <c r="I997" s="203">
        <v>133.44</v>
      </c>
      <c r="J997" s="228">
        <v>133.44</v>
      </c>
    </row>
    <row r="998" spans="1:10" ht="25.5" x14ac:dyDescent="0.2">
      <c r="A998" s="240" t="s">
        <v>2010</v>
      </c>
      <c r="B998" s="212" t="s">
        <v>2289</v>
      </c>
      <c r="C998" s="211" t="s">
        <v>17</v>
      </c>
      <c r="D998" s="211" t="s">
        <v>2290</v>
      </c>
      <c r="E998" s="213" t="s">
        <v>2013</v>
      </c>
      <c r="F998" s="213"/>
      <c r="G998" s="214" t="s">
        <v>1954</v>
      </c>
      <c r="H998" s="215">
        <v>0.41649999999999998</v>
      </c>
      <c r="I998" s="216">
        <v>29.32</v>
      </c>
      <c r="J998" s="241">
        <v>12.21</v>
      </c>
    </row>
    <row r="999" spans="1:10" ht="25.5" x14ac:dyDescent="0.2">
      <c r="A999" s="240" t="s">
        <v>2010</v>
      </c>
      <c r="B999" s="212" t="s">
        <v>2399</v>
      </c>
      <c r="C999" s="211" t="s">
        <v>17</v>
      </c>
      <c r="D999" s="211" t="s">
        <v>2400</v>
      </c>
      <c r="E999" s="213" t="s">
        <v>2013</v>
      </c>
      <c r="F999" s="213"/>
      <c r="G999" s="214" t="s">
        <v>1954</v>
      </c>
      <c r="H999" s="215">
        <v>0.17349999999999999</v>
      </c>
      <c r="I999" s="216">
        <v>22.54</v>
      </c>
      <c r="J999" s="241">
        <v>3.91</v>
      </c>
    </row>
    <row r="1000" spans="1:10" x14ac:dyDescent="0.2">
      <c r="A1000" s="229" t="s">
        <v>1943</v>
      </c>
      <c r="B1000" s="205" t="s">
        <v>2449</v>
      </c>
      <c r="C1000" s="204" t="s">
        <v>17</v>
      </c>
      <c r="D1000" s="204" t="s">
        <v>2450</v>
      </c>
      <c r="E1000" s="206" t="s">
        <v>1946</v>
      </c>
      <c r="F1000" s="206"/>
      <c r="G1000" s="207" t="s">
        <v>26</v>
      </c>
      <c r="H1000" s="208">
        <v>4</v>
      </c>
      <c r="I1000" s="209">
        <v>29.33</v>
      </c>
      <c r="J1000" s="230">
        <v>117.32</v>
      </c>
    </row>
    <row r="1001" spans="1:10" ht="25.5" x14ac:dyDescent="0.2">
      <c r="A1001" s="231"/>
      <c r="B1001" s="232"/>
      <c r="C1001" s="232"/>
      <c r="D1001" s="232"/>
      <c r="E1001" s="232" t="s">
        <v>1969</v>
      </c>
      <c r="F1001" s="233">
        <v>12.15</v>
      </c>
      <c r="G1001" s="232" t="s">
        <v>1970</v>
      </c>
      <c r="H1001" s="233">
        <v>0</v>
      </c>
      <c r="I1001" s="232" t="s">
        <v>1971</v>
      </c>
      <c r="J1001" s="234">
        <v>12.15</v>
      </c>
    </row>
    <row r="1002" spans="1:10" ht="26.25" thickBot="1" x14ac:dyDescent="0.25">
      <c r="A1002" s="231"/>
      <c r="B1002" s="232"/>
      <c r="C1002" s="232"/>
      <c r="D1002" s="232"/>
      <c r="E1002" s="232" t="s">
        <v>1972</v>
      </c>
      <c r="F1002" s="233">
        <v>33.36</v>
      </c>
      <c r="G1002" s="232"/>
      <c r="H1002" s="235" t="s">
        <v>1973</v>
      </c>
      <c r="I1002" s="235"/>
      <c r="J1002" s="234">
        <v>166.8</v>
      </c>
    </row>
    <row r="1003" spans="1:10" ht="15" thickTop="1" x14ac:dyDescent="0.2">
      <c r="A1003" s="236"/>
      <c r="B1003" s="210"/>
      <c r="C1003" s="210"/>
      <c r="D1003" s="210"/>
      <c r="E1003" s="210"/>
      <c r="F1003" s="210"/>
      <c r="G1003" s="210"/>
      <c r="H1003" s="210"/>
      <c r="I1003" s="210"/>
      <c r="J1003" s="237"/>
    </row>
    <row r="1004" spans="1:10" ht="30" x14ac:dyDescent="0.2">
      <c r="A1004" s="238" t="s">
        <v>1666</v>
      </c>
      <c r="B1004" s="195" t="s">
        <v>3</v>
      </c>
      <c r="C1004" s="194" t="s">
        <v>4</v>
      </c>
      <c r="D1004" s="194" t="s">
        <v>5</v>
      </c>
      <c r="E1004" s="196" t="s">
        <v>1940</v>
      </c>
      <c r="F1004" s="196"/>
      <c r="G1004" s="197" t="s">
        <v>6</v>
      </c>
      <c r="H1004" s="195" t="s">
        <v>7</v>
      </c>
      <c r="I1004" s="195" t="s">
        <v>8</v>
      </c>
      <c r="J1004" s="239" t="s">
        <v>10</v>
      </c>
    </row>
    <row r="1005" spans="1:10" x14ac:dyDescent="0.2">
      <c r="A1005" s="227" t="s">
        <v>1941</v>
      </c>
      <c r="B1005" s="199" t="s">
        <v>1667</v>
      </c>
      <c r="C1005" s="198" t="s">
        <v>437</v>
      </c>
      <c r="D1005" s="198" t="s">
        <v>1668</v>
      </c>
      <c r="E1005" s="200" t="s">
        <v>2009</v>
      </c>
      <c r="F1005" s="200"/>
      <c r="G1005" s="201" t="s">
        <v>26</v>
      </c>
      <c r="H1005" s="202">
        <v>1</v>
      </c>
      <c r="I1005" s="203">
        <v>111.17</v>
      </c>
      <c r="J1005" s="228">
        <v>111.17</v>
      </c>
    </row>
    <row r="1006" spans="1:10" ht="25.5" x14ac:dyDescent="0.2">
      <c r="A1006" s="240" t="s">
        <v>2010</v>
      </c>
      <c r="B1006" s="212" t="s">
        <v>2289</v>
      </c>
      <c r="C1006" s="211" t="s">
        <v>17</v>
      </c>
      <c r="D1006" s="211" t="s">
        <v>2290</v>
      </c>
      <c r="E1006" s="213" t="s">
        <v>2013</v>
      </c>
      <c r="F1006" s="213"/>
      <c r="G1006" s="214" t="s">
        <v>1954</v>
      </c>
      <c r="H1006" s="215">
        <v>0.45179999999999998</v>
      </c>
      <c r="I1006" s="216">
        <v>29.32</v>
      </c>
      <c r="J1006" s="241">
        <v>13.24</v>
      </c>
    </row>
    <row r="1007" spans="1:10" ht="25.5" x14ac:dyDescent="0.2">
      <c r="A1007" s="240" t="s">
        <v>2010</v>
      </c>
      <c r="B1007" s="212" t="s">
        <v>2399</v>
      </c>
      <c r="C1007" s="211" t="s">
        <v>17</v>
      </c>
      <c r="D1007" s="211" t="s">
        <v>2400</v>
      </c>
      <c r="E1007" s="213" t="s">
        <v>2013</v>
      </c>
      <c r="F1007" s="213"/>
      <c r="G1007" s="214" t="s">
        <v>1954</v>
      </c>
      <c r="H1007" s="215">
        <v>0.18329999999999999</v>
      </c>
      <c r="I1007" s="216">
        <v>22.54</v>
      </c>
      <c r="J1007" s="241">
        <v>4.13</v>
      </c>
    </row>
    <row r="1008" spans="1:10" ht="25.5" x14ac:dyDescent="0.2">
      <c r="A1008" s="229" t="s">
        <v>1943</v>
      </c>
      <c r="B1008" s="205" t="s">
        <v>2451</v>
      </c>
      <c r="C1008" s="204" t="s">
        <v>17</v>
      </c>
      <c r="D1008" s="204" t="s">
        <v>2452</v>
      </c>
      <c r="E1008" s="206" t="s">
        <v>1946</v>
      </c>
      <c r="F1008" s="206"/>
      <c r="G1008" s="207" t="s">
        <v>26</v>
      </c>
      <c r="H1008" s="208">
        <v>1</v>
      </c>
      <c r="I1008" s="209">
        <v>88.8</v>
      </c>
      <c r="J1008" s="230">
        <v>88.8</v>
      </c>
    </row>
    <row r="1009" spans="1:10" x14ac:dyDescent="0.2">
      <c r="A1009" s="229" t="s">
        <v>1943</v>
      </c>
      <c r="B1009" s="205" t="s">
        <v>2453</v>
      </c>
      <c r="C1009" s="204" t="s">
        <v>17</v>
      </c>
      <c r="D1009" s="204" t="s">
        <v>2454</v>
      </c>
      <c r="E1009" s="206" t="s">
        <v>1946</v>
      </c>
      <c r="F1009" s="206"/>
      <c r="G1009" s="207" t="s">
        <v>26</v>
      </c>
      <c r="H1009" s="208">
        <v>1</v>
      </c>
      <c r="I1009" s="209">
        <v>5</v>
      </c>
      <c r="J1009" s="230">
        <v>5</v>
      </c>
    </row>
    <row r="1010" spans="1:10" ht="25.5" x14ac:dyDescent="0.2">
      <c r="A1010" s="231"/>
      <c r="B1010" s="232"/>
      <c r="C1010" s="232"/>
      <c r="D1010" s="232"/>
      <c r="E1010" s="232" t="s">
        <v>1969</v>
      </c>
      <c r="F1010" s="233">
        <v>13.1</v>
      </c>
      <c r="G1010" s="232" t="s">
        <v>1970</v>
      </c>
      <c r="H1010" s="233">
        <v>0</v>
      </c>
      <c r="I1010" s="232" t="s">
        <v>1971</v>
      </c>
      <c r="J1010" s="234">
        <v>13.1</v>
      </c>
    </row>
    <row r="1011" spans="1:10" ht="26.25" thickBot="1" x14ac:dyDescent="0.25">
      <c r="A1011" s="231"/>
      <c r="B1011" s="232"/>
      <c r="C1011" s="232"/>
      <c r="D1011" s="232"/>
      <c r="E1011" s="232" t="s">
        <v>1972</v>
      </c>
      <c r="F1011" s="233">
        <v>27.79</v>
      </c>
      <c r="G1011" s="232"/>
      <c r="H1011" s="235" t="s">
        <v>1973</v>
      </c>
      <c r="I1011" s="235"/>
      <c r="J1011" s="234">
        <v>138.96</v>
      </c>
    </row>
    <row r="1012" spans="1:10" ht="15" thickTop="1" x14ac:dyDescent="0.2">
      <c r="A1012" s="236"/>
      <c r="B1012" s="210"/>
      <c r="C1012" s="210"/>
      <c r="D1012" s="210"/>
      <c r="E1012" s="210"/>
      <c r="F1012" s="210"/>
      <c r="G1012" s="210"/>
      <c r="H1012" s="210"/>
      <c r="I1012" s="210"/>
      <c r="J1012" s="237"/>
    </row>
    <row r="1013" spans="1:10" ht="30" x14ac:dyDescent="0.2">
      <c r="A1013" s="238" t="s">
        <v>1688</v>
      </c>
      <c r="B1013" s="195" t="s">
        <v>3</v>
      </c>
      <c r="C1013" s="194" t="s">
        <v>4</v>
      </c>
      <c r="D1013" s="194" t="s">
        <v>5</v>
      </c>
      <c r="E1013" s="196" t="s">
        <v>1940</v>
      </c>
      <c r="F1013" s="196"/>
      <c r="G1013" s="197" t="s">
        <v>6</v>
      </c>
      <c r="H1013" s="195" t="s">
        <v>7</v>
      </c>
      <c r="I1013" s="195" t="s">
        <v>8</v>
      </c>
      <c r="J1013" s="239" t="s">
        <v>10</v>
      </c>
    </row>
    <row r="1014" spans="1:10" ht="38.25" x14ac:dyDescent="0.2">
      <c r="A1014" s="227" t="s">
        <v>1941</v>
      </c>
      <c r="B1014" s="199" t="s">
        <v>1689</v>
      </c>
      <c r="C1014" s="198" t="s">
        <v>437</v>
      </c>
      <c r="D1014" s="198" t="s">
        <v>1690</v>
      </c>
      <c r="E1014" s="200" t="s">
        <v>2009</v>
      </c>
      <c r="F1014" s="200"/>
      <c r="G1014" s="201" t="s">
        <v>113</v>
      </c>
      <c r="H1014" s="202">
        <v>1</v>
      </c>
      <c r="I1014" s="203">
        <v>15.76</v>
      </c>
      <c r="J1014" s="228">
        <v>15.76</v>
      </c>
    </row>
    <row r="1015" spans="1:10" ht="25.5" x14ac:dyDescent="0.2">
      <c r="A1015" s="240" t="s">
        <v>2010</v>
      </c>
      <c r="B1015" s="212" t="s">
        <v>2455</v>
      </c>
      <c r="C1015" s="211" t="s">
        <v>17</v>
      </c>
      <c r="D1015" s="211" t="s">
        <v>2456</v>
      </c>
      <c r="E1015" s="213" t="s">
        <v>2060</v>
      </c>
      <c r="F1015" s="213"/>
      <c r="G1015" s="214" t="s">
        <v>19</v>
      </c>
      <c r="H1015" s="215">
        <v>3.5842400000000003E-2</v>
      </c>
      <c r="I1015" s="216">
        <v>23.68</v>
      </c>
      <c r="J1015" s="241">
        <v>0.84</v>
      </c>
    </row>
    <row r="1016" spans="1:10" ht="25.5" x14ac:dyDescent="0.2">
      <c r="A1016" s="240" t="s">
        <v>2010</v>
      </c>
      <c r="B1016" s="212" t="s">
        <v>2457</v>
      </c>
      <c r="C1016" s="211" t="s">
        <v>17</v>
      </c>
      <c r="D1016" s="211" t="s">
        <v>2458</v>
      </c>
      <c r="E1016" s="213" t="s">
        <v>2067</v>
      </c>
      <c r="F1016" s="213"/>
      <c r="G1016" s="214" t="s">
        <v>1982</v>
      </c>
      <c r="H1016" s="215">
        <v>4.1475000000000001E-3</v>
      </c>
      <c r="I1016" s="216">
        <v>356.9</v>
      </c>
      <c r="J1016" s="241">
        <v>1.48</v>
      </c>
    </row>
    <row r="1017" spans="1:10" ht="25.5" x14ac:dyDescent="0.2">
      <c r="A1017" s="240" t="s">
        <v>2010</v>
      </c>
      <c r="B1017" s="212" t="s">
        <v>2459</v>
      </c>
      <c r="C1017" s="211" t="s">
        <v>17</v>
      </c>
      <c r="D1017" s="211" t="s">
        <v>2460</v>
      </c>
      <c r="E1017" s="213" t="s">
        <v>2013</v>
      </c>
      <c r="F1017" s="213"/>
      <c r="G1017" s="214" t="s">
        <v>1954</v>
      </c>
      <c r="H1017" s="215">
        <v>4.7000000000000002E-3</v>
      </c>
      <c r="I1017" s="216">
        <v>20.9</v>
      </c>
      <c r="J1017" s="241">
        <v>0.09</v>
      </c>
    </row>
    <row r="1018" spans="1:10" ht="25.5" x14ac:dyDescent="0.2">
      <c r="A1018" s="240" t="s">
        <v>2010</v>
      </c>
      <c r="B1018" s="212" t="s">
        <v>2461</v>
      </c>
      <c r="C1018" s="211" t="s">
        <v>17</v>
      </c>
      <c r="D1018" s="211" t="s">
        <v>2462</v>
      </c>
      <c r="E1018" s="213" t="s">
        <v>2013</v>
      </c>
      <c r="F1018" s="213"/>
      <c r="G1018" s="214" t="s">
        <v>1954</v>
      </c>
      <c r="H1018" s="215">
        <v>2.9000000000000001E-2</v>
      </c>
      <c r="I1018" s="216">
        <v>28.57</v>
      </c>
      <c r="J1018" s="241">
        <v>0.82</v>
      </c>
    </row>
    <row r="1019" spans="1:10" ht="25.5" x14ac:dyDescent="0.2">
      <c r="A1019" s="240" t="s">
        <v>2010</v>
      </c>
      <c r="B1019" s="212" t="s">
        <v>2463</v>
      </c>
      <c r="C1019" s="211" t="s">
        <v>17</v>
      </c>
      <c r="D1019" s="211" t="s">
        <v>2464</v>
      </c>
      <c r="E1019" s="213" t="s">
        <v>2060</v>
      </c>
      <c r="F1019" s="213"/>
      <c r="G1019" s="214" t="s">
        <v>19</v>
      </c>
      <c r="H1019" s="215">
        <v>3.5842400000000003E-2</v>
      </c>
      <c r="I1019" s="216">
        <v>10.82</v>
      </c>
      <c r="J1019" s="241">
        <v>0.38</v>
      </c>
    </row>
    <row r="1020" spans="1:10" ht="25.5" x14ac:dyDescent="0.2">
      <c r="A1020" s="240" t="s">
        <v>2010</v>
      </c>
      <c r="B1020" s="212" t="s">
        <v>2465</v>
      </c>
      <c r="C1020" s="211" t="s">
        <v>17</v>
      </c>
      <c r="D1020" s="211" t="s">
        <v>2466</v>
      </c>
      <c r="E1020" s="213" t="s">
        <v>2067</v>
      </c>
      <c r="F1020" s="213"/>
      <c r="G1020" s="214" t="s">
        <v>2104</v>
      </c>
      <c r="H1020" s="215">
        <v>3.7851999999999998E-3</v>
      </c>
      <c r="I1020" s="216">
        <v>182.04</v>
      </c>
      <c r="J1020" s="241">
        <v>0.68</v>
      </c>
    </row>
    <row r="1021" spans="1:10" x14ac:dyDescent="0.2">
      <c r="A1021" s="229" t="s">
        <v>1943</v>
      </c>
      <c r="B1021" s="205" t="s">
        <v>2467</v>
      </c>
      <c r="C1021" s="204" t="s">
        <v>17</v>
      </c>
      <c r="D1021" s="204" t="s">
        <v>2468</v>
      </c>
      <c r="E1021" s="206" t="s">
        <v>1946</v>
      </c>
      <c r="F1021" s="206"/>
      <c r="G1021" s="207" t="s">
        <v>113</v>
      </c>
      <c r="H1021" s="208">
        <v>1.091</v>
      </c>
      <c r="I1021" s="209">
        <v>10</v>
      </c>
      <c r="J1021" s="230">
        <v>10.91</v>
      </c>
    </row>
    <row r="1022" spans="1:10" x14ac:dyDescent="0.2">
      <c r="A1022" s="229" t="s">
        <v>1943</v>
      </c>
      <c r="B1022" s="205" t="s">
        <v>2126</v>
      </c>
      <c r="C1022" s="204" t="s">
        <v>17</v>
      </c>
      <c r="D1022" s="204" t="s">
        <v>2127</v>
      </c>
      <c r="E1022" s="206" t="s">
        <v>1946</v>
      </c>
      <c r="F1022" s="206"/>
      <c r="G1022" s="207" t="s">
        <v>113</v>
      </c>
      <c r="H1022" s="208">
        <v>3.0547999999999999E-2</v>
      </c>
      <c r="I1022" s="209">
        <v>8.02</v>
      </c>
      <c r="J1022" s="230">
        <v>0.24</v>
      </c>
    </row>
    <row r="1023" spans="1:10" ht="25.5" x14ac:dyDescent="0.2">
      <c r="A1023" s="229" t="s">
        <v>1943</v>
      </c>
      <c r="B1023" s="205" t="s">
        <v>2469</v>
      </c>
      <c r="C1023" s="204" t="s">
        <v>17</v>
      </c>
      <c r="D1023" s="204" t="s">
        <v>2470</v>
      </c>
      <c r="E1023" s="206" t="s">
        <v>1946</v>
      </c>
      <c r="F1023" s="206"/>
      <c r="G1023" s="207" t="s">
        <v>26</v>
      </c>
      <c r="H1023" s="208">
        <v>5.0999999999999997E-2</v>
      </c>
      <c r="I1023" s="209">
        <v>6.47</v>
      </c>
      <c r="J1023" s="230">
        <v>0.32</v>
      </c>
    </row>
    <row r="1024" spans="1:10" ht="25.5" x14ac:dyDescent="0.2">
      <c r="A1024" s="231"/>
      <c r="B1024" s="232"/>
      <c r="C1024" s="232"/>
      <c r="D1024" s="232"/>
      <c r="E1024" s="232" t="s">
        <v>1969</v>
      </c>
      <c r="F1024" s="233">
        <v>1.08</v>
      </c>
      <c r="G1024" s="232" t="s">
        <v>1970</v>
      </c>
      <c r="H1024" s="233">
        <v>0</v>
      </c>
      <c r="I1024" s="232" t="s">
        <v>1971</v>
      </c>
      <c r="J1024" s="234">
        <v>1.08</v>
      </c>
    </row>
    <row r="1025" spans="1:10" ht="26.25" thickBot="1" x14ac:dyDescent="0.25">
      <c r="A1025" s="231"/>
      <c r="B1025" s="232"/>
      <c r="C1025" s="232"/>
      <c r="D1025" s="232"/>
      <c r="E1025" s="232" t="s">
        <v>1972</v>
      </c>
      <c r="F1025" s="233">
        <v>3.94</v>
      </c>
      <c r="G1025" s="232"/>
      <c r="H1025" s="235" t="s">
        <v>1973</v>
      </c>
      <c r="I1025" s="235"/>
      <c r="J1025" s="234">
        <v>19.7</v>
      </c>
    </row>
    <row r="1026" spans="1:10" ht="15" thickTop="1" x14ac:dyDescent="0.2">
      <c r="A1026" s="236"/>
      <c r="B1026" s="210"/>
      <c r="C1026" s="210"/>
      <c r="D1026" s="210"/>
      <c r="E1026" s="210"/>
      <c r="F1026" s="210"/>
      <c r="G1026" s="210"/>
      <c r="H1026" s="210"/>
      <c r="I1026" s="210"/>
      <c r="J1026" s="237"/>
    </row>
    <row r="1027" spans="1:10" ht="30" x14ac:dyDescent="0.2">
      <c r="A1027" s="238" t="s">
        <v>1724</v>
      </c>
      <c r="B1027" s="195" t="s">
        <v>3</v>
      </c>
      <c r="C1027" s="194" t="s">
        <v>4</v>
      </c>
      <c r="D1027" s="194" t="s">
        <v>5</v>
      </c>
      <c r="E1027" s="196" t="s">
        <v>1940</v>
      </c>
      <c r="F1027" s="196"/>
      <c r="G1027" s="197" t="s">
        <v>6</v>
      </c>
      <c r="H1027" s="195" t="s">
        <v>7</v>
      </c>
      <c r="I1027" s="195" t="s">
        <v>8</v>
      </c>
      <c r="J1027" s="239" t="s">
        <v>10</v>
      </c>
    </row>
    <row r="1028" spans="1:10" x14ac:dyDescent="0.2">
      <c r="A1028" s="227" t="s">
        <v>1941</v>
      </c>
      <c r="B1028" s="199" t="s">
        <v>1725</v>
      </c>
      <c r="C1028" s="198" t="s">
        <v>404</v>
      </c>
      <c r="D1028" s="198" t="s">
        <v>1726</v>
      </c>
      <c r="E1028" s="200">
        <v>66.2</v>
      </c>
      <c r="F1028" s="200"/>
      <c r="G1028" s="201" t="s">
        <v>26</v>
      </c>
      <c r="H1028" s="202">
        <v>1</v>
      </c>
      <c r="I1028" s="203">
        <v>2066.86</v>
      </c>
      <c r="J1028" s="228">
        <v>2066.86</v>
      </c>
    </row>
    <row r="1029" spans="1:10" ht="38.25" x14ac:dyDescent="0.2">
      <c r="A1029" s="229" t="s">
        <v>1943</v>
      </c>
      <c r="B1029" s="205" t="s">
        <v>2471</v>
      </c>
      <c r="C1029" s="204" t="s">
        <v>404</v>
      </c>
      <c r="D1029" s="204" t="s">
        <v>2472</v>
      </c>
      <c r="E1029" s="206" t="s">
        <v>1953</v>
      </c>
      <c r="F1029" s="206"/>
      <c r="G1029" s="207" t="s">
        <v>1954</v>
      </c>
      <c r="H1029" s="208">
        <v>0.5</v>
      </c>
      <c r="I1029" s="209">
        <v>38.28</v>
      </c>
      <c r="J1029" s="230">
        <v>19.14</v>
      </c>
    </row>
    <row r="1030" spans="1:10" ht="38.25" x14ac:dyDescent="0.2">
      <c r="A1030" s="229" t="s">
        <v>1943</v>
      </c>
      <c r="B1030" s="205" t="s">
        <v>2473</v>
      </c>
      <c r="C1030" s="204" t="s">
        <v>404</v>
      </c>
      <c r="D1030" s="204" t="s">
        <v>2474</v>
      </c>
      <c r="E1030" s="206" t="s">
        <v>1946</v>
      </c>
      <c r="F1030" s="206"/>
      <c r="G1030" s="207" t="s">
        <v>26</v>
      </c>
      <c r="H1030" s="208">
        <v>1</v>
      </c>
      <c r="I1030" s="209">
        <v>2047.72</v>
      </c>
      <c r="J1030" s="230">
        <v>2047.72</v>
      </c>
    </row>
    <row r="1031" spans="1:10" ht="25.5" x14ac:dyDescent="0.2">
      <c r="A1031" s="231"/>
      <c r="B1031" s="232"/>
      <c r="C1031" s="232"/>
      <c r="D1031" s="232"/>
      <c r="E1031" s="232" t="s">
        <v>1969</v>
      </c>
      <c r="F1031" s="233">
        <v>19.14</v>
      </c>
      <c r="G1031" s="232" t="s">
        <v>1970</v>
      </c>
      <c r="H1031" s="233">
        <v>0</v>
      </c>
      <c r="I1031" s="232" t="s">
        <v>1971</v>
      </c>
      <c r="J1031" s="234">
        <v>19.14</v>
      </c>
    </row>
    <row r="1032" spans="1:10" ht="26.25" thickBot="1" x14ac:dyDescent="0.25">
      <c r="A1032" s="231"/>
      <c r="B1032" s="232"/>
      <c r="C1032" s="232"/>
      <c r="D1032" s="232"/>
      <c r="E1032" s="232" t="s">
        <v>1972</v>
      </c>
      <c r="F1032" s="233">
        <v>516.71</v>
      </c>
      <c r="G1032" s="232"/>
      <c r="H1032" s="235" t="s">
        <v>1973</v>
      </c>
      <c r="I1032" s="235"/>
      <c r="J1032" s="234">
        <v>2583.5700000000002</v>
      </c>
    </row>
    <row r="1033" spans="1:10" ht="15" thickTop="1" x14ac:dyDescent="0.2">
      <c r="A1033" s="236"/>
      <c r="B1033" s="210"/>
      <c r="C1033" s="210"/>
      <c r="D1033" s="210"/>
      <c r="E1033" s="210"/>
      <c r="F1033" s="210"/>
      <c r="G1033" s="210"/>
      <c r="H1033" s="210"/>
      <c r="I1033" s="210"/>
      <c r="J1033" s="237"/>
    </row>
    <row r="1034" spans="1:10" ht="30" x14ac:dyDescent="0.2">
      <c r="A1034" s="238" t="s">
        <v>1727</v>
      </c>
      <c r="B1034" s="195" t="s">
        <v>3</v>
      </c>
      <c r="C1034" s="194" t="s">
        <v>4</v>
      </c>
      <c r="D1034" s="194" t="s">
        <v>5</v>
      </c>
      <c r="E1034" s="196" t="s">
        <v>1940</v>
      </c>
      <c r="F1034" s="196"/>
      <c r="G1034" s="197" t="s">
        <v>6</v>
      </c>
      <c r="H1034" s="195" t="s">
        <v>7</v>
      </c>
      <c r="I1034" s="195" t="s">
        <v>8</v>
      </c>
      <c r="J1034" s="239" t="s">
        <v>10</v>
      </c>
    </row>
    <row r="1035" spans="1:10" x14ac:dyDescent="0.2">
      <c r="A1035" s="227" t="s">
        <v>1941</v>
      </c>
      <c r="B1035" s="199" t="s">
        <v>1728</v>
      </c>
      <c r="C1035" s="198" t="s">
        <v>394</v>
      </c>
      <c r="D1035" s="198" t="s">
        <v>1729</v>
      </c>
      <c r="E1035" s="200" t="s">
        <v>2475</v>
      </c>
      <c r="F1035" s="200"/>
      <c r="G1035" s="201" t="s">
        <v>26</v>
      </c>
      <c r="H1035" s="202">
        <v>1</v>
      </c>
      <c r="I1035" s="203">
        <v>125.16</v>
      </c>
      <c r="J1035" s="228">
        <v>125.16</v>
      </c>
    </row>
    <row r="1036" spans="1:10" x14ac:dyDescent="0.2">
      <c r="A1036" s="229" t="s">
        <v>1943</v>
      </c>
      <c r="B1036" s="205" t="s">
        <v>2476</v>
      </c>
      <c r="C1036" s="204" t="s">
        <v>394</v>
      </c>
      <c r="D1036" s="204" t="s">
        <v>2477</v>
      </c>
      <c r="E1036" s="206" t="s">
        <v>1953</v>
      </c>
      <c r="F1036" s="206"/>
      <c r="G1036" s="207" t="s">
        <v>1954</v>
      </c>
      <c r="H1036" s="208">
        <v>0.312</v>
      </c>
      <c r="I1036" s="209">
        <v>16.559999999999999</v>
      </c>
      <c r="J1036" s="230">
        <v>5.16</v>
      </c>
    </row>
    <row r="1037" spans="1:10" x14ac:dyDescent="0.2">
      <c r="A1037" s="229" t="s">
        <v>1943</v>
      </c>
      <c r="B1037" s="205" t="s">
        <v>2478</v>
      </c>
      <c r="C1037" s="204" t="s">
        <v>394</v>
      </c>
      <c r="D1037" s="204" t="s">
        <v>2479</v>
      </c>
      <c r="E1037" s="206" t="s">
        <v>1946</v>
      </c>
      <c r="F1037" s="206"/>
      <c r="G1037" s="207" t="s">
        <v>26</v>
      </c>
      <c r="H1037" s="208">
        <v>1</v>
      </c>
      <c r="I1037" s="209">
        <v>120</v>
      </c>
      <c r="J1037" s="230">
        <v>120</v>
      </c>
    </row>
    <row r="1038" spans="1:10" ht="25.5" x14ac:dyDescent="0.2">
      <c r="A1038" s="231"/>
      <c r="B1038" s="232"/>
      <c r="C1038" s="232"/>
      <c r="D1038" s="232"/>
      <c r="E1038" s="232" t="s">
        <v>1969</v>
      </c>
      <c r="F1038" s="233">
        <v>5.16</v>
      </c>
      <c r="G1038" s="232" t="s">
        <v>1970</v>
      </c>
      <c r="H1038" s="233">
        <v>0</v>
      </c>
      <c r="I1038" s="232" t="s">
        <v>1971</v>
      </c>
      <c r="J1038" s="234">
        <v>5.16</v>
      </c>
    </row>
    <row r="1039" spans="1:10" ht="26.25" thickBot="1" x14ac:dyDescent="0.25">
      <c r="A1039" s="231"/>
      <c r="B1039" s="232"/>
      <c r="C1039" s="232"/>
      <c r="D1039" s="232"/>
      <c r="E1039" s="232" t="s">
        <v>1972</v>
      </c>
      <c r="F1039" s="233">
        <v>31.29</v>
      </c>
      <c r="G1039" s="232"/>
      <c r="H1039" s="235" t="s">
        <v>1973</v>
      </c>
      <c r="I1039" s="235"/>
      <c r="J1039" s="234">
        <v>156.44999999999999</v>
      </c>
    </row>
    <row r="1040" spans="1:10" ht="15" thickTop="1" x14ac:dyDescent="0.2">
      <c r="A1040" s="236"/>
      <c r="B1040" s="210"/>
      <c r="C1040" s="210"/>
      <c r="D1040" s="210"/>
      <c r="E1040" s="210"/>
      <c r="F1040" s="210"/>
      <c r="G1040" s="210"/>
      <c r="H1040" s="210"/>
      <c r="I1040" s="210"/>
      <c r="J1040" s="237"/>
    </row>
    <row r="1041" spans="1:10" ht="30" x14ac:dyDescent="0.2">
      <c r="A1041" s="238" t="s">
        <v>1730</v>
      </c>
      <c r="B1041" s="195" t="s">
        <v>3</v>
      </c>
      <c r="C1041" s="194" t="s">
        <v>4</v>
      </c>
      <c r="D1041" s="194" t="s">
        <v>5</v>
      </c>
      <c r="E1041" s="196" t="s">
        <v>1940</v>
      </c>
      <c r="F1041" s="196"/>
      <c r="G1041" s="197" t="s">
        <v>6</v>
      </c>
      <c r="H1041" s="195" t="s">
        <v>7</v>
      </c>
      <c r="I1041" s="195" t="s">
        <v>8</v>
      </c>
      <c r="J1041" s="239" t="s">
        <v>10</v>
      </c>
    </row>
    <row r="1042" spans="1:10" x14ac:dyDescent="0.2">
      <c r="A1042" s="227" t="s">
        <v>1941</v>
      </c>
      <c r="B1042" s="199" t="s">
        <v>1731</v>
      </c>
      <c r="C1042" s="198" t="s">
        <v>404</v>
      </c>
      <c r="D1042" s="198" t="s">
        <v>1732</v>
      </c>
      <c r="E1042" s="200">
        <v>66.2</v>
      </c>
      <c r="F1042" s="200"/>
      <c r="G1042" s="201" t="s">
        <v>26</v>
      </c>
      <c r="H1042" s="202">
        <v>1</v>
      </c>
      <c r="I1042" s="203">
        <v>38.369999999999997</v>
      </c>
      <c r="J1042" s="228">
        <v>38.369999999999997</v>
      </c>
    </row>
    <row r="1043" spans="1:10" ht="38.25" x14ac:dyDescent="0.2">
      <c r="A1043" s="229" t="s">
        <v>1943</v>
      </c>
      <c r="B1043" s="205" t="s">
        <v>2471</v>
      </c>
      <c r="C1043" s="204" t="s">
        <v>404</v>
      </c>
      <c r="D1043" s="204" t="s">
        <v>2472</v>
      </c>
      <c r="E1043" s="206" t="s">
        <v>1953</v>
      </c>
      <c r="F1043" s="206"/>
      <c r="G1043" s="207" t="s">
        <v>1954</v>
      </c>
      <c r="H1043" s="208">
        <v>0.2</v>
      </c>
      <c r="I1043" s="209">
        <v>38.28</v>
      </c>
      <c r="J1043" s="230">
        <v>7.65</v>
      </c>
    </row>
    <row r="1044" spans="1:10" ht="38.25" x14ac:dyDescent="0.2">
      <c r="A1044" s="229" t="s">
        <v>1943</v>
      </c>
      <c r="B1044" s="205" t="s">
        <v>2480</v>
      </c>
      <c r="C1044" s="204" t="s">
        <v>404</v>
      </c>
      <c r="D1044" s="204" t="s">
        <v>2481</v>
      </c>
      <c r="E1044" s="206" t="s">
        <v>1953</v>
      </c>
      <c r="F1044" s="206"/>
      <c r="G1044" s="207" t="s">
        <v>1954</v>
      </c>
      <c r="H1044" s="208">
        <v>0.1</v>
      </c>
      <c r="I1044" s="209">
        <v>67.44</v>
      </c>
      <c r="J1044" s="230">
        <v>6.74</v>
      </c>
    </row>
    <row r="1045" spans="1:10" ht="38.25" x14ac:dyDescent="0.2">
      <c r="A1045" s="229" t="s">
        <v>1943</v>
      </c>
      <c r="B1045" s="205" t="s">
        <v>2482</v>
      </c>
      <c r="C1045" s="204" t="s">
        <v>404</v>
      </c>
      <c r="D1045" s="204" t="s">
        <v>1732</v>
      </c>
      <c r="E1045" s="206" t="s">
        <v>1946</v>
      </c>
      <c r="F1045" s="206"/>
      <c r="G1045" s="207" t="s">
        <v>26</v>
      </c>
      <c r="H1045" s="208">
        <v>1</v>
      </c>
      <c r="I1045" s="209">
        <v>23.98</v>
      </c>
      <c r="J1045" s="230">
        <v>23.98</v>
      </c>
    </row>
    <row r="1046" spans="1:10" ht="25.5" x14ac:dyDescent="0.2">
      <c r="A1046" s="231"/>
      <c r="B1046" s="232"/>
      <c r="C1046" s="232"/>
      <c r="D1046" s="232"/>
      <c r="E1046" s="232" t="s">
        <v>1969</v>
      </c>
      <c r="F1046" s="233">
        <v>14.39</v>
      </c>
      <c r="G1046" s="232" t="s">
        <v>1970</v>
      </c>
      <c r="H1046" s="233">
        <v>0</v>
      </c>
      <c r="I1046" s="232" t="s">
        <v>1971</v>
      </c>
      <c r="J1046" s="234">
        <v>14.39</v>
      </c>
    </row>
    <row r="1047" spans="1:10" ht="26.25" thickBot="1" x14ac:dyDescent="0.25">
      <c r="A1047" s="231"/>
      <c r="B1047" s="232"/>
      <c r="C1047" s="232"/>
      <c r="D1047" s="232"/>
      <c r="E1047" s="232" t="s">
        <v>1972</v>
      </c>
      <c r="F1047" s="233">
        <v>9.59</v>
      </c>
      <c r="G1047" s="232"/>
      <c r="H1047" s="235" t="s">
        <v>1973</v>
      </c>
      <c r="I1047" s="235"/>
      <c r="J1047" s="234">
        <v>47.96</v>
      </c>
    </row>
    <row r="1048" spans="1:10" ht="15" thickTop="1" x14ac:dyDescent="0.2">
      <c r="A1048" s="236"/>
      <c r="B1048" s="210"/>
      <c r="C1048" s="210"/>
      <c r="D1048" s="210"/>
      <c r="E1048" s="210"/>
      <c r="F1048" s="210"/>
      <c r="G1048" s="210"/>
      <c r="H1048" s="210"/>
      <c r="I1048" s="210"/>
      <c r="J1048" s="237"/>
    </row>
    <row r="1049" spans="1:10" ht="30" x14ac:dyDescent="0.2">
      <c r="A1049" s="238" t="s">
        <v>1760</v>
      </c>
      <c r="B1049" s="195" t="s">
        <v>3</v>
      </c>
      <c r="C1049" s="194" t="s">
        <v>4</v>
      </c>
      <c r="D1049" s="194" t="s">
        <v>5</v>
      </c>
      <c r="E1049" s="196" t="s">
        <v>1940</v>
      </c>
      <c r="F1049" s="196"/>
      <c r="G1049" s="197" t="s">
        <v>6</v>
      </c>
      <c r="H1049" s="195" t="s">
        <v>7</v>
      </c>
      <c r="I1049" s="195" t="s">
        <v>8</v>
      </c>
      <c r="J1049" s="239" t="s">
        <v>10</v>
      </c>
    </row>
    <row r="1050" spans="1:10" ht="25.5" x14ac:dyDescent="0.2">
      <c r="A1050" s="227" t="s">
        <v>1941</v>
      </c>
      <c r="B1050" s="199" t="s">
        <v>1761</v>
      </c>
      <c r="C1050" s="198" t="s">
        <v>437</v>
      </c>
      <c r="D1050" s="198" t="s">
        <v>1762</v>
      </c>
      <c r="E1050" s="200" t="s">
        <v>2009</v>
      </c>
      <c r="F1050" s="200"/>
      <c r="G1050" s="201" t="s">
        <v>26</v>
      </c>
      <c r="H1050" s="202">
        <v>1</v>
      </c>
      <c r="I1050" s="203">
        <v>423.88</v>
      </c>
      <c r="J1050" s="228">
        <v>423.88</v>
      </c>
    </row>
    <row r="1051" spans="1:10" ht="25.5" x14ac:dyDescent="0.2">
      <c r="A1051" s="240" t="s">
        <v>2010</v>
      </c>
      <c r="B1051" s="212" t="s">
        <v>2014</v>
      </c>
      <c r="C1051" s="211" t="s">
        <v>17</v>
      </c>
      <c r="D1051" s="211" t="s">
        <v>2015</v>
      </c>
      <c r="E1051" s="213" t="s">
        <v>2013</v>
      </c>
      <c r="F1051" s="213"/>
      <c r="G1051" s="214" t="s">
        <v>1954</v>
      </c>
      <c r="H1051" s="215">
        <v>4.7569999999999997</v>
      </c>
      <c r="I1051" s="216">
        <v>21.55</v>
      </c>
      <c r="J1051" s="241">
        <v>102.51</v>
      </c>
    </row>
    <row r="1052" spans="1:10" ht="25.5" x14ac:dyDescent="0.2">
      <c r="A1052" s="240" t="s">
        <v>2010</v>
      </c>
      <c r="B1052" s="212" t="s">
        <v>2019</v>
      </c>
      <c r="C1052" s="211" t="s">
        <v>17</v>
      </c>
      <c r="D1052" s="211" t="s">
        <v>2020</v>
      </c>
      <c r="E1052" s="213" t="s">
        <v>2013</v>
      </c>
      <c r="F1052" s="213"/>
      <c r="G1052" s="214" t="s">
        <v>1954</v>
      </c>
      <c r="H1052" s="215">
        <v>4.7569999999999997</v>
      </c>
      <c r="I1052" s="216">
        <v>26.87</v>
      </c>
      <c r="J1052" s="241">
        <v>127.82</v>
      </c>
    </row>
    <row r="1053" spans="1:10" ht="25.5" x14ac:dyDescent="0.2">
      <c r="A1053" s="229" t="s">
        <v>1943</v>
      </c>
      <c r="B1053" s="205" t="s">
        <v>2483</v>
      </c>
      <c r="C1053" s="204" t="s">
        <v>17</v>
      </c>
      <c r="D1053" s="204" t="s">
        <v>1762</v>
      </c>
      <c r="E1053" s="206" t="s">
        <v>1946</v>
      </c>
      <c r="F1053" s="206"/>
      <c r="G1053" s="207" t="s">
        <v>26</v>
      </c>
      <c r="H1053" s="208">
        <v>1</v>
      </c>
      <c r="I1053" s="209">
        <v>193.55</v>
      </c>
      <c r="J1053" s="230">
        <v>193.55</v>
      </c>
    </row>
    <row r="1054" spans="1:10" ht="25.5" x14ac:dyDescent="0.2">
      <c r="A1054" s="231"/>
      <c r="B1054" s="232"/>
      <c r="C1054" s="232"/>
      <c r="D1054" s="232"/>
      <c r="E1054" s="232" t="s">
        <v>1969</v>
      </c>
      <c r="F1054" s="233">
        <v>166.92</v>
      </c>
      <c r="G1054" s="232" t="s">
        <v>1970</v>
      </c>
      <c r="H1054" s="233">
        <v>0</v>
      </c>
      <c r="I1054" s="232" t="s">
        <v>1971</v>
      </c>
      <c r="J1054" s="234">
        <v>166.92</v>
      </c>
    </row>
    <row r="1055" spans="1:10" ht="26.25" thickBot="1" x14ac:dyDescent="0.25">
      <c r="A1055" s="231"/>
      <c r="B1055" s="232"/>
      <c r="C1055" s="232"/>
      <c r="D1055" s="232"/>
      <c r="E1055" s="232" t="s">
        <v>1972</v>
      </c>
      <c r="F1055" s="233">
        <v>105.97</v>
      </c>
      <c r="G1055" s="232"/>
      <c r="H1055" s="235" t="s">
        <v>1973</v>
      </c>
      <c r="I1055" s="235"/>
      <c r="J1055" s="234">
        <v>529.85</v>
      </c>
    </row>
    <row r="1056" spans="1:10" ht="15" thickTop="1" x14ac:dyDescent="0.2">
      <c r="A1056" s="236"/>
      <c r="B1056" s="210"/>
      <c r="C1056" s="210"/>
      <c r="D1056" s="210"/>
      <c r="E1056" s="210"/>
      <c r="F1056" s="210"/>
      <c r="G1056" s="210"/>
      <c r="H1056" s="210"/>
      <c r="I1056" s="210"/>
      <c r="J1056" s="237"/>
    </row>
    <row r="1057" spans="1:10" ht="30" x14ac:dyDescent="0.2">
      <c r="A1057" s="238" t="s">
        <v>1772</v>
      </c>
      <c r="B1057" s="195" t="s">
        <v>3</v>
      </c>
      <c r="C1057" s="194" t="s">
        <v>4</v>
      </c>
      <c r="D1057" s="194" t="s">
        <v>5</v>
      </c>
      <c r="E1057" s="196" t="s">
        <v>1940</v>
      </c>
      <c r="F1057" s="196"/>
      <c r="G1057" s="197" t="s">
        <v>6</v>
      </c>
      <c r="H1057" s="195" t="s">
        <v>7</v>
      </c>
      <c r="I1057" s="195" t="s">
        <v>8</v>
      </c>
      <c r="J1057" s="239" t="s">
        <v>10</v>
      </c>
    </row>
    <row r="1058" spans="1:10" ht="25.5" x14ac:dyDescent="0.2">
      <c r="A1058" s="227" t="s">
        <v>1941</v>
      </c>
      <c r="B1058" s="199" t="s">
        <v>1773</v>
      </c>
      <c r="C1058" s="198" t="s">
        <v>437</v>
      </c>
      <c r="D1058" s="198" t="s">
        <v>1513</v>
      </c>
      <c r="E1058" s="200" t="s">
        <v>2009</v>
      </c>
      <c r="F1058" s="200"/>
      <c r="G1058" s="201" t="s">
        <v>26</v>
      </c>
      <c r="H1058" s="202">
        <v>1</v>
      </c>
      <c r="I1058" s="203">
        <v>69.58</v>
      </c>
      <c r="J1058" s="228">
        <v>69.58</v>
      </c>
    </row>
    <row r="1059" spans="1:10" ht="25.5" x14ac:dyDescent="0.2">
      <c r="A1059" s="240" t="s">
        <v>2010</v>
      </c>
      <c r="B1059" s="212" t="s">
        <v>2399</v>
      </c>
      <c r="C1059" s="211" t="s">
        <v>17</v>
      </c>
      <c r="D1059" s="211" t="s">
        <v>2400</v>
      </c>
      <c r="E1059" s="213" t="s">
        <v>2013</v>
      </c>
      <c r="F1059" s="213"/>
      <c r="G1059" s="214" t="s">
        <v>1954</v>
      </c>
      <c r="H1059" s="215">
        <v>0.34599999999999997</v>
      </c>
      <c r="I1059" s="216">
        <v>22.54</v>
      </c>
      <c r="J1059" s="241">
        <v>7.79</v>
      </c>
    </row>
    <row r="1060" spans="1:10" ht="25.5" x14ac:dyDescent="0.2">
      <c r="A1060" s="240" t="s">
        <v>2010</v>
      </c>
      <c r="B1060" s="212" t="s">
        <v>2289</v>
      </c>
      <c r="C1060" s="211" t="s">
        <v>17</v>
      </c>
      <c r="D1060" s="211" t="s">
        <v>2290</v>
      </c>
      <c r="E1060" s="213" t="s">
        <v>2013</v>
      </c>
      <c r="F1060" s="213"/>
      <c r="G1060" s="214" t="s">
        <v>1954</v>
      </c>
      <c r="H1060" s="215">
        <v>0.34599999999999997</v>
      </c>
      <c r="I1060" s="216">
        <v>29.32</v>
      </c>
      <c r="J1060" s="241">
        <v>10.14</v>
      </c>
    </row>
    <row r="1061" spans="1:10" ht="25.5" x14ac:dyDescent="0.2">
      <c r="A1061" s="229" t="s">
        <v>1943</v>
      </c>
      <c r="B1061" s="205" t="s">
        <v>1512</v>
      </c>
      <c r="C1061" s="204" t="s">
        <v>17</v>
      </c>
      <c r="D1061" s="204" t="s">
        <v>1513</v>
      </c>
      <c r="E1061" s="206" t="s">
        <v>1946</v>
      </c>
      <c r="F1061" s="206"/>
      <c r="G1061" s="207" t="s">
        <v>26</v>
      </c>
      <c r="H1061" s="208">
        <v>1</v>
      </c>
      <c r="I1061" s="209">
        <v>51.65</v>
      </c>
      <c r="J1061" s="230">
        <v>51.65</v>
      </c>
    </row>
    <row r="1062" spans="1:10" ht="25.5" x14ac:dyDescent="0.2">
      <c r="A1062" s="231"/>
      <c r="B1062" s="232"/>
      <c r="C1062" s="232"/>
      <c r="D1062" s="232"/>
      <c r="E1062" s="232" t="s">
        <v>1969</v>
      </c>
      <c r="F1062" s="233">
        <v>13.28</v>
      </c>
      <c r="G1062" s="232" t="s">
        <v>1970</v>
      </c>
      <c r="H1062" s="233">
        <v>0</v>
      </c>
      <c r="I1062" s="232" t="s">
        <v>1971</v>
      </c>
      <c r="J1062" s="234">
        <v>13.28</v>
      </c>
    </row>
    <row r="1063" spans="1:10" ht="26.25" thickBot="1" x14ac:dyDescent="0.25">
      <c r="A1063" s="231"/>
      <c r="B1063" s="232"/>
      <c r="C1063" s="232"/>
      <c r="D1063" s="232"/>
      <c r="E1063" s="232" t="s">
        <v>1972</v>
      </c>
      <c r="F1063" s="233">
        <v>17.39</v>
      </c>
      <c r="G1063" s="232"/>
      <c r="H1063" s="235" t="s">
        <v>1973</v>
      </c>
      <c r="I1063" s="235"/>
      <c r="J1063" s="234">
        <v>86.97</v>
      </c>
    </row>
    <row r="1064" spans="1:10" ht="15" thickTop="1" x14ac:dyDescent="0.2">
      <c r="A1064" s="236"/>
      <c r="B1064" s="210"/>
      <c r="C1064" s="210"/>
      <c r="D1064" s="210"/>
      <c r="E1064" s="210"/>
      <c r="F1064" s="210"/>
      <c r="G1064" s="210"/>
      <c r="H1064" s="210"/>
      <c r="I1064" s="210"/>
      <c r="J1064" s="237"/>
    </row>
    <row r="1065" spans="1:10" ht="30" x14ac:dyDescent="0.2">
      <c r="A1065" s="238" t="s">
        <v>1774</v>
      </c>
      <c r="B1065" s="195" t="s">
        <v>3</v>
      </c>
      <c r="C1065" s="194" t="s">
        <v>4</v>
      </c>
      <c r="D1065" s="194" t="s">
        <v>5</v>
      </c>
      <c r="E1065" s="196" t="s">
        <v>1940</v>
      </c>
      <c r="F1065" s="196"/>
      <c r="G1065" s="197" t="s">
        <v>6</v>
      </c>
      <c r="H1065" s="195" t="s">
        <v>7</v>
      </c>
      <c r="I1065" s="195" t="s">
        <v>8</v>
      </c>
      <c r="J1065" s="239" t="s">
        <v>10</v>
      </c>
    </row>
    <row r="1066" spans="1:10" ht="25.5" x14ac:dyDescent="0.2">
      <c r="A1066" s="227" t="s">
        <v>1941</v>
      </c>
      <c r="B1066" s="199" t="s">
        <v>1775</v>
      </c>
      <c r="C1066" s="198" t="s">
        <v>437</v>
      </c>
      <c r="D1066" s="198" t="s">
        <v>1516</v>
      </c>
      <c r="E1066" s="200" t="s">
        <v>2009</v>
      </c>
      <c r="F1066" s="200"/>
      <c r="G1066" s="201" t="s">
        <v>26</v>
      </c>
      <c r="H1066" s="202">
        <v>1</v>
      </c>
      <c r="I1066" s="203">
        <v>132.33000000000001</v>
      </c>
      <c r="J1066" s="228">
        <v>132.33000000000001</v>
      </c>
    </row>
    <row r="1067" spans="1:10" ht="25.5" x14ac:dyDescent="0.2">
      <c r="A1067" s="240" t="s">
        <v>2010</v>
      </c>
      <c r="B1067" s="212" t="s">
        <v>2289</v>
      </c>
      <c r="C1067" s="211" t="s">
        <v>17</v>
      </c>
      <c r="D1067" s="211" t="s">
        <v>2290</v>
      </c>
      <c r="E1067" s="213" t="s">
        <v>2013</v>
      </c>
      <c r="F1067" s="213"/>
      <c r="G1067" s="214" t="s">
        <v>1954</v>
      </c>
      <c r="H1067" s="215">
        <v>0.34599999999999997</v>
      </c>
      <c r="I1067" s="216">
        <v>29.32</v>
      </c>
      <c r="J1067" s="241">
        <v>10.14</v>
      </c>
    </row>
    <row r="1068" spans="1:10" ht="25.5" x14ac:dyDescent="0.2">
      <c r="A1068" s="240" t="s">
        <v>2010</v>
      </c>
      <c r="B1068" s="212" t="s">
        <v>2399</v>
      </c>
      <c r="C1068" s="211" t="s">
        <v>17</v>
      </c>
      <c r="D1068" s="211" t="s">
        <v>2400</v>
      </c>
      <c r="E1068" s="213" t="s">
        <v>2013</v>
      </c>
      <c r="F1068" s="213"/>
      <c r="G1068" s="214" t="s">
        <v>1954</v>
      </c>
      <c r="H1068" s="215">
        <v>0.34599999999999997</v>
      </c>
      <c r="I1068" s="216">
        <v>22.54</v>
      </c>
      <c r="J1068" s="241">
        <v>7.79</v>
      </c>
    </row>
    <row r="1069" spans="1:10" ht="25.5" x14ac:dyDescent="0.2">
      <c r="A1069" s="229" t="s">
        <v>1943</v>
      </c>
      <c r="B1069" s="205" t="s">
        <v>1515</v>
      </c>
      <c r="C1069" s="204" t="s">
        <v>17</v>
      </c>
      <c r="D1069" s="204" t="s">
        <v>1516</v>
      </c>
      <c r="E1069" s="206" t="s">
        <v>1946</v>
      </c>
      <c r="F1069" s="206"/>
      <c r="G1069" s="207" t="s">
        <v>26</v>
      </c>
      <c r="H1069" s="208">
        <v>1</v>
      </c>
      <c r="I1069" s="209">
        <v>114.4</v>
      </c>
      <c r="J1069" s="230">
        <v>114.4</v>
      </c>
    </row>
    <row r="1070" spans="1:10" ht="25.5" x14ac:dyDescent="0.2">
      <c r="A1070" s="231"/>
      <c r="B1070" s="232"/>
      <c r="C1070" s="232"/>
      <c r="D1070" s="232"/>
      <c r="E1070" s="232" t="s">
        <v>1969</v>
      </c>
      <c r="F1070" s="233">
        <v>13.28</v>
      </c>
      <c r="G1070" s="232" t="s">
        <v>1970</v>
      </c>
      <c r="H1070" s="233">
        <v>0</v>
      </c>
      <c r="I1070" s="232" t="s">
        <v>1971</v>
      </c>
      <c r="J1070" s="234">
        <v>13.28</v>
      </c>
    </row>
    <row r="1071" spans="1:10" ht="26.25" thickBot="1" x14ac:dyDescent="0.25">
      <c r="A1071" s="231"/>
      <c r="B1071" s="232"/>
      <c r="C1071" s="232"/>
      <c r="D1071" s="232"/>
      <c r="E1071" s="232" t="s">
        <v>1972</v>
      </c>
      <c r="F1071" s="233">
        <v>33.08</v>
      </c>
      <c r="G1071" s="232"/>
      <c r="H1071" s="235" t="s">
        <v>1973</v>
      </c>
      <c r="I1071" s="235"/>
      <c r="J1071" s="234">
        <v>165.41</v>
      </c>
    </row>
    <row r="1072" spans="1:10" ht="15" thickTop="1" x14ac:dyDescent="0.2">
      <c r="A1072" s="236"/>
      <c r="B1072" s="210"/>
      <c r="C1072" s="210"/>
      <c r="D1072" s="210"/>
      <c r="E1072" s="210"/>
      <c r="F1072" s="210"/>
      <c r="G1072" s="210"/>
      <c r="H1072" s="210"/>
      <c r="I1072" s="210"/>
      <c r="J1072" s="237"/>
    </row>
    <row r="1073" spans="1:10" ht="30" x14ac:dyDescent="0.2">
      <c r="A1073" s="238" t="s">
        <v>1789</v>
      </c>
      <c r="B1073" s="195" t="s">
        <v>3</v>
      </c>
      <c r="C1073" s="194" t="s">
        <v>4</v>
      </c>
      <c r="D1073" s="194" t="s">
        <v>5</v>
      </c>
      <c r="E1073" s="196" t="s">
        <v>1940</v>
      </c>
      <c r="F1073" s="196"/>
      <c r="G1073" s="197" t="s">
        <v>6</v>
      </c>
      <c r="H1073" s="195" t="s">
        <v>7</v>
      </c>
      <c r="I1073" s="195" t="s">
        <v>8</v>
      </c>
      <c r="J1073" s="239" t="s">
        <v>10</v>
      </c>
    </row>
    <row r="1074" spans="1:10" ht="25.5" x14ac:dyDescent="0.2">
      <c r="A1074" s="227" t="s">
        <v>1941</v>
      </c>
      <c r="B1074" s="199" t="s">
        <v>1499</v>
      </c>
      <c r="C1074" s="198" t="s">
        <v>437</v>
      </c>
      <c r="D1074" s="198" t="s">
        <v>1500</v>
      </c>
      <c r="E1074" s="200" t="s">
        <v>2009</v>
      </c>
      <c r="F1074" s="200"/>
      <c r="G1074" s="201" t="s">
        <v>34</v>
      </c>
      <c r="H1074" s="202">
        <v>1</v>
      </c>
      <c r="I1074" s="203">
        <v>49.57</v>
      </c>
      <c r="J1074" s="228">
        <v>49.57</v>
      </c>
    </row>
    <row r="1075" spans="1:10" ht="38.25" x14ac:dyDescent="0.2">
      <c r="A1075" s="240" t="s">
        <v>2010</v>
      </c>
      <c r="B1075" s="212" t="s">
        <v>2428</v>
      </c>
      <c r="C1075" s="211" t="s">
        <v>17</v>
      </c>
      <c r="D1075" s="211" t="s">
        <v>2429</v>
      </c>
      <c r="E1075" s="213" t="s">
        <v>2430</v>
      </c>
      <c r="F1075" s="213"/>
      <c r="G1075" s="214" t="s">
        <v>34</v>
      </c>
      <c r="H1075" s="215">
        <v>1</v>
      </c>
      <c r="I1075" s="216">
        <v>10.93</v>
      </c>
      <c r="J1075" s="241">
        <v>10.93</v>
      </c>
    </row>
    <row r="1076" spans="1:10" ht="25.5" x14ac:dyDescent="0.2">
      <c r="A1076" s="240" t="s">
        <v>2010</v>
      </c>
      <c r="B1076" s="212" t="s">
        <v>2399</v>
      </c>
      <c r="C1076" s="211" t="s">
        <v>17</v>
      </c>
      <c r="D1076" s="211" t="s">
        <v>2400</v>
      </c>
      <c r="E1076" s="213" t="s">
        <v>2013</v>
      </c>
      <c r="F1076" s="213"/>
      <c r="G1076" s="214" t="s">
        <v>1954</v>
      </c>
      <c r="H1076" s="215">
        <v>0.15720000000000001</v>
      </c>
      <c r="I1076" s="216">
        <v>22.54</v>
      </c>
      <c r="J1076" s="241">
        <v>3.54</v>
      </c>
    </row>
    <row r="1077" spans="1:10" ht="25.5" x14ac:dyDescent="0.2">
      <c r="A1077" s="240" t="s">
        <v>2010</v>
      </c>
      <c r="B1077" s="212" t="s">
        <v>2289</v>
      </c>
      <c r="C1077" s="211" t="s">
        <v>17</v>
      </c>
      <c r="D1077" s="211" t="s">
        <v>2290</v>
      </c>
      <c r="E1077" s="213" t="s">
        <v>2013</v>
      </c>
      <c r="F1077" s="213"/>
      <c r="G1077" s="214" t="s">
        <v>1954</v>
      </c>
      <c r="H1077" s="215">
        <v>0.15720000000000001</v>
      </c>
      <c r="I1077" s="216">
        <v>29.32</v>
      </c>
      <c r="J1077" s="241">
        <v>4.5999999999999996</v>
      </c>
    </row>
    <row r="1078" spans="1:10" ht="25.5" x14ac:dyDescent="0.2">
      <c r="A1078" s="229" t="s">
        <v>1943</v>
      </c>
      <c r="B1078" s="205" t="s">
        <v>2431</v>
      </c>
      <c r="C1078" s="204" t="s">
        <v>17</v>
      </c>
      <c r="D1078" s="204" t="s">
        <v>2432</v>
      </c>
      <c r="E1078" s="206" t="s">
        <v>1946</v>
      </c>
      <c r="F1078" s="206"/>
      <c r="G1078" s="207" t="s">
        <v>34</v>
      </c>
      <c r="H1078" s="208">
        <v>1.05</v>
      </c>
      <c r="I1078" s="209">
        <v>29.05</v>
      </c>
      <c r="J1078" s="230">
        <v>30.5</v>
      </c>
    </row>
    <row r="1079" spans="1:10" ht="25.5" x14ac:dyDescent="0.2">
      <c r="A1079" s="231"/>
      <c r="B1079" s="232"/>
      <c r="C1079" s="232"/>
      <c r="D1079" s="232"/>
      <c r="E1079" s="232" t="s">
        <v>1969</v>
      </c>
      <c r="F1079" s="233">
        <v>11</v>
      </c>
      <c r="G1079" s="232" t="s">
        <v>1970</v>
      </c>
      <c r="H1079" s="233">
        <v>0</v>
      </c>
      <c r="I1079" s="232" t="s">
        <v>1971</v>
      </c>
      <c r="J1079" s="234">
        <v>11</v>
      </c>
    </row>
    <row r="1080" spans="1:10" ht="26.25" thickBot="1" x14ac:dyDescent="0.25">
      <c r="A1080" s="231"/>
      <c r="B1080" s="232"/>
      <c r="C1080" s="232"/>
      <c r="D1080" s="232"/>
      <c r="E1080" s="232" t="s">
        <v>1972</v>
      </c>
      <c r="F1080" s="233">
        <v>12.39</v>
      </c>
      <c r="G1080" s="232"/>
      <c r="H1080" s="235" t="s">
        <v>1973</v>
      </c>
      <c r="I1080" s="235"/>
      <c r="J1080" s="234">
        <v>61.96</v>
      </c>
    </row>
    <row r="1081" spans="1:10" ht="15" thickTop="1" x14ac:dyDescent="0.2">
      <c r="A1081" s="236"/>
      <c r="B1081" s="210"/>
      <c r="C1081" s="210"/>
      <c r="D1081" s="210"/>
      <c r="E1081" s="210"/>
      <c r="F1081" s="210"/>
      <c r="G1081" s="210"/>
      <c r="H1081" s="210"/>
      <c r="I1081" s="210"/>
      <c r="J1081" s="237"/>
    </row>
    <row r="1082" spans="1:10" ht="30" x14ac:dyDescent="0.2">
      <c r="A1082" s="238" t="s">
        <v>1794</v>
      </c>
      <c r="B1082" s="195" t="s">
        <v>3</v>
      </c>
      <c r="C1082" s="194" t="s">
        <v>4</v>
      </c>
      <c r="D1082" s="194" t="s">
        <v>5</v>
      </c>
      <c r="E1082" s="196" t="s">
        <v>1940</v>
      </c>
      <c r="F1082" s="196"/>
      <c r="G1082" s="197" t="s">
        <v>6</v>
      </c>
      <c r="H1082" s="195" t="s">
        <v>7</v>
      </c>
      <c r="I1082" s="195" t="s">
        <v>8</v>
      </c>
      <c r="J1082" s="239" t="s">
        <v>10</v>
      </c>
    </row>
    <row r="1083" spans="1:10" x14ac:dyDescent="0.2">
      <c r="A1083" s="227" t="s">
        <v>1941</v>
      </c>
      <c r="B1083" s="199" t="s">
        <v>1795</v>
      </c>
      <c r="C1083" s="198" t="s">
        <v>437</v>
      </c>
      <c r="D1083" s="198" t="s">
        <v>1796</v>
      </c>
      <c r="E1083" s="200" t="s">
        <v>2009</v>
      </c>
      <c r="F1083" s="200"/>
      <c r="G1083" s="201" t="s">
        <v>34</v>
      </c>
      <c r="H1083" s="202">
        <v>1</v>
      </c>
      <c r="I1083" s="203">
        <v>110.22</v>
      </c>
      <c r="J1083" s="228">
        <v>110.22</v>
      </c>
    </row>
    <row r="1084" spans="1:10" ht="25.5" x14ac:dyDescent="0.2">
      <c r="A1084" s="240" t="s">
        <v>2010</v>
      </c>
      <c r="B1084" s="212" t="s">
        <v>2138</v>
      </c>
      <c r="C1084" s="211" t="s">
        <v>17</v>
      </c>
      <c r="D1084" s="211" t="s">
        <v>2139</v>
      </c>
      <c r="E1084" s="213" t="s">
        <v>2013</v>
      </c>
      <c r="F1084" s="213"/>
      <c r="G1084" s="214" t="s">
        <v>1954</v>
      </c>
      <c r="H1084" s="215">
        <v>0.5</v>
      </c>
      <c r="I1084" s="216">
        <v>22.27</v>
      </c>
      <c r="J1084" s="241">
        <v>11.13</v>
      </c>
    </row>
    <row r="1085" spans="1:10" ht="25.5" x14ac:dyDescent="0.2">
      <c r="A1085" s="240" t="s">
        <v>2010</v>
      </c>
      <c r="B1085" s="212" t="s">
        <v>2484</v>
      </c>
      <c r="C1085" s="211" t="s">
        <v>17</v>
      </c>
      <c r="D1085" s="211" t="s">
        <v>2485</v>
      </c>
      <c r="E1085" s="213" t="s">
        <v>2013</v>
      </c>
      <c r="F1085" s="213"/>
      <c r="G1085" s="214" t="s">
        <v>1954</v>
      </c>
      <c r="H1085" s="215">
        <v>0.5</v>
      </c>
      <c r="I1085" s="216">
        <v>32.450000000000003</v>
      </c>
      <c r="J1085" s="241">
        <v>16.22</v>
      </c>
    </row>
    <row r="1086" spans="1:10" ht="38.25" x14ac:dyDescent="0.2">
      <c r="A1086" s="229" t="s">
        <v>1943</v>
      </c>
      <c r="B1086" s="205" t="s">
        <v>2486</v>
      </c>
      <c r="C1086" s="204" t="s">
        <v>404</v>
      </c>
      <c r="D1086" s="204" t="s">
        <v>2487</v>
      </c>
      <c r="E1086" s="206" t="s">
        <v>1946</v>
      </c>
      <c r="F1086" s="206"/>
      <c r="G1086" s="207" t="s">
        <v>34</v>
      </c>
      <c r="H1086" s="208">
        <v>1</v>
      </c>
      <c r="I1086" s="209">
        <v>82.87</v>
      </c>
      <c r="J1086" s="230">
        <v>82.87</v>
      </c>
    </row>
    <row r="1087" spans="1:10" ht="25.5" x14ac:dyDescent="0.2">
      <c r="A1087" s="231"/>
      <c r="B1087" s="232"/>
      <c r="C1087" s="232"/>
      <c r="D1087" s="232"/>
      <c r="E1087" s="232" t="s">
        <v>1969</v>
      </c>
      <c r="F1087" s="233">
        <v>20.6</v>
      </c>
      <c r="G1087" s="232" t="s">
        <v>1970</v>
      </c>
      <c r="H1087" s="233">
        <v>0</v>
      </c>
      <c r="I1087" s="232" t="s">
        <v>1971</v>
      </c>
      <c r="J1087" s="234">
        <v>20.6</v>
      </c>
    </row>
    <row r="1088" spans="1:10" ht="26.25" thickBot="1" x14ac:dyDescent="0.25">
      <c r="A1088" s="231"/>
      <c r="B1088" s="232"/>
      <c r="C1088" s="232"/>
      <c r="D1088" s="232"/>
      <c r="E1088" s="232" t="s">
        <v>1972</v>
      </c>
      <c r="F1088" s="233">
        <v>27.55</v>
      </c>
      <c r="G1088" s="232"/>
      <c r="H1088" s="235" t="s">
        <v>1973</v>
      </c>
      <c r="I1088" s="235"/>
      <c r="J1088" s="234">
        <v>137.77000000000001</v>
      </c>
    </row>
    <row r="1089" spans="1:10" ht="15" thickTop="1" x14ac:dyDescent="0.2">
      <c r="A1089" s="236"/>
      <c r="B1089" s="210"/>
      <c r="C1089" s="210"/>
      <c r="D1089" s="210"/>
      <c r="E1089" s="210"/>
      <c r="F1089" s="210"/>
      <c r="G1089" s="210"/>
      <c r="H1089" s="210"/>
      <c r="I1089" s="210"/>
      <c r="J1089" s="237"/>
    </row>
    <row r="1090" spans="1:10" ht="30" x14ac:dyDescent="0.2">
      <c r="A1090" s="238" t="s">
        <v>1797</v>
      </c>
      <c r="B1090" s="195" t="s">
        <v>3</v>
      </c>
      <c r="C1090" s="194" t="s">
        <v>4</v>
      </c>
      <c r="D1090" s="194" t="s">
        <v>5</v>
      </c>
      <c r="E1090" s="196" t="s">
        <v>1940</v>
      </c>
      <c r="F1090" s="196"/>
      <c r="G1090" s="197" t="s">
        <v>6</v>
      </c>
      <c r="H1090" s="195" t="s">
        <v>7</v>
      </c>
      <c r="I1090" s="195" t="s">
        <v>8</v>
      </c>
      <c r="J1090" s="239" t="s">
        <v>10</v>
      </c>
    </row>
    <row r="1091" spans="1:10" x14ac:dyDescent="0.2">
      <c r="A1091" s="227" t="s">
        <v>1941</v>
      </c>
      <c r="B1091" s="199" t="s">
        <v>1798</v>
      </c>
      <c r="C1091" s="198" t="s">
        <v>437</v>
      </c>
      <c r="D1091" s="198" t="s">
        <v>1799</v>
      </c>
      <c r="E1091" s="200" t="s">
        <v>2009</v>
      </c>
      <c r="F1091" s="200"/>
      <c r="G1091" s="201" t="s">
        <v>26</v>
      </c>
      <c r="H1091" s="202">
        <v>1</v>
      </c>
      <c r="I1091" s="203">
        <v>8925.08</v>
      </c>
      <c r="J1091" s="228">
        <v>8925.08</v>
      </c>
    </row>
    <row r="1092" spans="1:10" ht="25.5" x14ac:dyDescent="0.2">
      <c r="A1092" s="240" t="s">
        <v>2010</v>
      </c>
      <c r="B1092" s="212" t="s">
        <v>2138</v>
      </c>
      <c r="C1092" s="211" t="s">
        <v>17</v>
      </c>
      <c r="D1092" s="211" t="s">
        <v>2139</v>
      </c>
      <c r="E1092" s="213" t="s">
        <v>2013</v>
      </c>
      <c r="F1092" s="213"/>
      <c r="G1092" s="214" t="s">
        <v>1954</v>
      </c>
      <c r="H1092" s="215">
        <v>1.5</v>
      </c>
      <c r="I1092" s="216">
        <v>22.27</v>
      </c>
      <c r="J1092" s="241">
        <v>33.4</v>
      </c>
    </row>
    <row r="1093" spans="1:10" ht="25.5" x14ac:dyDescent="0.2">
      <c r="A1093" s="240" t="s">
        <v>2010</v>
      </c>
      <c r="B1093" s="212" t="s">
        <v>2484</v>
      </c>
      <c r="C1093" s="211" t="s">
        <v>17</v>
      </c>
      <c r="D1093" s="211" t="s">
        <v>2485</v>
      </c>
      <c r="E1093" s="213" t="s">
        <v>2013</v>
      </c>
      <c r="F1093" s="213"/>
      <c r="G1093" s="214" t="s">
        <v>1954</v>
      </c>
      <c r="H1093" s="215">
        <v>1</v>
      </c>
      <c r="I1093" s="216">
        <v>32.450000000000003</v>
      </c>
      <c r="J1093" s="241">
        <v>32.450000000000003</v>
      </c>
    </row>
    <row r="1094" spans="1:10" ht="38.25" x14ac:dyDescent="0.2">
      <c r="A1094" s="229" t="s">
        <v>1943</v>
      </c>
      <c r="B1094" s="205" t="s">
        <v>2488</v>
      </c>
      <c r="C1094" s="204" t="s">
        <v>404</v>
      </c>
      <c r="D1094" s="204" t="s">
        <v>2489</v>
      </c>
      <c r="E1094" s="206" t="s">
        <v>1946</v>
      </c>
      <c r="F1094" s="206"/>
      <c r="G1094" s="207" t="s">
        <v>19</v>
      </c>
      <c r="H1094" s="208">
        <v>1</v>
      </c>
      <c r="I1094" s="209">
        <v>8859.23</v>
      </c>
      <c r="J1094" s="230">
        <v>8859.23</v>
      </c>
    </row>
    <row r="1095" spans="1:10" ht="25.5" x14ac:dyDescent="0.2">
      <c r="A1095" s="231"/>
      <c r="B1095" s="232"/>
      <c r="C1095" s="232"/>
      <c r="D1095" s="232"/>
      <c r="E1095" s="232" t="s">
        <v>1969</v>
      </c>
      <c r="F1095" s="233">
        <v>48.95</v>
      </c>
      <c r="G1095" s="232" t="s">
        <v>1970</v>
      </c>
      <c r="H1095" s="233">
        <v>0</v>
      </c>
      <c r="I1095" s="232" t="s">
        <v>1971</v>
      </c>
      <c r="J1095" s="234">
        <v>48.95</v>
      </c>
    </row>
    <row r="1096" spans="1:10" ht="26.25" thickBot="1" x14ac:dyDescent="0.25">
      <c r="A1096" s="231"/>
      <c r="B1096" s="232"/>
      <c r="C1096" s="232"/>
      <c r="D1096" s="232"/>
      <c r="E1096" s="232" t="s">
        <v>1972</v>
      </c>
      <c r="F1096" s="233">
        <v>2231.27</v>
      </c>
      <c r="G1096" s="232"/>
      <c r="H1096" s="235" t="s">
        <v>1973</v>
      </c>
      <c r="I1096" s="235"/>
      <c r="J1096" s="234">
        <v>11156.35</v>
      </c>
    </row>
    <row r="1097" spans="1:10" ht="15" thickTop="1" x14ac:dyDescent="0.2">
      <c r="A1097" s="236"/>
      <c r="B1097" s="210"/>
      <c r="C1097" s="210"/>
      <c r="D1097" s="210"/>
      <c r="E1097" s="210"/>
      <c r="F1097" s="210"/>
      <c r="G1097" s="210"/>
      <c r="H1097" s="210"/>
      <c r="I1097" s="210"/>
      <c r="J1097" s="237"/>
    </row>
    <row r="1098" spans="1:10" ht="30" x14ac:dyDescent="0.2">
      <c r="A1098" s="238" t="s">
        <v>1820</v>
      </c>
      <c r="B1098" s="195" t="s">
        <v>3</v>
      </c>
      <c r="C1098" s="194" t="s">
        <v>4</v>
      </c>
      <c r="D1098" s="194" t="s">
        <v>5</v>
      </c>
      <c r="E1098" s="196" t="s">
        <v>1940</v>
      </c>
      <c r="F1098" s="196"/>
      <c r="G1098" s="197" t="s">
        <v>6</v>
      </c>
      <c r="H1098" s="195" t="s">
        <v>7</v>
      </c>
      <c r="I1098" s="195" t="s">
        <v>8</v>
      </c>
      <c r="J1098" s="239" t="s">
        <v>10</v>
      </c>
    </row>
    <row r="1099" spans="1:10" x14ac:dyDescent="0.2">
      <c r="A1099" s="227" t="s">
        <v>1941</v>
      </c>
      <c r="B1099" s="199" t="s">
        <v>1821</v>
      </c>
      <c r="C1099" s="198" t="s">
        <v>404</v>
      </c>
      <c r="D1099" s="198" t="s">
        <v>1822</v>
      </c>
      <c r="E1099" s="200">
        <v>42.05</v>
      </c>
      <c r="F1099" s="200"/>
      <c r="G1099" s="201" t="s">
        <v>26</v>
      </c>
      <c r="H1099" s="202">
        <v>1</v>
      </c>
      <c r="I1099" s="203">
        <v>342.41</v>
      </c>
      <c r="J1099" s="228">
        <v>342.41</v>
      </c>
    </row>
    <row r="1100" spans="1:10" ht="38.25" x14ac:dyDescent="0.2">
      <c r="A1100" s="229" t="s">
        <v>1943</v>
      </c>
      <c r="B1100" s="205" t="s">
        <v>2375</v>
      </c>
      <c r="C1100" s="204" t="s">
        <v>404</v>
      </c>
      <c r="D1100" s="204" t="s">
        <v>2376</v>
      </c>
      <c r="E1100" s="206" t="s">
        <v>1953</v>
      </c>
      <c r="F1100" s="206"/>
      <c r="G1100" s="207" t="s">
        <v>1954</v>
      </c>
      <c r="H1100" s="208">
        <v>1</v>
      </c>
      <c r="I1100" s="209">
        <v>30.91</v>
      </c>
      <c r="J1100" s="230">
        <v>30.91</v>
      </c>
    </row>
    <row r="1101" spans="1:10" ht="38.25" x14ac:dyDescent="0.2">
      <c r="A1101" s="229" t="s">
        <v>1943</v>
      </c>
      <c r="B1101" s="205" t="s">
        <v>2490</v>
      </c>
      <c r="C1101" s="204" t="s">
        <v>404</v>
      </c>
      <c r="D1101" s="204" t="s">
        <v>2491</v>
      </c>
      <c r="E1101" s="206" t="s">
        <v>1946</v>
      </c>
      <c r="F1101" s="206"/>
      <c r="G1101" s="207" t="s">
        <v>26</v>
      </c>
      <c r="H1101" s="208">
        <v>1</v>
      </c>
      <c r="I1101" s="209">
        <v>290.31</v>
      </c>
      <c r="J1101" s="230">
        <v>290.31</v>
      </c>
    </row>
    <row r="1102" spans="1:10" ht="38.25" x14ac:dyDescent="0.2">
      <c r="A1102" s="229" t="s">
        <v>1943</v>
      </c>
      <c r="B1102" s="205" t="s">
        <v>2406</v>
      </c>
      <c r="C1102" s="204" t="s">
        <v>404</v>
      </c>
      <c r="D1102" s="204" t="s">
        <v>2407</v>
      </c>
      <c r="E1102" s="206" t="s">
        <v>1953</v>
      </c>
      <c r="F1102" s="206"/>
      <c r="G1102" s="207" t="s">
        <v>1954</v>
      </c>
      <c r="H1102" s="208">
        <v>1</v>
      </c>
      <c r="I1102" s="209">
        <v>21.19</v>
      </c>
      <c r="J1102" s="230">
        <v>21.19</v>
      </c>
    </row>
    <row r="1103" spans="1:10" ht="25.5" x14ac:dyDescent="0.2">
      <c r="A1103" s="231"/>
      <c r="B1103" s="232"/>
      <c r="C1103" s="232"/>
      <c r="D1103" s="232"/>
      <c r="E1103" s="232" t="s">
        <v>1969</v>
      </c>
      <c r="F1103" s="233">
        <v>52.1</v>
      </c>
      <c r="G1103" s="232" t="s">
        <v>1970</v>
      </c>
      <c r="H1103" s="233">
        <v>0</v>
      </c>
      <c r="I1103" s="232" t="s">
        <v>1971</v>
      </c>
      <c r="J1103" s="234">
        <v>52.1</v>
      </c>
    </row>
    <row r="1104" spans="1:10" ht="26.25" thickBot="1" x14ac:dyDescent="0.25">
      <c r="A1104" s="231"/>
      <c r="B1104" s="232"/>
      <c r="C1104" s="232"/>
      <c r="D1104" s="232"/>
      <c r="E1104" s="232" t="s">
        <v>1972</v>
      </c>
      <c r="F1104" s="233">
        <v>85.6</v>
      </c>
      <c r="G1104" s="232"/>
      <c r="H1104" s="235" t="s">
        <v>1973</v>
      </c>
      <c r="I1104" s="235"/>
      <c r="J1104" s="234">
        <v>428.01</v>
      </c>
    </row>
    <row r="1105" spans="1:10" ht="15" thickTop="1" x14ac:dyDescent="0.2">
      <c r="A1105" s="236"/>
      <c r="B1105" s="210"/>
      <c r="C1105" s="210"/>
      <c r="D1105" s="210"/>
      <c r="E1105" s="210"/>
      <c r="F1105" s="210"/>
      <c r="G1105" s="210"/>
      <c r="H1105" s="210"/>
      <c r="I1105" s="210"/>
      <c r="J1105" s="237"/>
    </row>
    <row r="1106" spans="1:10" ht="30" x14ac:dyDescent="0.2">
      <c r="A1106" s="238" t="s">
        <v>1844</v>
      </c>
      <c r="B1106" s="195" t="s">
        <v>3</v>
      </c>
      <c r="C1106" s="194" t="s">
        <v>4</v>
      </c>
      <c r="D1106" s="194" t="s">
        <v>5</v>
      </c>
      <c r="E1106" s="196" t="s">
        <v>1940</v>
      </c>
      <c r="F1106" s="196"/>
      <c r="G1106" s="197" t="s">
        <v>6</v>
      </c>
      <c r="H1106" s="195" t="s">
        <v>7</v>
      </c>
      <c r="I1106" s="195" t="s">
        <v>8</v>
      </c>
      <c r="J1106" s="239" t="s">
        <v>10</v>
      </c>
    </row>
    <row r="1107" spans="1:10" x14ac:dyDescent="0.2">
      <c r="A1107" s="227" t="s">
        <v>1941</v>
      </c>
      <c r="B1107" s="199" t="s">
        <v>1845</v>
      </c>
      <c r="C1107" s="198" t="s">
        <v>437</v>
      </c>
      <c r="D1107" s="198" t="s">
        <v>1846</v>
      </c>
      <c r="E1107" s="200" t="s">
        <v>2009</v>
      </c>
      <c r="F1107" s="200"/>
      <c r="G1107" s="201" t="s">
        <v>26</v>
      </c>
      <c r="H1107" s="202">
        <v>1</v>
      </c>
      <c r="I1107" s="203">
        <v>16.010000000000002</v>
      </c>
      <c r="J1107" s="228">
        <v>16.010000000000002</v>
      </c>
    </row>
    <row r="1108" spans="1:10" ht="25.5" x14ac:dyDescent="0.2">
      <c r="A1108" s="240" t="s">
        <v>2010</v>
      </c>
      <c r="B1108" s="212" t="s">
        <v>2289</v>
      </c>
      <c r="C1108" s="211" t="s">
        <v>17</v>
      </c>
      <c r="D1108" s="211" t="s">
        <v>2290</v>
      </c>
      <c r="E1108" s="213" t="s">
        <v>2013</v>
      </c>
      <c r="F1108" s="213"/>
      <c r="G1108" s="214" t="s">
        <v>1954</v>
      </c>
      <c r="H1108" s="215">
        <v>0.2</v>
      </c>
      <c r="I1108" s="216">
        <v>29.32</v>
      </c>
      <c r="J1108" s="241">
        <v>5.86</v>
      </c>
    </row>
    <row r="1109" spans="1:10" ht="25.5" x14ac:dyDescent="0.2">
      <c r="A1109" s="240" t="s">
        <v>2010</v>
      </c>
      <c r="B1109" s="212" t="s">
        <v>2118</v>
      </c>
      <c r="C1109" s="211" t="s">
        <v>17</v>
      </c>
      <c r="D1109" s="211" t="s">
        <v>2119</v>
      </c>
      <c r="E1109" s="213" t="s">
        <v>2013</v>
      </c>
      <c r="F1109" s="213"/>
      <c r="G1109" s="214" t="s">
        <v>1954</v>
      </c>
      <c r="H1109" s="215">
        <v>0.2</v>
      </c>
      <c r="I1109" s="216">
        <v>22.46</v>
      </c>
      <c r="J1109" s="241">
        <v>4.49</v>
      </c>
    </row>
    <row r="1110" spans="1:10" ht="25.5" x14ac:dyDescent="0.2">
      <c r="A1110" s="229" t="s">
        <v>1943</v>
      </c>
      <c r="B1110" s="205" t="s">
        <v>1842</v>
      </c>
      <c r="C1110" s="204" t="s">
        <v>17</v>
      </c>
      <c r="D1110" s="204" t="s">
        <v>1843</v>
      </c>
      <c r="E1110" s="206" t="s">
        <v>1946</v>
      </c>
      <c r="F1110" s="206"/>
      <c r="G1110" s="207" t="s">
        <v>26</v>
      </c>
      <c r="H1110" s="208">
        <v>1</v>
      </c>
      <c r="I1110" s="209">
        <v>5.66</v>
      </c>
      <c r="J1110" s="230">
        <v>5.66</v>
      </c>
    </row>
    <row r="1111" spans="1:10" ht="25.5" x14ac:dyDescent="0.2">
      <c r="A1111" s="231"/>
      <c r="B1111" s="232"/>
      <c r="C1111" s="232"/>
      <c r="D1111" s="232"/>
      <c r="E1111" s="232" t="s">
        <v>1969</v>
      </c>
      <c r="F1111" s="233">
        <v>7.7</v>
      </c>
      <c r="G1111" s="232" t="s">
        <v>1970</v>
      </c>
      <c r="H1111" s="233">
        <v>0</v>
      </c>
      <c r="I1111" s="232" t="s">
        <v>1971</v>
      </c>
      <c r="J1111" s="234">
        <v>7.7</v>
      </c>
    </row>
    <row r="1112" spans="1:10" ht="26.25" thickBot="1" x14ac:dyDescent="0.25">
      <c r="A1112" s="231"/>
      <c r="B1112" s="232"/>
      <c r="C1112" s="232"/>
      <c r="D1112" s="232"/>
      <c r="E1112" s="232" t="s">
        <v>1972</v>
      </c>
      <c r="F1112" s="233">
        <v>4</v>
      </c>
      <c r="G1112" s="232"/>
      <c r="H1112" s="235" t="s">
        <v>1973</v>
      </c>
      <c r="I1112" s="235"/>
      <c r="J1112" s="234">
        <v>20.010000000000002</v>
      </c>
    </row>
    <row r="1113" spans="1:10" ht="15" thickTop="1" x14ac:dyDescent="0.2">
      <c r="A1113" s="236"/>
      <c r="B1113" s="210"/>
      <c r="C1113" s="210"/>
      <c r="D1113" s="210"/>
      <c r="E1113" s="210"/>
      <c r="F1113" s="210"/>
      <c r="G1113" s="210"/>
      <c r="H1113" s="210"/>
      <c r="I1113" s="210"/>
      <c r="J1113" s="237"/>
    </row>
    <row r="1114" spans="1:10" ht="30" x14ac:dyDescent="0.2">
      <c r="A1114" s="238" t="s">
        <v>1852</v>
      </c>
      <c r="B1114" s="195" t="s">
        <v>3</v>
      </c>
      <c r="C1114" s="194" t="s">
        <v>4</v>
      </c>
      <c r="D1114" s="194" t="s">
        <v>5</v>
      </c>
      <c r="E1114" s="196" t="s">
        <v>1940</v>
      </c>
      <c r="F1114" s="196"/>
      <c r="G1114" s="197" t="s">
        <v>6</v>
      </c>
      <c r="H1114" s="195" t="s">
        <v>7</v>
      </c>
      <c r="I1114" s="195" t="s">
        <v>8</v>
      </c>
      <c r="J1114" s="239" t="s">
        <v>10</v>
      </c>
    </row>
    <row r="1115" spans="1:10" x14ac:dyDescent="0.2">
      <c r="A1115" s="227" t="s">
        <v>1941</v>
      </c>
      <c r="B1115" s="199" t="s">
        <v>1853</v>
      </c>
      <c r="C1115" s="198" t="s">
        <v>1854</v>
      </c>
      <c r="D1115" s="198" t="s">
        <v>1855</v>
      </c>
      <c r="E1115" s="200" t="s">
        <v>2492</v>
      </c>
      <c r="F1115" s="200"/>
      <c r="G1115" s="201" t="s">
        <v>1362</v>
      </c>
      <c r="H1115" s="202">
        <v>1</v>
      </c>
      <c r="I1115" s="203">
        <v>10194.19</v>
      </c>
      <c r="J1115" s="228">
        <v>10194.19</v>
      </c>
    </row>
    <row r="1116" spans="1:10" x14ac:dyDescent="0.2">
      <c r="A1116" s="229" t="s">
        <v>1943</v>
      </c>
      <c r="B1116" s="205" t="s">
        <v>2493</v>
      </c>
      <c r="C1116" s="204" t="s">
        <v>1854</v>
      </c>
      <c r="D1116" s="204" t="s">
        <v>2494</v>
      </c>
      <c r="E1116" s="206" t="s">
        <v>1946</v>
      </c>
      <c r="F1116" s="206"/>
      <c r="G1116" s="207" t="s">
        <v>19</v>
      </c>
      <c r="H1116" s="208">
        <v>0.16</v>
      </c>
      <c r="I1116" s="209">
        <v>59.48</v>
      </c>
      <c r="J1116" s="230">
        <v>9.51</v>
      </c>
    </row>
    <row r="1117" spans="1:10" x14ac:dyDescent="0.2">
      <c r="A1117" s="229" t="s">
        <v>1943</v>
      </c>
      <c r="B1117" s="205" t="s">
        <v>2495</v>
      </c>
      <c r="C1117" s="204" t="s">
        <v>1854</v>
      </c>
      <c r="D1117" s="204" t="s">
        <v>2254</v>
      </c>
      <c r="E1117" s="206" t="s">
        <v>1953</v>
      </c>
      <c r="F1117" s="206"/>
      <c r="G1117" s="207" t="s">
        <v>1954</v>
      </c>
      <c r="H1117" s="208">
        <v>9.7799999999999994</v>
      </c>
      <c r="I1117" s="209">
        <v>27.08</v>
      </c>
      <c r="J1117" s="230">
        <v>264.88</v>
      </c>
    </row>
    <row r="1118" spans="1:10" x14ac:dyDescent="0.2">
      <c r="A1118" s="229" t="s">
        <v>1943</v>
      </c>
      <c r="B1118" s="205" t="s">
        <v>2496</v>
      </c>
      <c r="C1118" s="204" t="s">
        <v>1854</v>
      </c>
      <c r="D1118" s="204" t="s">
        <v>1987</v>
      </c>
      <c r="E1118" s="206" t="s">
        <v>1953</v>
      </c>
      <c r="F1118" s="206"/>
      <c r="G1118" s="207" t="s">
        <v>1954</v>
      </c>
      <c r="H1118" s="208">
        <v>1.94</v>
      </c>
      <c r="I1118" s="209">
        <v>22.8</v>
      </c>
      <c r="J1118" s="230">
        <v>44.23</v>
      </c>
    </row>
    <row r="1119" spans="1:10" x14ac:dyDescent="0.2">
      <c r="A1119" s="229" t="s">
        <v>1943</v>
      </c>
      <c r="B1119" s="205" t="s">
        <v>2497</v>
      </c>
      <c r="C1119" s="204" t="s">
        <v>1854</v>
      </c>
      <c r="D1119" s="204" t="s">
        <v>2498</v>
      </c>
      <c r="E1119" s="206" t="s">
        <v>1946</v>
      </c>
      <c r="F1119" s="206"/>
      <c r="G1119" s="207" t="s">
        <v>26</v>
      </c>
      <c r="H1119" s="208">
        <v>3</v>
      </c>
      <c r="I1119" s="209">
        <v>2785.65</v>
      </c>
      <c r="J1119" s="230">
        <v>8356.9500000000007</v>
      </c>
    </row>
    <row r="1120" spans="1:10" x14ac:dyDescent="0.2">
      <c r="A1120" s="229" t="s">
        <v>1943</v>
      </c>
      <c r="B1120" s="205" t="s">
        <v>2499</v>
      </c>
      <c r="C1120" s="204" t="s">
        <v>1854</v>
      </c>
      <c r="D1120" s="204" t="s">
        <v>2250</v>
      </c>
      <c r="E1120" s="206" t="s">
        <v>1953</v>
      </c>
      <c r="F1120" s="206"/>
      <c r="G1120" s="207" t="s">
        <v>1954</v>
      </c>
      <c r="H1120" s="208">
        <v>36.51</v>
      </c>
      <c r="I1120" s="209">
        <v>22.33</v>
      </c>
      <c r="J1120" s="230">
        <v>815.38</v>
      </c>
    </row>
    <row r="1121" spans="1:10" x14ac:dyDescent="0.2">
      <c r="A1121" s="229" t="s">
        <v>1943</v>
      </c>
      <c r="B1121" s="205" t="s">
        <v>2500</v>
      </c>
      <c r="C1121" s="204" t="s">
        <v>1854</v>
      </c>
      <c r="D1121" s="204" t="s">
        <v>2501</v>
      </c>
      <c r="E1121" s="206" t="s">
        <v>1946</v>
      </c>
      <c r="F1121" s="206"/>
      <c r="G1121" s="207" t="s">
        <v>19</v>
      </c>
      <c r="H1121" s="208">
        <v>0.52800000000000002</v>
      </c>
      <c r="I1121" s="209">
        <v>28.48</v>
      </c>
      <c r="J1121" s="230">
        <v>15.03</v>
      </c>
    </row>
    <row r="1122" spans="1:10" x14ac:dyDescent="0.2">
      <c r="A1122" s="229" t="s">
        <v>1943</v>
      </c>
      <c r="B1122" s="205" t="s">
        <v>2502</v>
      </c>
      <c r="C1122" s="204" t="s">
        <v>1854</v>
      </c>
      <c r="D1122" s="204" t="s">
        <v>2503</v>
      </c>
      <c r="E1122" s="206" t="s">
        <v>1953</v>
      </c>
      <c r="F1122" s="206"/>
      <c r="G1122" s="207" t="s">
        <v>1954</v>
      </c>
      <c r="H1122" s="208">
        <v>1.94</v>
      </c>
      <c r="I1122" s="209">
        <v>28.48</v>
      </c>
      <c r="J1122" s="230">
        <v>55.25</v>
      </c>
    </row>
    <row r="1123" spans="1:10" x14ac:dyDescent="0.2">
      <c r="A1123" s="229" t="s">
        <v>1943</v>
      </c>
      <c r="B1123" s="205" t="s">
        <v>2504</v>
      </c>
      <c r="C1123" s="204" t="s">
        <v>1854</v>
      </c>
      <c r="D1123" s="204" t="s">
        <v>2505</v>
      </c>
      <c r="E1123" s="206" t="s">
        <v>1946</v>
      </c>
      <c r="F1123" s="206"/>
      <c r="G1123" s="207" t="s">
        <v>58</v>
      </c>
      <c r="H1123" s="208">
        <v>1.347</v>
      </c>
      <c r="I1123" s="209">
        <v>469.91</v>
      </c>
      <c r="J1123" s="230">
        <v>632.96</v>
      </c>
    </row>
    <row r="1124" spans="1:10" ht="25.5" x14ac:dyDescent="0.2">
      <c r="A1124" s="231"/>
      <c r="B1124" s="232"/>
      <c r="C1124" s="232"/>
      <c r="D1124" s="232"/>
      <c r="E1124" s="232" t="s">
        <v>1969</v>
      </c>
      <c r="F1124" s="233">
        <v>1179.74</v>
      </c>
      <c r="G1124" s="232" t="s">
        <v>1970</v>
      </c>
      <c r="H1124" s="233">
        <v>0</v>
      </c>
      <c r="I1124" s="232" t="s">
        <v>1971</v>
      </c>
      <c r="J1124" s="234">
        <v>1179.74</v>
      </c>
    </row>
    <row r="1125" spans="1:10" ht="26.25" thickBot="1" x14ac:dyDescent="0.25">
      <c r="A1125" s="231"/>
      <c r="B1125" s="232"/>
      <c r="C1125" s="232"/>
      <c r="D1125" s="232"/>
      <c r="E1125" s="232" t="s">
        <v>1972</v>
      </c>
      <c r="F1125" s="233">
        <v>2548.54</v>
      </c>
      <c r="G1125" s="232"/>
      <c r="H1125" s="235" t="s">
        <v>1973</v>
      </c>
      <c r="I1125" s="235"/>
      <c r="J1125" s="234">
        <v>12742.73</v>
      </c>
    </row>
    <row r="1126" spans="1:10" ht="15" thickTop="1" x14ac:dyDescent="0.2">
      <c r="A1126" s="236"/>
      <c r="B1126" s="210"/>
      <c r="C1126" s="210"/>
      <c r="D1126" s="210"/>
      <c r="E1126" s="210"/>
      <c r="F1126" s="210"/>
      <c r="G1126" s="210"/>
      <c r="H1126" s="210"/>
      <c r="I1126" s="210"/>
      <c r="J1126" s="237"/>
    </row>
    <row r="1127" spans="1:10" ht="30" x14ac:dyDescent="0.2">
      <c r="A1127" s="238" t="s">
        <v>1856</v>
      </c>
      <c r="B1127" s="195" t="s">
        <v>3</v>
      </c>
      <c r="C1127" s="194" t="s">
        <v>4</v>
      </c>
      <c r="D1127" s="194" t="s">
        <v>5</v>
      </c>
      <c r="E1127" s="196" t="s">
        <v>1940</v>
      </c>
      <c r="F1127" s="196"/>
      <c r="G1127" s="197" t="s">
        <v>6</v>
      </c>
      <c r="H1127" s="195" t="s">
        <v>7</v>
      </c>
      <c r="I1127" s="195" t="s">
        <v>8</v>
      </c>
      <c r="J1127" s="239" t="s">
        <v>10</v>
      </c>
    </row>
    <row r="1128" spans="1:10" ht="25.5" x14ac:dyDescent="0.2">
      <c r="A1128" s="227" t="s">
        <v>1941</v>
      </c>
      <c r="B1128" s="199" t="s">
        <v>1857</v>
      </c>
      <c r="C1128" s="198" t="s">
        <v>29</v>
      </c>
      <c r="D1128" s="198" t="s">
        <v>1858</v>
      </c>
      <c r="E1128" s="200">
        <v>20</v>
      </c>
      <c r="F1128" s="200"/>
      <c r="G1128" s="201" t="s">
        <v>19</v>
      </c>
      <c r="H1128" s="202">
        <v>1</v>
      </c>
      <c r="I1128" s="203">
        <v>819.53</v>
      </c>
      <c r="J1128" s="228">
        <v>819.53</v>
      </c>
    </row>
    <row r="1129" spans="1:10" x14ac:dyDescent="0.2">
      <c r="A1129" s="229" t="s">
        <v>1943</v>
      </c>
      <c r="B1129" s="205" t="s">
        <v>2362</v>
      </c>
      <c r="C1129" s="204" t="s">
        <v>29</v>
      </c>
      <c r="D1129" s="204" t="s">
        <v>2363</v>
      </c>
      <c r="E1129" s="206" t="s">
        <v>1946</v>
      </c>
      <c r="F1129" s="206"/>
      <c r="G1129" s="207" t="s">
        <v>113</v>
      </c>
      <c r="H1129" s="208">
        <v>2.1100000000000001E-2</v>
      </c>
      <c r="I1129" s="209">
        <v>117.49</v>
      </c>
      <c r="J1129" s="230">
        <v>2.4700000000000002</v>
      </c>
    </row>
    <row r="1130" spans="1:10" ht="25.5" x14ac:dyDescent="0.2">
      <c r="A1130" s="229" t="s">
        <v>1943</v>
      </c>
      <c r="B1130" s="205" t="s">
        <v>2506</v>
      </c>
      <c r="C1130" s="204" t="s">
        <v>29</v>
      </c>
      <c r="D1130" s="204" t="s">
        <v>2507</v>
      </c>
      <c r="E1130" s="206" t="s">
        <v>1946</v>
      </c>
      <c r="F1130" s="206"/>
      <c r="G1130" s="207" t="s">
        <v>26</v>
      </c>
      <c r="H1130" s="208">
        <v>6</v>
      </c>
      <c r="I1130" s="209">
        <v>0.43</v>
      </c>
      <c r="J1130" s="230">
        <v>2.58</v>
      </c>
    </row>
    <row r="1131" spans="1:10" ht="25.5" x14ac:dyDescent="0.2">
      <c r="A1131" s="229" t="s">
        <v>1943</v>
      </c>
      <c r="B1131" s="205" t="s">
        <v>2508</v>
      </c>
      <c r="C1131" s="204" t="s">
        <v>29</v>
      </c>
      <c r="D1131" s="204" t="s">
        <v>2509</v>
      </c>
      <c r="E1131" s="206" t="s">
        <v>1946</v>
      </c>
      <c r="F1131" s="206"/>
      <c r="G1131" s="207" t="s">
        <v>26</v>
      </c>
      <c r="H1131" s="208">
        <v>2</v>
      </c>
      <c r="I1131" s="209">
        <v>20.27</v>
      </c>
      <c r="J1131" s="230">
        <v>40.54</v>
      </c>
    </row>
    <row r="1132" spans="1:10" x14ac:dyDescent="0.2">
      <c r="A1132" s="229" t="s">
        <v>1943</v>
      </c>
      <c r="B1132" s="205" t="s">
        <v>1965</v>
      </c>
      <c r="C1132" s="204" t="s">
        <v>29</v>
      </c>
      <c r="D1132" s="204" t="s">
        <v>1966</v>
      </c>
      <c r="E1132" s="206" t="s">
        <v>1953</v>
      </c>
      <c r="F1132" s="206"/>
      <c r="G1132" s="207" t="s">
        <v>1954</v>
      </c>
      <c r="H1132" s="208">
        <v>0.98340000000000005</v>
      </c>
      <c r="I1132" s="209">
        <v>21.55</v>
      </c>
      <c r="J1132" s="230">
        <v>21.19</v>
      </c>
    </row>
    <row r="1133" spans="1:10" x14ac:dyDescent="0.2">
      <c r="A1133" s="229" t="s">
        <v>1943</v>
      </c>
      <c r="B1133" s="205" t="s">
        <v>2510</v>
      </c>
      <c r="C1133" s="204" t="s">
        <v>29</v>
      </c>
      <c r="D1133" s="204" t="s">
        <v>2511</v>
      </c>
      <c r="E1133" s="206" t="s">
        <v>1946</v>
      </c>
      <c r="F1133" s="206"/>
      <c r="G1133" s="207" t="s">
        <v>113</v>
      </c>
      <c r="H1133" s="208">
        <v>0.52280000000000004</v>
      </c>
      <c r="I1133" s="209">
        <v>38.18</v>
      </c>
      <c r="J1133" s="230">
        <v>19.96</v>
      </c>
    </row>
    <row r="1134" spans="1:10" x14ac:dyDescent="0.2">
      <c r="A1134" s="229" t="s">
        <v>1943</v>
      </c>
      <c r="B1134" s="205" t="s">
        <v>2512</v>
      </c>
      <c r="C1134" s="204" t="s">
        <v>29</v>
      </c>
      <c r="D1134" s="204" t="s">
        <v>2513</v>
      </c>
      <c r="E1134" s="206" t="s">
        <v>1953</v>
      </c>
      <c r="F1134" s="206"/>
      <c r="G1134" s="207" t="s">
        <v>1954</v>
      </c>
      <c r="H1134" s="208">
        <v>1.4944</v>
      </c>
      <c r="I1134" s="209">
        <v>26.75</v>
      </c>
      <c r="J1134" s="230">
        <v>39.97</v>
      </c>
    </row>
    <row r="1135" spans="1:10" ht="25.5" x14ac:dyDescent="0.2">
      <c r="A1135" s="229" t="s">
        <v>1943</v>
      </c>
      <c r="B1135" s="205" t="s">
        <v>2514</v>
      </c>
      <c r="C1135" s="204" t="s">
        <v>29</v>
      </c>
      <c r="D1135" s="204" t="s">
        <v>2515</v>
      </c>
      <c r="E1135" s="206" t="s">
        <v>1946</v>
      </c>
      <c r="F1135" s="206"/>
      <c r="G1135" s="207" t="s">
        <v>19</v>
      </c>
      <c r="H1135" s="208">
        <v>1.02</v>
      </c>
      <c r="I1135" s="209">
        <v>679.24</v>
      </c>
      <c r="J1135" s="230">
        <v>692.82</v>
      </c>
    </row>
    <row r="1136" spans="1:10" ht="25.5" x14ac:dyDescent="0.2">
      <c r="A1136" s="231"/>
      <c r="B1136" s="232"/>
      <c r="C1136" s="232"/>
      <c r="D1136" s="232"/>
      <c r="E1136" s="232" t="s">
        <v>1969</v>
      </c>
      <c r="F1136" s="233">
        <v>61.16</v>
      </c>
      <c r="G1136" s="232" t="s">
        <v>1970</v>
      </c>
      <c r="H1136" s="233">
        <v>0</v>
      </c>
      <c r="I1136" s="232" t="s">
        <v>1971</v>
      </c>
      <c r="J1136" s="234">
        <v>61.16</v>
      </c>
    </row>
    <row r="1137" spans="1:10" ht="26.25" thickBot="1" x14ac:dyDescent="0.25">
      <c r="A1137" s="231"/>
      <c r="B1137" s="232"/>
      <c r="C1137" s="232"/>
      <c r="D1137" s="232"/>
      <c r="E1137" s="232" t="s">
        <v>1972</v>
      </c>
      <c r="F1137" s="233">
        <v>204.88</v>
      </c>
      <c r="G1137" s="232"/>
      <c r="H1137" s="235" t="s">
        <v>1973</v>
      </c>
      <c r="I1137" s="235"/>
      <c r="J1137" s="234">
        <v>1024.4100000000001</v>
      </c>
    </row>
    <row r="1138" spans="1:10" ht="15" thickTop="1" x14ac:dyDescent="0.2">
      <c r="A1138" s="236"/>
      <c r="B1138" s="210"/>
      <c r="C1138" s="210"/>
      <c r="D1138" s="210"/>
      <c r="E1138" s="210"/>
      <c r="F1138" s="210"/>
      <c r="G1138" s="210"/>
      <c r="H1138" s="210"/>
      <c r="I1138" s="210"/>
      <c r="J1138" s="237"/>
    </row>
    <row r="1139" spans="1:10" ht="30" x14ac:dyDescent="0.2">
      <c r="A1139" s="238" t="s">
        <v>1859</v>
      </c>
      <c r="B1139" s="195" t="s">
        <v>3</v>
      </c>
      <c r="C1139" s="194" t="s">
        <v>4</v>
      </c>
      <c r="D1139" s="194" t="s">
        <v>5</v>
      </c>
      <c r="E1139" s="196" t="s">
        <v>1940</v>
      </c>
      <c r="F1139" s="196"/>
      <c r="G1139" s="197" t="s">
        <v>6</v>
      </c>
      <c r="H1139" s="195" t="s">
        <v>7</v>
      </c>
      <c r="I1139" s="195" t="s">
        <v>8</v>
      </c>
      <c r="J1139" s="239" t="s">
        <v>10</v>
      </c>
    </row>
    <row r="1140" spans="1:10" ht="25.5" x14ac:dyDescent="0.2">
      <c r="A1140" s="227" t="s">
        <v>1941</v>
      </c>
      <c r="B1140" s="199" t="s">
        <v>1860</v>
      </c>
      <c r="C1140" s="198" t="s">
        <v>437</v>
      </c>
      <c r="D1140" s="198" t="s">
        <v>1861</v>
      </c>
      <c r="E1140" s="200" t="s">
        <v>2009</v>
      </c>
      <c r="F1140" s="200"/>
      <c r="G1140" s="201" t="s">
        <v>439</v>
      </c>
      <c r="H1140" s="202">
        <v>1</v>
      </c>
      <c r="I1140" s="203">
        <v>890.83</v>
      </c>
      <c r="J1140" s="228">
        <v>890.83</v>
      </c>
    </row>
    <row r="1141" spans="1:10" ht="25.5" x14ac:dyDescent="0.2">
      <c r="A1141" s="240" t="s">
        <v>2010</v>
      </c>
      <c r="B1141" s="212" t="s">
        <v>2014</v>
      </c>
      <c r="C1141" s="211" t="s">
        <v>17</v>
      </c>
      <c r="D1141" s="211" t="s">
        <v>2015</v>
      </c>
      <c r="E1141" s="213" t="s">
        <v>2013</v>
      </c>
      <c r="F1141" s="213"/>
      <c r="G1141" s="214" t="s">
        <v>1954</v>
      </c>
      <c r="H1141" s="215">
        <v>1.0926</v>
      </c>
      <c r="I1141" s="216">
        <v>21.55</v>
      </c>
      <c r="J1141" s="241">
        <v>23.54</v>
      </c>
    </row>
    <row r="1142" spans="1:10" ht="25.5" x14ac:dyDescent="0.2">
      <c r="A1142" s="240" t="s">
        <v>2010</v>
      </c>
      <c r="B1142" s="212" t="s">
        <v>2516</v>
      </c>
      <c r="C1142" s="211" t="s">
        <v>17</v>
      </c>
      <c r="D1142" s="211" t="s">
        <v>2517</v>
      </c>
      <c r="E1142" s="213" t="s">
        <v>2013</v>
      </c>
      <c r="F1142" s="213"/>
      <c r="G1142" s="214" t="s">
        <v>1954</v>
      </c>
      <c r="H1142" s="215">
        <v>1.6604000000000001</v>
      </c>
      <c r="I1142" s="216">
        <v>26.75</v>
      </c>
      <c r="J1142" s="241">
        <v>44.41</v>
      </c>
    </row>
    <row r="1143" spans="1:10" x14ac:dyDescent="0.2">
      <c r="A1143" s="229" t="s">
        <v>1943</v>
      </c>
      <c r="B1143" s="205" t="s">
        <v>2518</v>
      </c>
      <c r="C1143" s="204" t="s">
        <v>17</v>
      </c>
      <c r="D1143" s="204" t="s">
        <v>2519</v>
      </c>
      <c r="E1143" s="206" t="s">
        <v>1946</v>
      </c>
      <c r="F1143" s="206"/>
      <c r="G1143" s="207" t="s">
        <v>113</v>
      </c>
      <c r="H1143" s="208">
        <v>2.3439999999999999E-2</v>
      </c>
      <c r="I1143" s="209">
        <v>123.67</v>
      </c>
      <c r="J1143" s="230">
        <v>2.89</v>
      </c>
    </row>
    <row r="1144" spans="1:10" x14ac:dyDescent="0.2">
      <c r="A1144" s="229" t="s">
        <v>1943</v>
      </c>
      <c r="B1144" s="205" t="s">
        <v>2520</v>
      </c>
      <c r="C1144" s="204" t="s">
        <v>17</v>
      </c>
      <c r="D1144" s="204" t="s">
        <v>2521</v>
      </c>
      <c r="E1144" s="206" t="s">
        <v>1946</v>
      </c>
      <c r="F1144" s="206"/>
      <c r="G1144" s="207" t="s">
        <v>113</v>
      </c>
      <c r="H1144" s="208">
        <v>0.58079999999999998</v>
      </c>
      <c r="I1144" s="209">
        <v>38.18</v>
      </c>
      <c r="J1144" s="230">
        <v>22.17</v>
      </c>
    </row>
    <row r="1145" spans="1:10" ht="25.5" x14ac:dyDescent="0.2">
      <c r="A1145" s="229" t="s">
        <v>1943</v>
      </c>
      <c r="B1145" s="205" t="s">
        <v>2522</v>
      </c>
      <c r="C1145" s="204" t="s">
        <v>17</v>
      </c>
      <c r="D1145" s="204" t="s">
        <v>2523</v>
      </c>
      <c r="E1145" s="206" t="s">
        <v>1946</v>
      </c>
      <c r="F1145" s="206"/>
      <c r="G1145" s="207" t="s">
        <v>26</v>
      </c>
      <c r="H1145" s="208">
        <v>2</v>
      </c>
      <c r="I1145" s="209">
        <v>20.27</v>
      </c>
      <c r="J1145" s="230">
        <v>40.54</v>
      </c>
    </row>
    <row r="1146" spans="1:10" ht="25.5" x14ac:dyDescent="0.2">
      <c r="A1146" s="229" t="s">
        <v>1943</v>
      </c>
      <c r="B1146" s="205" t="s">
        <v>2026</v>
      </c>
      <c r="C1146" s="204" t="s">
        <v>17</v>
      </c>
      <c r="D1146" s="204" t="s">
        <v>2027</v>
      </c>
      <c r="E1146" s="206" t="s">
        <v>1946</v>
      </c>
      <c r="F1146" s="206"/>
      <c r="G1146" s="207" t="s">
        <v>26</v>
      </c>
      <c r="H1146" s="208">
        <v>6</v>
      </c>
      <c r="I1146" s="209">
        <v>0.43</v>
      </c>
      <c r="J1146" s="230">
        <v>2.58</v>
      </c>
    </row>
    <row r="1147" spans="1:10" ht="25.5" x14ac:dyDescent="0.2">
      <c r="A1147" s="229" t="s">
        <v>1943</v>
      </c>
      <c r="B1147" s="205" t="s">
        <v>2524</v>
      </c>
      <c r="C1147" s="204" t="s">
        <v>17</v>
      </c>
      <c r="D1147" s="204" t="s">
        <v>2525</v>
      </c>
      <c r="E1147" s="206" t="s">
        <v>1946</v>
      </c>
      <c r="F1147" s="206"/>
      <c r="G1147" s="207" t="s">
        <v>19</v>
      </c>
      <c r="H1147" s="208">
        <v>1.1111</v>
      </c>
      <c r="I1147" s="209">
        <v>679.24</v>
      </c>
      <c r="J1147" s="230">
        <v>754.7</v>
      </c>
    </row>
    <row r="1148" spans="1:10" ht="25.5" x14ac:dyDescent="0.2">
      <c r="A1148" s="231"/>
      <c r="B1148" s="232"/>
      <c r="C1148" s="232"/>
      <c r="D1148" s="232"/>
      <c r="E1148" s="232" t="s">
        <v>1969</v>
      </c>
      <c r="F1148" s="233">
        <v>49.53</v>
      </c>
      <c r="G1148" s="232" t="s">
        <v>1970</v>
      </c>
      <c r="H1148" s="233">
        <v>0</v>
      </c>
      <c r="I1148" s="232" t="s">
        <v>1971</v>
      </c>
      <c r="J1148" s="234">
        <v>49.53</v>
      </c>
    </row>
    <row r="1149" spans="1:10" ht="26.25" thickBot="1" x14ac:dyDescent="0.25">
      <c r="A1149" s="231"/>
      <c r="B1149" s="232"/>
      <c r="C1149" s="232"/>
      <c r="D1149" s="232"/>
      <c r="E1149" s="232" t="s">
        <v>1972</v>
      </c>
      <c r="F1149" s="233">
        <v>222.7</v>
      </c>
      <c r="G1149" s="232"/>
      <c r="H1149" s="235" t="s">
        <v>1973</v>
      </c>
      <c r="I1149" s="235"/>
      <c r="J1149" s="234">
        <v>1113.53</v>
      </c>
    </row>
    <row r="1150" spans="1:10" ht="15" thickTop="1" x14ac:dyDescent="0.2">
      <c r="A1150" s="236"/>
      <c r="B1150" s="210"/>
      <c r="C1150" s="210"/>
      <c r="D1150" s="210"/>
      <c r="E1150" s="210"/>
      <c r="F1150" s="210"/>
      <c r="G1150" s="210"/>
      <c r="H1150" s="210"/>
      <c r="I1150" s="210"/>
      <c r="J1150" s="237"/>
    </row>
    <row r="1151" spans="1:10" ht="30" x14ac:dyDescent="0.2">
      <c r="A1151" s="238" t="s">
        <v>1862</v>
      </c>
      <c r="B1151" s="195" t="s">
        <v>3</v>
      </c>
      <c r="C1151" s="194" t="s">
        <v>4</v>
      </c>
      <c r="D1151" s="194" t="s">
        <v>5</v>
      </c>
      <c r="E1151" s="196" t="s">
        <v>1940</v>
      </c>
      <c r="F1151" s="196"/>
      <c r="G1151" s="197" t="s">
        <v>6</v>
      </c>
      <c r="H1151" s="195" t="s">
        <v>7</v>
      </c>
      <c r="I1151" s="195" t="s">
        <v>8</v>
      </c>
      <c r="J1151" s="239" t="s">
        <v>10</v>
      </c>
    </row>
    <row r="1152" spans="1:10" x14ac:dyDescent="0.2">
      <c r="A1152" s="227" t="s">
        <v>1941</v>
      </c>
      <c r="B1152" s="199" t="s">
        <v>1863</v>
      </c>
      <c r="C1152" s="198" t="s">
        <v>437</v>
      </c>
      <c r="D1152" s="198" t="s">
        <v>1864</v>
      </c>
      <c r="E1152" s="200" t="s">
        <v>2009</v>
      </c>
      <c r="F1152" s="200"/>
      <c r="G1152" s="201" t="s">
        <v>439</v>
      </c>
      <c r="H1152" s="202">
        <v>1</v>
      </c>
      <c r="I1152" s="203">
        <v>123.02</v>
      </c>
      <c r="J1152" s="228">
        <v>123.02</v>
      </c>
    </row>
    <row r="1153" spans="1:10" ht="25.5" x14ac:dyDescent="0.2">
      <c r="A1153" s="240" t="s">
        <v>2010</v>
      </c>
      <c r="B1153" s="212" t="s">
        <v>2014</v>
      </c>
      <c r="C1153" s="211" t="s">
        <v>17</v>
      </c>
      <c r="D1153" s="211" t="s">
        <v>2015</v>
      </c>
      <c r="E1153" s="213" t="s">
        <v>2013</v>
      </c>
      <c r="F1153" s="213"/>
      <c r="G1153" s="214" t="s">
        <v>1954</v>
      </c>
      <c r="H1153" s="215">
        <v>0.8</v>
      </c>
      <c r="I1153" s="216">
        <v>21.55</v>
      </c>
      <c r="J1153" s="241">
        <v>17.239999999999998</v>
      </c>
    </row>
    <row r="1154" spans="1:10" ht="25.5" x14ac:dyDescent="0.2">
      <c r="A1154" s="240" t="s">
        <v>2010</v>
      </c>
      <c r="B1154" s="212" t="s">
        <v>2011</v>
      </c>
      <c r="C1154" s="211" t="s">
        <v>17</v>
      </c>
      <c r="D1154" s="211" t="s">
        <v>2012</v>
      </c>
      <c r="E1154" s="213" t="s">
        <v>2013</v>
      </c>
      <c r="F1154" s="213"/>
      <c r="G1154" s="214" t="s">
        <v>1954</v>
      </c>
      <c r="H1154" s="215">
        <v>0.8</v>
      </c>
      <c r="I1154" s="216">
        <v>25.02</v>
      </c>
      <c r="J1154" s="241">
        <v>20.010000000000002</v>
      </c>
    </row>
    <row r="1155" spans="1:10" x14ac:dyDescent="0.2">
      <c r="A1155" s="229" t="s">
        <v>1943</v>
      </c>
      <c r="B1155" s="205" t="s">
        <v>2526</v>
      </c>
      <c r="C1155" s="204" t="s">
        <v>17</v>
      </c>
      <c r="D1155" s="204" t="s">
        <v>2527</v>
      </c>
      <c r="E1155" s="206" t="s">
        <v>1946</v>
      </c>
      <c r="F1155" s="206"/>
      <c r="G1155" s="207" t="s">
        <v>19</v>
      </c>
      <c r="H1155" s="208">
        <v>1.1499999999999999</v>
      </c>
      <c r="I1155" s="209">
        <v>69.569999999999993</v>
      </c>
      <c r="J1155" s="230">
        <v>80</v>
      </c>
    </row>
    <row r="1156" spans="1:10" ht="38.25" x14ac:dyDescent="0.2">
      <c r="A1156" s="229" t="s">
        <v>1943</v>
      </c>
      <c r="B1156" s="205" t="s">
        <v>2528</v>
      </c>
      <c r="C1156" s="204" t="s">
        <v>404</v>
      </c>
      <c r="D1156" s="204" t="s">
        <v>2529</v>
      </c>
      <c r="E1156" s="206" t="s">
        <v>1946</v>
      </c>
      <c r="F1156" s="206"/>
      <c r="G1156" s="207" t="s">
        <v>26</v>
      </c>
      <c r="H1156" s="208">
        <v>0.2</v>
      </c>
      <c r="I1156" s="209">
        <v>28.86</v>
      </c>
      <c r="J1156" s="230">
        <v>5.77</v>
      </c>
    </row>
    <row r="1157" spans="1:10" ht="25.5" x14ac:dyDescent="0.2">
      <c r="A1157" s="231"/>
      <c r="B1157" s="232"/>
      <c r="C1157" s="232"/>
      <c r="D1157" s="232"/>
      <c r="E1157" s="232" t="s">
        <v>1969</v>
      </c>
      <c r="F1157" s="233">
        <v>27.02</v>
      </c>
      <c r="G1157" s="232" t="s">
        <v>1970</v>
      </c>
      <c r="H1157" s="233">
        <v>0</v>
      </c>
      <c r="I1157" s="232" t="s">
        <v>1971</v>
      </c>
      <c r="J1157" s="234">
        <v>27.02</v>
      </c>
    </row>
    <row r="1158" spans="1:10" ht="26.25" thickBot="1" x14ac:dyDescent="0.25">
      <c r="A1158" s="231"/>
      <c r="B1158" s="232"/>
      <c r="C1158" s="232"/>
      <c r="D1158" s="232"/>
      <c r="E1158" s="232" t="s">
        <v>1972</v>
      </c>
      <c r="F1158" s="233">
        <v>30.75</v>
      </c>
      <c r="G1158" s="232"/>
      <c r="H1158" s="235" t="s">
        <v>1973</v>
      </c>
      <c r="I1158" s="235"/>
      <c r="J1158" s="234">
        <v>153.77000000000001</v>
      </c>
    </row>
    <row r="1159" spans="1:10" ht="15" thickTop="1" x14ac:dyDescent="0.2">
      <c r="A1159" s="236"/>
      <c r="B1159" s="210"/>
      <c r="C1159" s="210"/>
      <c r="D1159" s="210"/>
      <c r="E1159" s="210"/>
      <c r="F1159" s="210"/>
      <c r="G1159" s="210"/>
      <c r="H1159" s="210"/>
      <c r="I1159" s="210"/>
      <c r="J1159" s="237"/>
    </row>
    <row r="1160" spans="1:10" ht="30" x14ac:dyDescent="0.2">
      <c r="A1160" s="238" t="s">
        <v>1865</v>
      </c>
      <c r="B1160" s="195" t="s">
        <v>3</v>
      </c>
      <c r="C1160" s="194" t="s">
        <v>4</v>
      </c>
      <c r="D1160" s="194" t="s">
        <v>5</v>
      </c>
      <c r="E1160" s="196" t="s">
        <v>1940</v>
      </c>
      <c r="F1160" s="196"/>
      <c r="G1160" s="197" t="s">
        <v>6</v>
      </c>
      <c r="H1160" s="195" t="s">
        <v>7</v>
      </c>
      <c r="I1160" s="195" t="s">
        <v>8</v>
      </c>
      <c r="J1160" s="239" t="s">
        <v>10</v>
      </c>
    </row>
    <row r="1161" spans="1:10" ht="38.25" x14ac:dyDescent="0.2">
      <c r="A1161" s="227" t="s">
        <v>1941</v>
      </c>
      <c r="B1161" s="199" t="s">
        <v>1866</v>
      </c>
      <c r="C1161" s="198" t="s">
        <v>437</v>
      </c>
      <c r="D1161" s="198" t="s">
        <v>1867</v>
      </c>
      <c r="E1161" s="200" t="s">
        <v>2009</v>
      </c>
      <c r="F1161" s="200"/>
      <c r="G1161" s="201" t="s">
        <v>26</v>
      </c>
      <c r="H1161" s="202">
        <v>1</v>
      </c>
      <c r="I1161" s="203">
        <v>590.35</v>
      </c>
      <c r="J1161" s="228">
        <v>590.35</v>
      </c>
    </row>
    <row r="1162" spans="1:10" ht="25.5" x14ac:dyDescent="0.2">
      <c r="A1162" s="240" t="s">
        <v>2010</v>
      </c>
      <c r="B1162" s="212" t="s">
        <v>2050</v>
      </c>
      <c r="C1162" s="211" t="s">
        <v>17</v>
      </c>
      <c r="D1162" s="211" t="s">
        <v>2051</v>
      </c>
      <c r="E1162" s="213" t="s">
        <v>2013</v>
      </c>
      <c r="F1162" s="213"/>
      <c r="G1162" s="214" t="s">
        <v>1954</v>
      </c>
      <c r="H1162" s="215">
        <v>1.5</v>
      </c>
      <c r="I1162" s="216">
        <v>27.15</v>
      </c>
      <c r="J1162" s="241">
        <v>40.72</v>
      </c>
    </row>
    <row r="1163" spans="1:10" ht="25.5" x14ac:dyDescent="0.2">
      <c r="A1163" s="240" t="s">
        <v>2010</v>
      </c>
      <c r="B1163" s="212" t="s">
        <v>2463</v>
      </c>
      <c r="C1163" s="211" t="s">
        <v>17</v>
      </c>
      <c r="D1163" s="211" t="s">
        <v>2464</v>
      </c>
      <c r="E1163" s="213" t="s">
        <v>2060</v>
      </c>
      <c r="F1163" s="213"/>
      <c r="G1163" s="214" t="s">
        <v>19</v>
      </c>
      <c r="H1163" s="215">
        <v>0.61570000000000003</v>
      </c>
      <c r="I1163" s="216">
        <v>10.82</v>
      </c>
      <c r="J1163" s="241">
        <v>6.66</v>
      </c>
    </row>
    <row r="1164" spans="1:10" ht="38.25" x14ac:dyDescent="0.2">
      <c r="A1164" s="240" t="s">
        <v>2010</v>
      </c>
      <c r="B1164" s="212" t="s">
        <v>2530</v>
      </c>
      <c r="C1164" s="211" t="s">
        <v>17</v>
      </c>
      <c r="D1164" s="211" t="s">
        <v>2531</v>
      </c>
      <c r="E1164" s="213" t="s">
        <v>2060</v>
      </c>
      <c r="F1164" s="213"/>
      <c r="G1164" s="214" t="s">
        <v>19</v>
      </c>
      <c r="H1164" s="215">
        <v>0.61570000000000003</v>
      </c>
      <c r="I1164" s="216">
        <v>24.55</v>
      </c>
      <c r="J1164" s="241">
        <v>15.11</v>
      </c>
    </row>
    <row r="1165" spans="1:10" ht="25.5" x14ac:dyDescent="0.2">
      <c r="A1165" s="229" t="s">
        <v>1943</v>
      </c>
      <c r="B1165" s="205" t="s">
        <v>2532</v>
      </c>
      <c r="C1165" s="204" t="s">
        <v>17</v>
      </c>
      <c r="D1165" s="204" t="s">
        <v>2533</v>
      </c>
      <c r="E1165" s="206" t="s">
        <v>1946</v>
      </c>
      <c r="F1165" s="206"/>
      <c r="G1165" s="207" t="s">
        <v>34</v>
      </c>
      <c r="H1165" s="208">
        <v>4</v>
      </c>
      <c r="I1165" s="209">
        <v>51.28</v>
      </c>
      <c r="J1165" s="230">
        <v>205.12</v>
      </c>
    </row>
    <row r="1166" spans="1:10" ht="25.5" x14ac:dyDescent="0.2">
      <c r="A1166" s="229" t="s">
        <v>1943</v>
      </c>
      <c r="B1166" s="205" t="s">
        <v>2534</v>
      </c>
      <c r="C1166" s="204" t="s">
        <v>17</v>
      </c>
      <c r="D1166" s="204" t="s">
        <v>2535</v>
      </c>
      <c r="E1166" s="206" t="s">
        <v>1946</v>
      </c>
      <c r="F1166" s="206"/>
      <c r="G1166" s="207" t="s">
        <v>34</v>
      </c>
      <c r="H1166" s="208">
        <v>3</v>
      </c>
      <c r="I1166" s="209">
        <v>107.58</v>
      </c>
      <c r="J1166" s="230">
        <v>322.74</v>
      </c>
    </row>
    <row r="1167" spans="1:10" ht="25.5" x14ac:dyDescent="0.2">
      <c r="A1167" s="231"/>
      <c r="B1167" s="232"/>
      <c r="C1167" s="232"/>
      <c r="D1167" s="232"/>
      <c r="E1167" s="232" t="s">
        <v>1969</v>
      </c>
      <c r="F1167" s="233">
        <v>39.64</v>
      </c>
      <c r="G1167" s="232" t="s">
        <v>1970</v>
      </c>
      <c r="H1167" s="233">
        <v>0</v>
      </c>
      <c r="I1167" s="232" t="s">
        <v>1971</v>
      </c>
      <c r="J1167" s="234">
        <v>39.64</v>
      </c>
    </row>
    <row r="1168" spans="1:10" ht="26.25" thickBot="1" x14ac:dyDescent="0.25">
      <c r="A1168" s="231"/>
      <c r="B1168" s="232"/>
      <c r="C1168" s="232"/>
      <c r="D1168" s="232"/>
      <c r="E1168" s="232" t="s">
        <v>1972</v>
      </c>
      <c r="F1168" s="233">
        <v>147.58000000000001</v>
      </c>
      <c r="G1168" s="232"/>
      <c r="H1168" s="235" t="s">
        <v>1973</v>
      </c>
      <c r="I1168" s="235"/>
      <c r="J1168" s="234">
        <v>737.93</v>
      </c>
    </row>
    <row r="1169" spans="1:10" ht="15" thickTop="1" x14ac:dyDescent="0.2">
      <c r="A1169" s="236"/>
      <c r="B1169" s="210"/>
      <c r="C1169" s="210"/>
      <c r="D1169" s="210"/>
      <c r="E1169" s="210"/>
      <c r="F1169" s="210"/>
      <c r="G1169" s="210"/>
      <c r="H1169" s="210"/>
      <c r="I1169" s="210"/>
      <c r="J1169" s="237"/>
    </row>
    <row r="1170" spans="1:10" ht="30" x14ac:dyDescent="0.2">
      <c r="A1170" s="238" t="s">
        <v>1868</v>
      </c>
      <c r="B1170" s="195" t="s">
        <v>3</v>
      </c>
      <c r="C1170" s="194" t="s">
        <v>4</v>
      </c>
      <c r="D1170" s="194" t="s">
        <v>5</v>
      </c>
      <c r="E1170" s="196" t="s">
        <v>1940</v>
      </c>
      <c r="F1170" s="196"/>
      <c r="G1170" s="197" t="s">
        <v>6</v>
      </c>
      <c r="H1170" s="195" t="s">
        <v>7</v>
      </c>
      <c r="I1170" s="195" t="s">
        <v>8</v>
      </c>
      <c r="J1170" s="239" t="s">
        <v>10</v>
      </c>
    </row>
    <row r="1171" spans="1:10" x14ac:dyDescent="0.2">
      <c r="A1171" s="227" t="s">
        <v>1941</v>
      </c>
      <c r="B1171" s="199" t="s">
        <v>1869</v>
      </c>
      <c r="C1171" s="198" t="s">
        <v>437</v>
      </c>
      <c r="D1171" s="198" t="s">
        <v>1870</v>
      </c>
      <c r="E1171" s="200" t="s">
        <v>2009</v>
      </c>
      <c r="F1171" s="200"/>
      <c r="G1171" s="201" t="s">
        <v>34</v>
      </c>
      <c r="H1171" s="202">
        <v>1</v>
      </c>
      <c r="I1171" s="203">
        <v>276.88</v>
      </c>
      <c r="J1171" s="228">
        <v>276.88</v>
      </c>
    </row>
    <row r="1172" spans="1:10" ht="25.5" x14ac:dyDescent="0.2">
      <c r="A1172" s="240" t="s">
        <v>2010</v>
      </c>
      <c r="B1172" s="212" t="s">
        <v>2536</v>
      </c>
      <c r="C1172" s="211" t="s">
        <v>17</v>
      </c>
      <c r="D1172" s="211" t="s">
        <v>2537</v>
      </c>
      <c r="E1172" s="213" t="s">
        <v>2538</v>
      </c>
      <c r="F1172" s="213"/>
      <c r="G1172" s="214" t="s">
        <v>58</v>
      </c>
      <c r="H1172" s="215">
        <v>0.02</v>
      </c>
      <c r="I1172" s="216">
        <v>436.15</v>
      </c>
      <c r="J1172" s="241">
        <v>8.7200000000000006</v>
      </c>
    </row>
    <row r="1173" spans="1:10" ht="25.5" x14ac:dyDescent="0.2">
      <c r="A1173" s="240" t="s">
        <v>2010</v>
      </c>
      <c r="B1173" s="212" t="s">
        <v>2019</v>
      </c>
      <c r="C1173" s="211" t="s">
        <v>17</v>
      </c>
      <c r="D1173" s="211" t="s">
        <v>2020</v>
      </c>
      <c r="E1173" s="213" t="s">
        <v>2013</v>
      </c>
      <c r="F1173" s="213"/>
      <c r="G1173" s="214" t="s">
        <v>1954</v>
      </c>
      <c r="H1173" s="215">
        <v>2.0699999999999998</v>
      </c>
      <c r="I1173" s="216">
        <v>26.87</v>
      </c>
      <c r="J1173" s="241">
        <v>55.62</v>
      </c>
    </row>
    <row r="1174" spans="1:10" ht="25.5" x14ac:dyDescent="0.2">
      <c r="A1174" s="240" t="s">
        <v>2010</v>
      </c>
      <c r="B1174" s="212" t="s">
        <v>2014</v>
      </c>
      <c r="C1174" s="211" t="s">
        <v>17</v>
      </c>
      <c r="D1174" s="211" t="s">
        <v>2015</v>
      </c>
      <c r="E1174" s="213" t="s">
        <v>2013</v>
      </c>
      <c r="F1174" s="213"/>
      <c r="G1174" s="214" t="s">
        <v>1954</v>
      </c>
      <c r="H1174" s="215">
        <v>3.14</v>
      </c>
      <c r="I1174" s="216">
        <v>21.55</v>
      </c>
      <c r="J1174" s="241">
        <v>67.66</v>
      </c>
    </row>
    <row r="1175" spans="1:10" ht="38.25" x14ac:dyDescent="0.2">
      <c r="A1175" s="240" t="s">
        <v>2010</v>
      </c>
      <c r="B1175" s="212" t="s">
        <v>217</v>
      </c>
      <c r="C1175" s="211" t="s">
        <v>17</v>
      </c>
      <c r="D1175" s="211" t="s">
        <v>218</v>
      </c>
      <c r="E1175" s="213" t="s">
        <v>2539</v>
      </c>
      <c r="F1175" s="213"/>
      <c r="G1175" s="214" t="s">
        <v>19</v>
      </c>
      <c r="H1175" s="215">
        <v>0.2</v>
      </c>
      <c r="I1175" s="216">
        <v>59.32</v>
      </c>
      <c r="J1175" s="241">
        <v>11.86</v>
      </c>
    </row>
    <row r="1176" spans="1:10" ht="25.5" x14ac:dyDescent="0.2">
      <c r="A1176" s="240" t="s">
        <v>2010</v>
      </c>
      <c r="B1176" s="212" t="s">
        <v>2262</v>
      </c>
      <c r="C1176" s="211" t="s">
        <v>17</v>
      </c>
      <c r="D1176" s="211" t="s">
        <v>2263</v>
      </c>
      <c r="E1176" s="213" t="s">
        <v>2013</v>
      </c>
      <c r="F1176" s="213"/>
      <c r="G1176" s="214" t="s">
        <v>1954</v>
      </c>
      <c r="H1176" s="215">
        <v>1</v>
      </c>
      <c r="I1176" s="216">
        <v>28.6</v>
      </c>
      <c r="J1176" s="241">
        <v>28.6</v>
      </c>
    </row>
    <row r="1177" spans="1:10" x14ac:dyDescent="0.2">
      <c r="A1177" s="229" t="s">
        <v>1943</v>
      </c>
      <c r="B1177" s="205" t="s">
        <v>2540</v>
      </c>
      <c r="C1177" s="204" t="s">
        <v>17</v>
      </c>
      <c r="D1177" s="204" t="s">
        <v>2541</v>
      </c>
      <c r="E1177" s="206" t="s">
        <v>1946</v>
      </c>
      <c r="F1177" s="206"/>
      <c r="G1177" s="207" t="s">
        <v>113</v>
      </c>
      <c r="H1177" s="208">
        <v>9.8650000000000002</v>
      </c>
      <c r="I1177" s="209">
        <v>1.31</v>
      </c>
      <c r="J1177" s="230">
        <v>12.92</v>
      </c>
    </row>
    <row r="1178" spans="1:10" x14ac:dyDescent="0.2">
      <c r="A1178" s="229" t="s">
        <v>1943</v>
      </c>
      <c r="B1178" s="205" t="s">
        <v>2542</v>
      </c>
      <c r="C1178" s="204" t="s">
        <v>17</v>
      </c>
      <c r="D1178" s="204" t="s">
        <v>2543</v>
      </c>
      <c r="E1178" s="206" t="s">
        <v>1946</v>
      </c>
      <c r="F1178" s="206"/>
      <c r="G1178" s="207" t="s">
        <v>113</v>
      </c>
      <c r="H1178" s="208">
        <v>0.96</v>
      </c>
      <c r="I1178" s="209">
        <v>1.94</v>
      </c>
      <c r="J1178" s="230">
        <v>1.86</v>
      </c>
    </row>
    <row r="1179" spans="1:10" x14ac:dyDescent="0.2">
      <c r="A1179" s="229" t="s">
        <v>1943</v>
      </c>
      <c r="B1179" s="205" t="s">
        <v>2133</v>
      </c>
      <c r="C1179" s="204" t="s">
        <v>17</v>
      </c>
      <c r="D1179" s="204" t="s">
        <v>2134</v>
      </c>
      <c r="E1179" s="206" t="s">
        <v>1946</v>
      </c>
      <c r="F1179" s="206"/>
      <c r="G1179" s="207" t="s">
        <v>113</v>
      </c>
      <c r="H1179" s="208">
        <v>18.521000000000001</v>
      </c>
      <c r="I1179" s="209">
        <v>0.83</v>
      </c>
      <c r="J1179" s="230">
        <v>15.37</v>
      </c>
    </row>
    <row r="1180" spans="1:10" x14ac:dyDescent="0.2">
      <c r="A1180" s="229" t="s">
        <v>1943</v>
      </c>
      <c r="B1180" s="205" t="s">
        <v>2544</v>
      </c>
      <c r="C1180" s="204" t="s">
        <v>17</v>
      </c>
      <c r="D1180" s="204" t="s">
        <v>2545</v>
      </c>
      <c r="E1180" s="206" t="s">
        <v>1946</v>
      </c>
      <c r="F1180" s="206"/>
      <c r="G1180" s="207" t="s">
        <v>113</v>
      </c>
      <c r="H1180" s="208">
        <v>1.6</v>
      </c>
      <c r="I1180" s="209">
        <v>7.74</v>
      </c>
      <c r="J1180" s="230">
        <v>12.38</v>
      </c>
    </row>
    <row r="1181" spans="1:10" x14ac:dyDescent="0.2">
      <c r="A1181" s="229" t="s">
        <v>1943</v>
      </c>
      <c r="B1181" s="205" t="s">
        <v>2546</v>
      </c>
      <c r="C1181" s="204" t="s">
        <v>17</v>
      </c>
      <c r="D1181" s="204" t="s">
        <v>2547</v>
      </c>
      <c r="E1181" s="206" t="s">
        <v>1946</v>
      </c>
      <c r="F1181" s="206"/>
      <c r="G1181" s="207" t="s">
        <v>58</v>
      </c>
      <c r="H1181" s="208">
        <v>3.2000000000000001E-2</v>
      </c>
      <c r="I1181" s="209">
        <v>101.02</v>
      </c>
      <c r="J1181" s="230">
        <v>3.23</v>
      </c>
    </row>
    <row r="1182" spans="1:10" x14ac:dyDescent="0.2">
      <c r="A1182" s="229" t="s">
        <v>1943</v>
      </c>
      <c r="B1182" s="205" t="s">
        <v>2257</v>
      </c>
      <c r="C1182" s="204" t="s">
        <v>17</v>
      </c>
      <c r="D1182" s="204" t="s">
        <v>2258</v>
      </c>
      <c r="E1182" s="206" t="s">
        <v>1946</v>
      </c>
      <c r="F1182" s="206"/>
      <c r="G1182" s="207" t="s">
        <v>58</v>
      </c>
      <c r="H1182" s="208">
        <v>7.9000000000000001E-2</v>
      </c>
      <c r="I1182" s="209">
        <v>76.989999999999995</v>
      </c>
      <c r="J1182" s="230">
        <v>6.08</v>
      </c>
    </row>
    <row r="1183" spans="1:10" ht="25.5" x14ac:dyDescent="0.2">
      <c r="A1183" s="229" t="s">
        <v>1943</v>
      </c>
      <c r="B1183" s="205" t="s">
        <v>2548</v>
      </c>
      <c r="C1183" s="204" t="s">
        <v>17</v>
      </c>
      <c r="D1183" s="204" t="s">
        <v>2549</v>
      </c>
      <c r="E1183" s="206" t="s">
        <v>1946</v>
      </c>
      <c r="F1183" s="206"/>
      <c r="G1183" s="207" t="s">
        <v>26</v>
      </c>
      <c r="H1183" s="208">
        <v>22</v>
      </c>
      <c r="I1183" s="209">
        <v>2.39</v>
      </c>
      <c r="J1183" s="230">
        <v>52.58</v>
      </c>
    </row>
    <row r="1184" spans="1:10" ht="25.5" x14ac:dyDescent="0.2">
      <c r="A1184" s="231"/>
      <c r="B1184" s="232"/>
      <c r="C1184" s="232"/>
      <c r="D1184" s="232"/>
      <c r="E1184" s="232" t="s">
        <v>1969</v>
      </c>
      <c r="F1184" s="233">
        <v>113.14</v>
      </c>
      <c r="G1184" s="232" t="s">
        <v>1970</v>
      </c>
      <c r="H1184" s="233">
        <v>0</v>
      </c>
      <c r="I1184" s="232" t="s">
        <v>1971</v>
      </c>
      <c r="J1184" s="234">
        <v>113.14</v>
      </c>
    </row>
    <row r="1185" spans="1:10" ht="26.25" thickBot="1" x14ac:dyDescent="0.25">
      <c r="A1185" s="231"/>
      <c r="B1185" s="232"/>
      <c r="C1185" s="232"/>
      <c r="D1185" s="232"/>
      <c r="E1185" s="232" t="s">
        <v>1972</v>
      </c>
      <c r="F1185" s="233">
        <v>69.22</v>
      </c>
      <c r="G1185" s="232"/>
      <c r="H1185" s="235" t="s">
        <v>1973</v>
      </c>
      <c r="I1185" s="235"/>
      <c r="J1185" s="234">
        <v>346.1</v>
      </c>
    </row>
    <row r="1186" spans="1:10" ht="15" thickTop="1" x14ac:dyDescent="0.2">
      <c r="A1186" s="236"/>
      <c r="B1186" s="210"/>
      <c r="C1186" s="210"/>
      <c r="D1186" s="210"/>
      <c r="E1186" s="210"/>
      <c r="F1186" s="210"/>
      <c r="G1186" s="210"/>
      <c r="H1186" s="210"/>
      <c r="I1186" s="210"/>
      <c r="J1186" s="237"/>
    </row>
    <row r="1187" spans="1:10" ht="30" x14ac:dyDescent="0.2">
      <c r="A1187" s="238" t="s">
        <v>1871</v>
      </c>
      <c r="B1187" s="195" t="s">
        <v>3</v>
      </c>
      <c r="C1187" s="194" t="s">
        <v>4</v>
      </c>
      <c r="D1187" s="194" t="s">
        <v>5</v>
      </c>
      <c r="E1187" s="196" t="s">
        <v>1940</v>
      </c>
      <c r="F1187" s="196"/>
      <c r="G1187" s="197" t="s">
        <v>6</v>
      </c>
      <c r="H1187" s="195" t="s">
        <v>7</v>
      </c>
      <c r="I1187" s="195" t="s">
        <v>8</v>
      </c>
      <c r="J1187" s="239" t="s">
        <v>10</v>
      </c>
    </row>
    <row r="1188" spans="1:10" ht="25.5" x14ac:dyDescent="0.2">
      <c r="A1188" s="227" t="s">
        <v>1941</v>
      </c>
      <c r="B1188" s="199" t="s">
        <v>1872</v>
      </c>
      <c r="C1188" s="198" t="s">
        <v>437</v>
      </c>
      <c r="D1188" s="198" t="s">
        <v>1873</v>
      </c>
      <c r="E1188" s="200" t="s">
        <v>2009</v>
      </c>
      <c r="F1188" s="200"/>
      <c r="G1188" s="201" t="s">
        <v>439</v>
      </c>
      <c r="H1188" s="202">
        <v>1</v>
      </c>
      <c r="I1188" s="203">
        <v>710.67</v>
      </c>
      <c r="J1188" s="228">
        <v>710.67</v>
      </c>
    </row>
    <row r="1189" spans="1:10" ht="25.5" x14ac:dyDescent="0.2">
      <c r="A1189" s="240" t="s">
        <v>2010</v>
      </c>
      <c r="B1189" s="212" t="s">
        <v>2014</v>
      </c>
      <c r="C1189" s="211" t="s">
        <v>17</v>
      </c>
      <c r="D1189" s="211" t="s">
        <v>2015</v>
      </c>
      <c r="E1189" s="213" t="s">
        <v>2013</v>
      </c>
      <c r="F1189" s="213"/>
      <c r="G1189" s="214" t="s">
        <v>1954</v>
      </c>
      <c r="H1189" s="215">
        <v>0.75</v>
      </c>
      <c r="I1189" s="216">
        <v>21.55</v>
      </c>
      <c r="J1189" s="241">
        <v>16.16</v>
      </c>
    </row>
    <row r="1190" spans="1:10" ht="25.5" x14ac:dyDescent="0.2">
      <c r="A1190" s="240" t="s">
        <v>2010</v>
      </c>
      <c r="B1190" s="212" t="s">
        <v>2516</v>
      </c>
      <c r="C1190" s="211" t="s">
        <v>17</v>
      </c>
      <c r="D1190" s="211" t="s">
        <v>2517</v>
      </c>
      <c r="E1190" s="213" t="s">
        <v>2013</v>
      </c>
      <c r="F1190" s="213"/>
      <c r="G1190" s="214" t="s">
        <v>1954</v>
      </c>
      <c r="H1190" s="215">
        <v>0.5</v>
      </c>
      <c r="I1190" s="216">
        <v>26.75</v>
      </c>
      <c r="J1190" s="241">
        <v>13.37</v>
      </c>
    </row>
    <row r="1191" spans="1:10" ht="25.5" x14ac:dyDescent="0.2">
      <c r="A1191" s="229" t="s">
        <v>1943</v>
      </c>
      <c r="B1191" s="205" t="s">
        <v>2524</v>
      </c>
      <c r="C1191" s="204" t="s">
        <v>17</v>
      </c>
      <c r="D1191" s="204" t="s">
        <v>2525</v>
      </c>
      <c r="E1191" s="206" t="s">
        <v>1946</v>
      </c>
      <c r="F1191" s="206"/>
      <c r="G1191" s="207" t="s">
        <v>19</v>
      </c>
      <c r="H1191" s="208">
        <v>1</v>
      </c>
      <c r="I1191" s="209">
        <v>679.24</v>
      </c>
      <c r="J1191" s="230">
        <v>679.24</v>
      </c>
    </row>
    <row r="1192" spans="1:10" x14ac:dyDescent="0.2">
      <c r="A1192" s="229" t="s">
        <v>1943</v>
      </c>
      <c r="B1192" s="205" t="s">
        <v>2518</v>
      </c>
      <c r="C1192" s="204" t="s">
        <v>17</v>
      </c>
      <c r="D1192" s="204" t="s">
        <v>2519</v>
      </c>
      <c r="E1192" s="206" t="s">
        <v>1946</v>
      </c>
      <c r="F1192" s="206"/>
      <c r="G1192" s="207" t="s">
        <v>113</v>
      </c>
      <c r="H1192" s="208">
        <v>1.54E-2</v>
      </c>
      <c r="I1192" s="209">
        <v>123.67</v>
      </c>
      <c r="J1192" s="230">
        <v>1.9</v>
      </c>
    </row>
    <row r="1193" spans="1:10" ht="25.5" x14ac:dyDescent="0.2">
      <c r="A1193" s="231"/>
      <c r="B1193" s="232"/>
      <c r="C1193" s="232"/>
      <c r="D1193" s="232"/>
      <c r="E1193" s="232" t="s">
        <v>1969</v>
      </c>
      <c r="F1193" s="233">
        <v>21.23</v>
      </c>
      <c r="G1193" s="232" t="s">
        <v>1970</v>
      </c>
      <c r="H1193" s="233">
        <v>0</v>
      </c>
      <c r="I1193" s="232" t="s">
        <v>1971</v>
      </c>
      <c r="J1193" s="234">
        <v>21.23</v>
      </c>
    </row>
    <row r="1194" spans="1:10" ht="26.25" thickBot="1" x14ac:dyDescent="0.25">
      <c r="A1194" s="231"/>
      <c r="B1194" s="232"/>
      <c r="C1194" s="232"/>
      <c r="D1194" s="232"/>
      <c r="E1194" s="232" t="s">
        <v>1972</v>
      </c>
      <c r="F1194" s="233">
        <v>177.66</v>
      </c>
      <c r="G1194" s="232"/>
      <c r="H1194" s="235" t="s">
        <v>1973</v>
      </c>
      <c r="I1194" s="235"/>
      <c r="J1194" s="234">
        <v>888.33</v>
      </c>
    </row>
    <row r="1195" spans="1:10" ht="15" thickTop="1" x14ac:dyDescent="0.2">
      <c r="A1195" s="236"/>
      <c r="B1195" s="210"/>
      <c r="C1195" s="210"/>
      <c r="D1195" s="210"/>
      <c r="E1195" s="210"/>
      <c r="F1195" s="210"/>
      <c r="G1195" s="210"/>
      <c r="H1195" s="210"/>
      <c r="I1195" s="210"/>
      <c r="J1195" s="237"/>
    </row>
    <row r="1196" spans="1:10" ht="30" x14ac:dyDescent="0.2">
      <c r="A1196" s="238" t="s">
        <v>1874</v>
      </c>
      <c r="B1196" s="195" t="s">
        <v>3</v>
      </c>
      <c r="C1196" s="194" t="s">
        <v>4</v>
      </c>
      <c r="D1196" s="194" t="s">
        <v>5</v>
      </c>
      <c r="E1196" s="196" t="s">
        <v>1940</v>
      </c>
      <c r="F1196" s="196"/>
      <c r="G1196" s="197" t="s">
        <v>6</v>
      </c>
      <c r="H1196" s="195" t="s">
        <v>7</v>
      </c>
      <c r="I1196" s="195" t="s">
        <v>8</v>
      </c>
      <c r="J1196" s="239" t="s">
        <v>10</v>
      </c>
    </row>
    <row r="1197" spans="1:10" x14ac:dyDescent="0.2">
      <c r="A1197" s="227" t="s">
        <v>1941</v>
      </c>
      <c r="B1197" s="199" t="s">
        <v>1875</v>
      </c>
      <c r="C1197" s="198" t="s">
        <v>437</v>
      </c>
      <c r="D1197" s="198" t="s">
        <v>1876</v>
      </c>
      <c r="E1197" s="200" t="s">
        <v>2009</v>
      </c>
      <c r="F1197" s="200"/>
      <c r="G1197" s="201" t="s">
        <v>34</v>
      </c>
      <c r="H1197" s="202">
        <v>1</v>
      </c>
      <c r="I1197" s="203">
        <v>714.21</v>
      </c>
      <c r="J1197" s="228">
        <v>714.21</v>
      </c>
    </row>
    <row r="1198" spans="1:10" ht="51" x14ac:dyDescent="0.2">
      <c r="A1198" s="240" t="s">
        <v>2010</v>
      </c>
      <c r="B1198" s="212" t="s">
        <v>2550</v>
      </c>
      <c r="C1198" s="211" t="s">
        <v>17</v>
      </c>
      <c r="D1198" s="211" t="s">
        <v>2551</v>
      </c>
      <c r="E1198" s="213" t="s">
        <v>2552</v>
      </c>
      <c r="F1198" s="213"/>
      <c r="G1198" s="214" t="s">
        <v>19</v>
      </c>
      <c r="H1198" s="215">
        <v>1</v>
      </c>
      <c r="I1198" s="216">
        <v>82.63</v>
      </c>
      <c r="J1198" s="241">
        <v>82.63</v>
      </c>
    </row>
    <row r="1199" spans="1:10" ht="25.5" x14ac:dyDescent="0.2">
      <c r="A1199" s="240" t="s">
        <v>2010</v>
      </c>
      <c r="B1199" s="212" t="s">
        <v>2019</v>
      </c>
      <c r="C1199" s="211" t="s">
        <v>17</v>
      </c>
      <c r="D1199" s="211" t="s">
        <v>2020</v>
      </c>
      <c r="E1199" s="213" t="s">
        <v>2013</v>
      </c>
      <c r="F1199" s="213"/>
      <c r="G1199" s="214" t="s">
        <v>1954</v>
      </c>
      <c r="H1199" s="215">
        <v>2.0699999999999998</v>
      </c>
      <c r="I1199" s="216">
        <v>26.87</v>
      </c>
      <c r="J1199" s="241">
        <v>55.62</v>
      </c>
    </row>
    <row r="1200" spans="1:10" ht="38.25" x14ac:dyDescent="0.2">
      <c r="A1200" s="240" t="s">
        <v>2010</v>
      </c>
      <c r="B1200" s="212" t="s">
        <v>60</v>
      </c>
      <c r="C1200" s="211" t="s">
        <v>17</v>
      </c>
      <c r="D1200" s="211" t="s">
        <v>61</v>
      </c>
      <c r="E1200" s="213" t="s">
        <v>2553</v>
      </c>
      <c r="F1200" s="213"/>
      <c r="G1200" s="214" t="s">
        <v>58</v>
      </c>
      <c r="H1200" s="215">
        <v>0.05</v>
      </c>
      <c r="I1200" s="216">
        <v>66.72</v>
      </c>
      <c r="J1200" s="241">
        <v>3.33</v>
      </c>
    </row>
    <row r="1201" spans="1:10" ht="25.5" x14ac:dyDescent="0.2">
      <c r="A1201" s="240" t="s">
        <v>2010</v>
      </c>
      <c r="B1201" s="212" t="s">
        <v>2014</v>
      </c>
      <c r="C1201" s="211" t="s">
        <v>17</v>
      </c>
      <c r="D1201" s="211" t="s">
        <v>2015</v>
      </c>
      <c r="E1201" s="213" t="s">
        <v>2013</v>
      </c>
      <c r="F1201" s="213"/>
      <c r="G1201" s="214" t="s">
        <v>1954</v>
      </c>
      <c r="H1201" s="215">
        <v>3.14</v>
      </c>
      <c r="I1201" s="216">
        <v>21.55</v>
      </c>
      <c r="J1201" s="241">
        <v>67.66</v>
      </c>
    </row>
    <row r="1202" spans="1:10" ht="38.25" x14ac:dyDescent="0.2">
      <c r="A1202" s="240" t="s">
        <v>2010</v>
      </c>
      <c r="B1202" s="212" t="s">
        <v>2554</v>
      </c>
      <c r="C1202" s="211" t="s">
        <v>17</v>
      </c>
      <c r="D1202" s="211" t="s">
        <v>2555</v>
      </c>
      <c r="E1202" s="213" t="s">
        <v>2556</v>
      </c>
      <c r="F1202" s="213"/>
      <c r="G1202" s="214" t="s">
        <v>19</v>
      </c>
      <c r="H1202" s="215">
        <v>1</v>
      </c>
      <c r="I1202" s="216">
        <v>438.97</v>
      </c>
      <c r="J1202" s="241">
        <v>438.97</v>
      </c>
    </row>
    <row r="1203" spans="1:10" x14ac:dyDescent="0.2">
      <c r="A1203" s="229" t="s">
        <v>1943</v>
      </c>
      <c r="B1203" s="205" t="s">
        <v>2557</v>
      </c>
      <c r="C1203" s="204" t="s">
        <v>17</v>
      </c>
      <c r="D1203" s="204" t="s">
        <v>2558</v>
      </c>
      <c r="E1203" s="206" t="s">
        <v>1946</v>
      </c>
      <c r="F1203" s="206"/>
      <c r="G1203" s="207" t="s">
        <v>26</v>
      </c>
      <c r="H1203" s="208">
        <v>100</v>
      </c>
      <c r="I1203" s="209">
        <v>0.66</v>
      </c>
      <c r="J1203" s="230">
        <v>66</v>
      </c>
    </row>
    <row r="1204" spans="1:10" ht="25.5" x14ac:dyDescent="0.2">
      <c r="A1204" s="231"/>
      <c r="B1204" s="232"/>
      <c r="C1204" s="232"/>
      <c r="D1204" s="232"/>
      <c r="E1204" s="232" t="s">
        <v>1969</v>
      </c>
      <c r="F1204" s="233">
        <v>155.9</v>
      </c>
      <c r="G1204" s="232" t="s">
        <v>1970</v>
      </c>
      <c r="H1204" s="233">
        <v>0</v>
      </c>
      <c r="I1204" s="232" t="s">
        <v>1971</v>
      </c>
      <c r="J1204" s="234">
        <v>155.9</v>
      </c>
    </row>
    <row r="1205" spans="1:10" ht="26.25" thickBot="1" x14ac:dyDescent="0.25">
      <c r="A1205" s="231"/>
      <c r="B1205" s="232"/>
      <c r="C1205" s="232"/>
      <c r="D1205" s="232"/>
      <c r="E1205" s="232" t="s">
        <v>1972</v>
      </c>
      <c r="F1205" s="233">
        <v>178.55</v>
      </c>
      <c r="G1205" s="232"/>
      <c r="H1205" s="235" t="s">
        <v>1973</v>
      </c>
      <c r="I1205" s="235"/>
      <c r="J1205" s="234">
        <v>892.76</v>
      </c>
    </row>
    <row r="1206" spans="1:10" ht="15" thickTop="1" x14ac:dyDescent="0.2">
      <c r="A1206" s="236"/>
      <c r="B1206" s="210"/>
      <c r="C1206" s="210"/>
      <c r="D1206" s="210"/>
      <c r="E1206" s="210"/>
      <c r="F1206" s="210"/>
      <c r="G1206" s="210"/>
      <c r="H1206" s="210"/>
      <c r="I1206" s="210"/>
      <c r="J1206" s="237"/>
    </row>
    <row r="1207" spans="1:10" ht="30" x14ac:dyDescent="0.2">
      <c r="A1207" s="238" t="s">
        <v>1877</v>
      </c>
      <c r="B1207" s="195" t="s">
        <v>3</v>
      </c>
      <c r="C1207" s="194" t="s">
        <v>4</v>
      </c>
      <c r="D1207" s="194" t="s">
        <v>5</v>
      </c>
      <c r="E1207" s="196" t="s">
        <v>1940</v>
      </c>
      <c r="F1207" s="196"/>
      <c r="G1207" s="197" t="s">
        <v>6</v>
      </c>
      <c r="H1207" s="195" t="s">
        <v>7</v>
      </c>
      <c r="I1207" s="195" t="s">
        <v>8</v>
      </c>
      <c r="J1207" s="239" t="s">
        <v>10</v>
      </c>
    </row>
    <row r="1208" spans="1:10" ht="25.5" x14ac:dyDescent="0.2">
      <c r="A1208" s="227" t="s">
        <v>1941</v>
      </c>
      <c r="B1208" s="199" t="s">
        <v>1878</v>
      </c>
      <c r="C1208" s="198" t="s">
        <v>437</v>
      </c>
      <c r="D1208" s="198" t="s">
        <v>1879</v>
      </c>
      <c r="E1208" s="200" t="s">
        <v>2009</v>
      </c>
      <c r="F1208" s="200"/>
      <c r="G1208" s="201" t="s">
        <v>34</v>
      </c>
      <c r="H1208" s="202">
        <v>1</v>
      </c>
      <c r="I1208" s="203">
        <v>226.17</v>
      </c>
      <c r="J1208" s="228">
        <v>226.17</v>
      </c>
    </row>
    <row r="1209" spans="1:10" ht="38.25" x14ac:dyDescent="0.2">
      <c r="A1209" s="240" t="s">
        <v>2010</v>
      </c>
      <c r="B1209" s="212" t="s">
        <v>2559</v>
      </c>
      <c r="C1209" s="211" t="s">
        <v>17</v>
      </c>
      <c r="D1209" s="211" t="s">
        <v>2560</v>
      </c>
      <c r="E1209" s="213" t="s">
        <v>2132</v>
      </c>
      <c r="F1209" s="213"/>
      <c r="G1209" s="214" t="s">
        <v>58</v>
      </c>
      <c r="H1209" s="215">
        <v>6.0000000000000001E-3</v>
      </c>
      <c r="I1209" s="216">
        <v>450.53</v>
      </c>
      <c r="J1209" s="241">
        <v>2.7</v>
      </c>
    </row>
    <row r="1210" spans="1:10" ht="25.5" x14ac:dyDescent="0.2">
      <c r="A1210" s="240" t="s">
        <v>2010</v>
      </c>
      <c r="B1210" s="212" t="s">
        <v>2561</v>
      </c>
      <c r="C1210" s="211" t="s">
        <v>17</v>
      </c>
      <c r="D1210" s="211" t="s">
        <v>2562</v>
      </c>
      <c r="E1210" s="213" t="s">
        <v>2067</v>
      </c>
      <c r="F1210" s="213"/>
      <c r="G1210" s="214" t="s">
        <v>1982</v>
      </c>
      <c r="H1210" s="215">
        <v>2.1000000000000001E-2</v>
      </c>
      <c r="I1210" s="216">
        <v>30.69</v>
      </c>
      <c r="J1210" s="241">
        <v>0.64</v>
      </c>
    </row>
    <row r="1211" spans="1:10" ht="25.5" x14ac:dyDescent="0.2">
      <c r="A1211" s="240" t="s">
        <v>2010</v>
      </c>
      <c r="B1211" s="212" t="s">
        <v>2516</v>
      </c>
      <c r="C1211" s="211" t="s">
        <v>17</v>
      </c>
      <c r="D1211" s="211" t="s">
        <v>2517</v>
      </c>
      <c r="E1211" s="213" t="s">
        <v>2013</v>
      </c>
      <c r="F1211" s="213"/>
      <c r="G1211" s="214" t="s">
        <v>1954</v>
      </c>
      <c r="H1211" s="215">
        <v>0.41899999999999998</v>
      </c>
      <c r="I1211" s="216">
        <v>26.75</v>
      </c>
      <c r="J1211" s="241">
        <v>11.2</v>
      </c>
    </row>
    <row r="1212" spans="1:10" ht="25.5" x14ac:dyDescent="0.2">
      <c r="A1212" s="240" t="s">
        <v>2010</v>
      </c>
      <c r="B1212" s="212" t="s">
        <v>2014</v>
      </c>
      <c r="C1212" s="211" t="s">
        <v>17</v>
      </c>
      <c r="D1212" s="211" t="s">
        <v>2015</v>
      </c>
      <c r="E1212" s="213" t="s">
        <v>2013</v>
      </c>
      <c r="F1212" s="213"/>
      <c r="G1212" s="214" t="s">
        <v>1954</v>
      </c>
      <c r="H1212" s="215">
        <v>0.20899999999999999</v>
      </c>
      <c r="I1212" s="216">
        <v>21.55</v>
      </c>
      <c r="J1212" s="241">
        <v>4.5</v>
      </c>
    </row>
    <row r="1213" spans="1:10" ht="25.5" x14ac:dyDescent="0.2">
      <c r="A1213" s="240" t="s">
        <v>2010</v>
      </c>
      <c r="B1213" s="212" t="s">
        <v>2563</v>
      </c>
      <c r="C1213" s="211" t="s">
        <v>17</v>
      </c>
      <c r="D1213" s="211" t="s">
        <v>2564</v>
      </c>
      <c r="E1213" s="213" t="s">
        <v>2067</v>
      </c>
      <c r="F1213" s="213"/>
      <c r="G1213" s="214" t="s">
        <v>2104</v>
      </c>
      <c r="H1213" s="215">
        <v>0.39800000000000002</v>
      </c>
      <c r="I1213" s="216">
        <v>29.08</v>
      </c>
      <c r="J1213" s="241">
        <v>11.57</v>
      </c>
    </row>
    <row r="1214" spans="1:10" ht="25.5" x14ac:dyDescent="0.2">
      <c r="A1214" s="229" t="s">
        <v>1943</v>
      </c>
      <c r="B1214" s="205" t="s">
        <v>2565</v>
      </c>
      <c r="C1214" s="204" t="s">
        <v>17</v>
      </c>
      <c r="D1214" s="204" t="s">
        <v>2566</v>
      </c>
      <c r="E1214" s="206" t="s">
        <v>1946</v>
      </c>
      <c r="F1214" s="206"/>
      <c r="G1214" s="207" t="s">
        <v>34</v>
      </c>
      <c r="H1214" s="208">
        <v>1.04</v>
      </c>
      <c r="I1214" s="209">
        <v>188.04</v>
      </c>
      <c r="J1214" s="230">
        <v>195.56</v>
      </c>
    </row>
    <row r="1215" spans="1:10" ht="25.5" x14ac:dyDescent="0.2">
      <c r="A1215" s="231"/>
      <c r="B1215" s="232"/>
      <c r="C1215" s="232"/>
      <c r="D1215" s="232"/>
      <c r="E1215" s="232" t="s">
        <v>1969</v>
      </c>
      <c r="F1215" s="233">
        <v>21.85</v>
      </c>
      <c r="G1215" s="232" t="s">
        <v>1970</v>
      </c>
      <c r="H1215" s="233">
        <v>0</v>
      </c>
      <c r="I1215" s="232" t="s">
        <v>1971</v>
      </c>
      <c r="J1215" s="234">
        <v>21.85</v>
      </c>
    </row>
    <row r="1216" spans="1:10" ht="26.25" thickBot="1" x14ac:dyDescent="0.25">
      <c r="A1216" s="231"/>
      <c r="B1216" s="232"/>
      <c r="C1216" s="232"/>
      <c r="D1216" s="232"/>
      <c r="E1216" s="232" t="s">
        <v>1972</v>
      </c>
      <c r="F1216" s="233">
        <v>56.54</v>
      </c>
      <c r="G1216" s="232"/>
      <c r="H1216" s="235" t="s">
        <v>1973</v>
      </c>
      <c r="I1216" s="235"/>
      <c r="J1216" s="234">
        <v>282.70999999999998</v>
      </c>
    </row>
    <row r="1217" spans="1:10" ht="15" thickTop="1" x14ac:dyDescent="0.2">
      <c r="A1217" s="236"/>
      <c r="B1217" s="210"/>
      <c r="C1217" s="210"/>
      <c r="D1217" s="210"/>
      <c r="E1217" s="210"/>
      <c r="F1217" s="210"/>
      <c r="G1217" s="210"/>
      <c r="H1217" s="210"/>
      <c r="I1217" s="210"/>
      <c r="J1217" s="237"/>
    </row>
    <row r="1218" spans="1:10" ht="30" x14ac:dyDescent="0.2">
      <c r="A1218" s="238" t="s">
        <v>1883</v>
      </c>
      <c r="B1218" s="195" t="s">
        <v>3</v>
      </c>
      <c r="C1218" s="194" t="s">
        <v>4</v>
      </c>
      <c r="D1218" s="194" t="s">
        <v>5</v>
      </c>
      <c r="E1218" s="196" t="s">
        <v>1940</v>
      </c>
      <c r="F1218" s="196"/>
      <c r="G1218" s="197" t="s">
        <v>6</v>
      </c>
      <c r="H1218" s="195" t="s">
        <v>7</v>
      </c>
      <c r="I1218" s="195" t="s">
        <v>8</v>
      </c>
      <c r="J1218" s="239" t="s">
        <v>10</v>
      </c>
    </row>
    <row r="1219" spans="1:10" x14ac:dyDescent="0.2">
      <c r="A1219" s="227" t="s">
        <v>1941</v>
      </c>
      <c r="B1219" s="199" t="s">
        <v>1884</v>
      </c>
      <c r="C1219" s="198" t="s">
        <v>404</v>
      </c>
      <c r="D1219" s="198" t="s">
        <v>1885</v>
      </c>
      <c r="E1219" s="200">
        <v>35.01</v>
      </c>
      <c r="F1219" s="200"/>
      <c r="G1219" s="201" t="s">
        <v>1362</v>
      </c>
      <c r="H1219" s="202">
        <v>1</v>
      </c>
      <c r="I1219" s="203">
        <v>1897.47</v>
      </c>
      <c r="J1219" s="228">
        <v>1897.47</v>
      </c>
    </row>
    <row r="1220" spans="1:10" ht="38.25" x14ac:dyDescent="0.2">
      <c r="A1220" s="229" t="s">
        <v>1943</v>
      </c>
      <c r="B1220" s="205" t="s">
        <v>2567</v>
      </c>
      <c r="C1220" s="204" t="s">
        <v>404</v>
      </c>
      <c r="D1220" s="204" t="s">
        <v>2568</v>
      </c>
      <c r="E1220" s="206" t="s">
        <v>1946</v>
      </c>
      <c r="F1220" s="206"/>
      <c r="G1220" s="207" t="s">
        <v>2569</v>
      </c>
      <c r="H1220" s="208">
        <v>1</v>
      </c>
      <c r="I1220" s="209">
        <v>1385.19</v>
      </c>
      <c r="J1220" s="230">
        <v>1385.19</v>
      </c>
    </row>
    <row r="1221" spans="1:10" ht="38.25" x14ac:dyDescent="0.2">
      <c r="A1221" s="229" t="s">
        <v>1943</v>
      </c>
      <c r="B1221" s="205" t="s">
        <v>2570</v>
      </c>
      <c r="C1221" s="204" t="s">
        <v>404</v>
      </c>
      <c r="D1221" s="204" t="s">
        <v>2571</v>
      </c>
      <c r="E1221" s="206" t="s">
        <v>1953</v>
      </c>
      <c r="F1221" s="206"/>
      <c r="G1221" s="207" t="s">
        <v>1954</v>
      </c>
      <c r="H1221" s="208">
        <v>3.6</v>
      </c>
      <c r="I1221" s="209">
        <v>25.79</v>
      </c>
      <c r="J1221" s="230">
        <v>92.84</v>
      </c>
    </row>
    <row r="1222" spans="1:10" ht="38.25" x14ac:dyDescent="0.2">
      <c r="A1222" s="229" t="s">
        <v>1943</v>
      </c>
      <c r="B1222" s="205" t="s">
        <v>2572</v>
      </c>
      <c r="C1222" s="204" t="s">
        <v>404</v>
      </c>
      <c r="D1222" s="204" t="s">
        <v>2573</v>
      </c>
      <c r="E1222" s="206" t="s">
        <v>1946</v>
      </c>
      <c r="F1222" s="206"/>
      <c r="G1222" s="207" t="s">
        <v>58</v>
      </c>
      <c r="H1222" s="208">
        <v>8.6999999999999994E-2</v>
      </c>
      <c r="I1222" s="209">
        <v>154.97</v>
      </c>
      <c r="J1222" s="230">
        <v>13.48</v>
      </c>
    </row>
    <row r="1223" spans="1:10" ht="38.25" x14ac:dyDescent="0.2">
      <c r="A1223" s="229" t="s">
        <v>1943</v>
      </c>
      <c r="B1223" s="205" t="s">
        <v>2574</v>
      </c>
      <c r="C1223" s="204" t="s">
        <v>404</v>
      </c>
      <c r="D1223" s="204" t="s">
        <v>2575</v>
      </c>
      <c r="E1223" s="206" t="s">
        <v>1946</v>
      </c>
      <c r="F1223" s="206"/>
      <c r="G1223" s="207" t="s">
        <v>26</v>
      </c>
      <c r="H1223" s="208">
        <v>2</v>
      </c>
      <c r="I1223" s="209">
        <v>15.66</v>
      </c>
      <c r="J1223" s="230">
        <v>31.32</v>
      </c>
    </row>
    <row r="1224" spans="1:10" ht="38.25" x14ac:dyDescent="0.2">
      <c r="A1224" s="229" t="s">
        <v>1943</v>
      </c>
      <c r="B1224" s="205" t="s">
        <v>2576</v>
      </c>
      <c r="C1224" s="204" t="s">
        <v>404</v>
      </c>
      <c r="D1224" s="204" t="s">
        <v>2577</v>
      </c>
      <c r="E1224" s="206" t="s">
        <v>1953</v>
      </c>
      <c r="F1224" s="206"/>
      <c r="G1224" s="207" t="s">
        <v>1954</v>
      </c>
      <c r="H1224" s="208">
        <v>3.6</v>
      </c>
      <c r="I1224" s="209">
        <v>21.19</v>
      </c>
      <c r="J1224" s="230">
        <v>76.28</v>
      </c>
    </row>
    <row r="1225" spans="1:10" ht="38.25" x14ac:dyDescent="0.2">
      <c r="A1225" s="229" t="s">
        <v>1943</v>
      </c>
      <c r="B1225" s="205" t="s">
        <v>2578</v>
      </c>
      <c r="C1225" s="204" t="s">
        <v>404</v>
      </c>
      <c r="D1225" s="204" t="s">
        <v>2579</v>
      </c>
      <c r="E1225" s="206" t="s">
        <v>1946</v>
      </c>
      <c r="F1225" s="206"/>
      <c r="G1225" s="207" t="s">
        <v>26</v>
      </c>
      <c r="H1225" s="208">
        <v>1</v>
      </c>
      <c r="I1225" s="209">
        <v>222.23</v>
      </c>
      <c r="J1225" s="230">
        <v>222.23</v>
      </c>
    </row>
    <row r="1226" spans="1:10" ht="38.25" x14ac:dyDescent="0.2">
      <c r="A1226" s="229" t="s">
        <v>1943</v>
      </c>
      <c r="B1226" s="205" t="s">
        <v>2580</v>
      </c>
      <c r="C1226" s="204" t="s">
        <v>404</v>
      </c>
      <c r="D1226" s="204" t="s">
        <v>2581</v>
      </c>
      <c r="E1226" s="206" t="s">
        <v>1946</v>
      </c>
      <c r="F1226" s="206"/>
      <c r="G1226" s="207" t="s">
        <v>113</v>
      </c>
      <c r="H1226" s="208">
        <v>23.5</v>
      </c>
      <c r="I1226" s="209">
        <v>0.67</v>
      </c>
      <c r="J1226" s="230">
        <v>15.74</v>
      </c>
    </row>
    <row r="1227" spans="1:10" ht="38.25" x14ac:dyDescent="0.2">
      <c r="A1227" s="229" t="s">
        <v>1943</v>
      </c>
      <c r="B1227" s="205" t="s">
        <v>2582</v>
      </c>
      <c r="C1227" s="204" t="s">
        <v>404</v>
      </c>
      <c r="D1227" s="204" t="s">
        <v>2583</v>
      </c>
      <c r="E1227" s="206" t="s">
        <v>1946</v>
      </c>
      <c r="F1227" s="206"/>
      <c r="G1227" s="207" t="s">
        <v>34</v>
      </c>
      <c r="H1227" s="208">
        <v>0.8</v>
      </c>
      <c r="I1227" s="209">
        <v>3.74</v>
      </c>
      <c r="J1227" s="230">
        <v>2.99</v>
      </c>
    </row>
    <row r="1228" spans="1:10" ht="38.25" x14ac:dyDescent="0.2">
      <c r="A1228" s="229" t="s">
        <v>1943</v>
      </c>
      <c r="B1228" s="205" t="s">
        <v>2584</v>
      </c>
      <c r="C1228" s="204" t="s">
        <v>404</v>
      </c>
      <c r="D1228" s="204" t="s">
        <v>2585</v>
      </c>
      <c r="E1228" s="206" t="s">
        <v>1946</v>
      </c>
      <c r="F1228" s="206"/>
      <c r="G1228" s="207" t="s">
        <v>34</v>
      </c>
      <c r="H1228" s="208">
        <v>0.8</v>
      </c>
      <c r="I1228" s="209">
        <v>55.33</v>
      </c>
      <c r="J1228" s="230">
        <v>44.26</v>
      </c>
    </row>
    <row r="1229" spans="1:10" ht="38.25" x14ac:dyDescent="0.2">
      <c r="A1229" s="229" t="s">
        <v>1943</v>
      </c>
      <c r="B1229" s="205" t="s">
        <v>2586</v>
      </c>
      <c r="C1229" s="204" t="s">
        <v>404</v>
      </c>
      <c r="D1229" s="204" t="s">
        <v>2587</v>
      </c>
      <c r="E1229" s="206" t="s">
        <v>1946</v>
      </c>
      <c r="F1229" s="206"/>
      <c r="G1229" s="207" t="s">
        <v>58</v>
      </c>
      <c r="H1229" s="208">
        <v>7.6999999999999999E-2</v>
      </c>
      <c r="I1229" s="209">
        <v>170.72</v>
      </c>
      <c r="J1229" s="230">
        <v>13.14</v>
      </c>
    </row>
    <row r="1230" spans="1:10" ht="25.5" x14ac:dyDescent="0.2">
      <c r="A1230" s="231"/>
      <c r="B1230" s="232"/>
      <c r="C1230" s="232"/>
      <c r="D1230" s="232"/>
      <c r="E1230" s="232" t="s">
        <v>1969</v>
      </c>
      <c r="F1230" s="233">
        <v>169.12</v>
      </c>
      <c r="G1230" s="232" t="s">
        <v>1970</v>
      </c>
      <c r="H1230" s="233">
        <v>0</v>
      </c>
      <c r="I1230" s="232" t="s">
        <v>1971</v>
      </c>
      <c r="J1230" s="234">
        <v>169.12</v>
      </c>
    </row>
    <row r="1231" spans="1:10" ht="26.25" thickBot="1" x14ac:dyDescent="0.25">
      <c r="A1231" s="231"/>
      <c r="B1231" s="232"/>
      <c r="C1231" s="232"/>
      <c r="D1231" s="232"/>
      <c r="E1231" s="232" t="s">
        <v>1972</v>
      </c>
      <c r="F1231" s="233">
        <v>474.36</v>
      </c>
      <c r="G1231" s="232"/>
      <c r="H1231" s="235" t="s">
        <v>1973</v>
      </c>
      <c r="I1231" s="235"/>
      <c r="J1231" s="234">
        <v>2371.83</v>
      </c>
    </row>
    <row r="1232" spans="1:10" ht="15" thickTop="1" x14ac:dyDescent="0.2">
      <c r="A1232" s="236"/>
      <c r="B1232" s="210"/>
      <c r="C1232" s="210"/>
      <c r="D1232" s="210"/>
      <c r="E1232" s="210"/>
      <c r="F1232" s="210"/>
      <c r="G1232" s="210"/>
      <c r="H1232" s="210"/>
      <c r="I1232" s="210"/>
      <c r="J1232" s="237"/>
    </row>
    <row r="1233" spans="1:10" ht="30" x14ac:dyDescent="0.2">
      <c r="A1233" s="238" t="s">
        <v>1886</v>
      </c>
      <c r="B1233" s="195" t="s">
        <v>3</v>
      </c>
      <c r="C1233" s="194" t="s">
        <v>4</v>
      </c>
      <c r="D1233" s="194" t="s">
        <v>5</v>
      </c>
      <c r="E1233" s="196" t="s">
        <v>1940</v>
      </c>
      <c r="F1233" s="196"/>
      <c r="G1233" s="197" t="s">
        <v>6</v>
      </c>
      <c r="H1233" s="195" t="s">
        <v>7</v>
      </c>
      <c r="I1233" s="195" t="s">
        <v>8</v>
      </c>
      <c r="J1233" s="239" t="s">
        <v>10</v>
      </c>
    </row>
    <row r="1234" spans="1:10" x14ac:dyDescent="0.2">
      <c r="A1234" s="227" t="s">
        <v>1941</v>
      </c>
      <c r="B1234" s="199" t="s">
        <v>1887</v>
      </c>
      <c r="C1234" s="198" t="s">
        <v>404</v>
      </c>
      <c r="D1234" s="198" t="s">
        <v>1888</v>
      </c>
      <c r="E1234" s="200">
        <v>35.01</v>
      </c>
      <c r="F1234" s="200"/>
      <c r="G1234" s="201" t="s">
        <v>1362</v>
      </c>
      <c r="H1234" s="202">
        <v>1</v>
      </c>
      <c r="I1234" s="203">
        <v>2334.2199999999998</v>
      </c>
      <c r="J1234" s="228">
        <v>2334.2199999999998</v>
      </c>
    </row>
    <row r="1235" spans="1:10" ht="38.25" x14ac:dyDescent="0.2">
      <c r="A1235" s="229" t="s">
        <v>1943</v>
      </c>
      <c r="B1235" s="205" t="s">
        <v>2588</v>
      </c>
      <c r="C1235" s="204" t="s">
        <v>404</v>
      </c>
      <c r="D1235" s="204" t="s">
        <v>2589</v>
      </c>
      <c r="E1235" s="206" t="s">
        <v>1946</v>
      </c>
      <c r="F1235" s="206"/>
      <c r="G1235" s="207" t="s">
        <v>26</v>
      </c>
      <c r="H1235" s="208">
        <v>1</v>
      </c>
      <c r="I1235" s="209">
        <v>99.95</v>
      </c>
      <c r="J1235" s="230">
        <v>99.95</v>
      </c>
    </row>
    <row r="1236" spans="1:10" ht="38.25" x14ac:dyDescent="0.2">
      <c r="A1236" s="229" t="s">
        <v>1943</v>
      </c>
      <c r="B1236" s="205" t="s">
        <v>2570</v>
      </c>
      <c r="C1236" s="204" t="s">
        <v>404</v>
      </c>
      <c r="D1236" s="204" t="s">
        <v>2571</v>
      </c>
      <c r="E1236" s="206" t="s">
        <v>1953</v>
      </c>
      <c r="F1236" s="206"/>
      <c r="G1236" s="207" t="s">
        <v>1954</v>
      </c>
      <c r="H1236" s="208">
        <v>3.6</v>
      </c>
      <c r="I1236" s="209">
        <v>25.79</v>
      </c>
      <c r="J1236" s="230">
        <v>92.84</v>
      </c>
    </row>
    <row r="1237" spans="1:10" ht="38.25" x14ac:dyDescent="0.2">
      <c r="A1237" s="229" t="s">
        <v>1943</v>
      </c>
      <c r="B1237" s="205" t="s">
        <v>2572</v>
      </c>
      <c r="C1237" s="204" t="s">
        <v>404</v>
      </c>
      <c r="D1237" s="204" t="s">
        <v>2573</v>
      </c>
      <c r="E1237" s="206" t="s">
        <v>1946</v>
      </c>
      <c r="F1237" s="206"/>
      <c r="G1237" s="207" t="s">
        <v>58</v>
      </c>
      <c r="H1237" s="208">
        <v>8.6999999999999994E-2</v>
      </c>
      <c r="I1237" s="209">
        <v>154.97</v>
      </c>
      <c r="J1237" s="230">
        <v>13.48</v>
      </c>
    </row>
    <row r="1238" spans="1:10" ht="38.25" x14ac:dyDescent="0.2">
      <c r="A1238" s="229" t="s">
        <v>1943</v>
      </c>
      <c r="B1238" s="205" t="s">
        <v>2580</v>
      </c>
      <c r="C1238" s="204" t="s">
        <v>404</v>
      </c>
      <c r="D1238" s="204" t="s">
        <v>2581</v>
      </c>
      <c r="E1238" s="206" t="s">
        <v>1946</v>
      </c>
      <c r="F1238" s="206"/>
      <c r="G1238" s="207" t="s">
        <v>113</v>
      </c>
      <c r="H1238" s="208">
        <v>23.5</v>
      </c>
      <c r="I1238" s="209">
        <v>0.67</v>
      </c>
      <c r="J1238" s="230">
        <v>15.74</v>
      </c>
    </row>
    <row r="1239" spans="1:10" ht="38.25" x14ac:dyDescent="0.2">
      <c r="A1239" s="229" t="s">
        <v>1943</v>
      </c>
      <c r="B1239" s="205" t="s">
        <v>2586</v>
      </c>
      <c r="C1239" s="204" t="s">
        <v>404</v>
      </c>
      <c r="D1239" s="204" t="s">
        <v>2587</v>
      </c>
      <c r="E1239" s="206" t="s">
        <v>1946</v>
      </c>
      <c r="F1239" s="206"/>
      <c r="G1239" s="207" t="s">
        <v>58</v>
      </c>
      <c r="H1239" s="208">
        <v>7.6999999999999999E-2</v>
      </c>
      <c r="I1239" s="209">
        <v>170.72</v>
      </c>
      <c r="J1239" s="230">
        <v>13.14</v>
      </c>
    </row>
    <row r="1240" spans="1:10" ht="38.25" x14ac:dyDescent="0.2">
      <c r="A1240" s="229" t="s">
        <v>1943</v>
      </c>
      <c r="B1240" s="205" t="s">
        <v>2576</v>
      </c>
      <c r="C1240" s="204" t="s">
        <v>404</v>
      </c>
      <c r="D1240" s="204" t="s">
        <v>2577</v>
      </c>
      <c r="E1240" s="206" t="s">
        <v>1953</v>
      </c>
      <c r="F1240" s="206"/>
      <c r="G1240" s="207" t="s">
        <v>1954</v>
      </c>
      <c r="H1240" s="208">
        <v>3.6</v>
      </c>
      <c r="I1240" s="209">
        <v>21.19</v>
      </c>
      <c r="J1240" s="230">
        <v>76.28</v>
      </c>
    </row>
    <row r="1241" spans="1:10" ht="38.25" x14ac:dyDescent="0.2">
      <c r="A1241" s="229" t="s">
        <v>1943</v>
      </c>
      <c r="B1241" s="205" t="s">
        <v>2582</v>
      </c>
      <c r="C1241" s="204" t="s">
        <v>404</v>
      </c>
      <c r="D1241" s="204" t="s">
        <v>2583</v>
      </c>
      <c r="E1241" s="206" t="s">
        <v>1946</v>
      </c>
      <c r="F1241" s="206"/>
      <c r="G1241" s="207" t="s">
        <v>34</v>
      </c>
      <c r="H1241" s="208">
        <v>0.8</v>
      </c>
      <c r="I1241" s="209">
        <v>3.74</v>
      </c>
      <c r="J1241" s="230">
        <v>2.99</v>
      </c>
    </row>
    <row r="1242" spans="1:10" ht="38.25" x14ac:dyDescent="0.2">
      <c r="A1242" s="229" t="s">
        <v>1943</v>
      </c>
      <c r="B1242" s="205" t="s">
        <v>2584</v>
      </c>
      <c r="C1242" s="204" t="s">
        <v>404</v>
      </c>
      <c r="D1242" s="204" t="s">
        <v>2585</v>
      </c>
      <c r="E1242" s="206" t="s">
        <v>1946</v>
      </c>
      <c r="F1242" s="206"/>
      <c r="G1242" s="207" t="s">
        <v>34</v>
      </c>
      <c r="H1242" s="208">
        <v>0.8</v>
      </c>
      <c r="I1242" s="209">
        <v>55.33</v>
      </c>
      <c r="J1242" s="230">
        <v>44.26</v>
      </c>
    </row>
    <row r="1243" spans="1:10" ht="38.25" x14ac:dyDescent="0.2">
      <c r="A1243" s="229" t="s">
        <v>1943</v>
      </c>
      <c r="B1243" s="205" t="s">
        <v>2590</v>
      </c>
      <c r="C1243" s="204" t="s">
        <v>404</v>
      </c>
      <c r="D1243" s="204" t="s">
        <v>2591</v>
      </c>
      <c r="E1243" s="206" t="s">
        <v>1946</v>
      </c>
      <c r="F1243" s="206"/>
      <c r="G1243" s="207" t="s">
        <v>26</v>
      </c>
      <c r="H1243" s="208">
        <v>1</v>
      </c>
      <c r="I1243" s="209">
        <v>1975.54</v>
      </c>
      <c r="J1243" s="230">
        <v>1975.54</v>
      </c>
    </row>
    <row r="1244" spans="1:10" ht="25.5" x14ac:dyDescent="0.2">
      <c r="A1244" s="231"/>
      <c r="B1244" s="232"/>
      <c r="C1244" s="232"/>
      <c r="D1244" s="232"/>
      <c r="E1244" s="232" t="s">
        <v>1969</v>
      </c>
      <c r="F1244" s="233">
        <v>169.12</v>
      </c>
      <c r="G1244" s="232" t="s">
        <v>1970</v>
      </c>
      <c r="H1244" s="233">
        <v>0</v>
      </c>
      <c r="I1244" s="232" t="s">
        <v>1971</v>
      </c>
      <c r="J1244" s="234">
        <v>169.12</v>
      </c>
    </row>
    <row r="1245" spans="1:10" ht="26.25" thickBot="1" x14ac:dyDescent="0.25">
      <c r="A1245" s="231"/>
      <c r="B1245" s="232"/>
      <c r="C1245" s="232"/>
      <c r="D1245" s="232"/>
      <c r="E1245" s="232" t="s">
        <v>1972</v>
      </c>
      <c r="F1245" s="233">
        <v>583.54999999999995</v>
      </c>
      <c r="G1245" s="232"/>
      <c r="H1245" s="235" t="s">
        <v>1973</v>
      </c>
      <c r="I1245" s="235"/>
      <c r="J1245" s="234">
        <v>2917.77</v>
      </c>
    </row>
    <row r="1246" spans="1:10" ht="15" thickTop="1" x14ac:dyDescent="0.2">
      <c r="A1246" s="236"/>
      <c r="B1246" s="210"/>
      <c r="C1246" s="210"/>
      <c r="D1246" s="210"/>
      <c r="E1246" s="210"/>
      <c r="F1246" s="210"/>
      <c r="G1246" s="210"/>
      <c r="H1246" s="210"/>
      <c r="I1246" s="210"/>
      <c r="J1246" s="237"/>
    </row>
    <row r="1247" spans="1:10" ht="30" x14ac:dyDescent="0.2">
      <c r="A1247" s="238" t="s">
        <v>1889</v>
      </c>
      <c r="B1247" s="195" t="s">
        <v>3</v>
      </c>
      <c r="C1247" s="194" t="s">
        <v>4</v>
      </c>
      <c r="D1247" s="194" t="s">
        <v>5</v>
      </c>
      <c r="E1247" s="196" t="s">
        <v>1940</v>
      </c>
      <c r="F1247" s="196"/>
      <c r="G1247" s="197" t="s">
        <v>6</v>
      </c>
      <c r="H1247" s="195" t="s">
        <v>7</v>
      </c>
      <c r="I1247" s="195" t="s">
        <v>8</v>
      </c>
      <c r="J1247" s="239" t="s">
        <v>10</v>
      </c>
    </row>
    <row r="1248" spans="1:10" ht="51" x14ac:dyDescent="0.2">
      <c r="A1248" s="227" t="s">
        <v>1941</v>
      </c>
      <c r="B1248" s="199" t="s">
        <v>1890</v>
      </c>
      <c r="C1248" s="198" t="s">
        <v>29</v>
      </c>
      <c r="D1248" s="198" t="s">
        <v>1891</v>
      </c>
      <c r="E1248" s="200" t="s">
        <v>2592</v>
      </c>
      <c r="F1248" s="200"/>
      <c r="G1248" s="201" t="s">
        <v>1362</v>
      </c>
      <c r="H1248" s="202">
        <v>1</v>
      </c>
      <c r="I1248" s="203">
        <v>11140.86</v>
      </c>
      <c r="J1248" s="228">
        <v>11140.86</v>
      </c>
    </row>
    <row r="1249" spans="1:10" ht="25.5" x14ac:dyDescent="0.2">
      <c r="A1249" s="229" t="s">
        <v>1943</v>
      </c>
      <c r="B1249" s="205" t="s">
        <v>2593</v>
      </c>
      <c r="C1249" s="204" t="s">
        <v>29</v>
      </c>
      <c r="D1249" s="204" t="s">
        <v>2594</v>
      </c>
      <c r="E1249" s="206" t="s">
        <v>1946</v>
      </c>
      <c r="F1249" s="206"/>
      <c r="G1249" s="207" t="s">
        <v>19</v>
      </c>
      <c r="H1249" s="208">
        <v>6.72</v>
      </c>
      <c r="I1249" s="209">
        <v>110.08</v>
      </c>
      <c r="J1249" s="230">
        <v>739.73</v>
      </c>
    </row>
    <row r="1250" spans="1:10" ht="25.5" x14ac:dyDescent="0.2">
      <c r="A1250" s="229" t="s">
        <v>1943</v>
      </c>
      <c r="B1250" s="205" t="s">
        <v>2595</v>
      </c>
      <c r="C1250" s="204" t="s">
        <v>29</v>
      </c>
      <c r="D1250" s="204" t="s">
        <v>2596</v>
      </c>
      <c r="E1250" s="206" t="s">
        <v>1946</v>
      </c>
      <c r="F1250" s="206"/>
      <c r="G1250" s="207" t="s">
        <v>19</v>
      </c>
      <c r="H1250" s="208">
        <v>7.02</v>
      </c>
      <c r="I1250" s="209">
        <v>10.49</v>
      </c>
      <c r="J1250" s="230">
        <v>73.63</v>
      </c>
    </row>
    <row r="1251" spans="1:10" ht="25.5" x14ac:dyDescent="0.2">
      <c r="A1251" s="229" t="s">
        <v>1943</v>
      </c>
      <c r="B1251" s="205" t="s">
        <v>2597</v>
      </c>
      <c r="C1251" s="204" t="s">
        <v>29</v>
      </c>
      <c r="D1251" s="204" t="s">
        <v>2598</v>
      </c>
      <c r="E1251" s="206" t="s">
        <v>1946</v>
      </c>
      <c r="F1251" s="206"/>
      <c r="G1251" s="207" t="s">
        <v>2104</v>
      </c>
      <c r="H1251" s="208">
        <v>1.9E-2</v>
      </c>
      <c r="I1251" s="209">
        <v>27.97</v>
      </c>
      <c r="J1251" s="230">
        <v>0.53</v>
      </c>
    </row>
    <row r="1252" spans="1:10" ht="25.5" x14ac:dyDescent="0.2">
      <c r="A1252" s="229" t="s">
        <v>1943</v>
      </c>
      <c r="B1252" s="205" t="s">
        <v>2599</v>
      </c>
      <c r="C1252" s="204" t="s">
        <v>29</v>
      </c>
      <c r="D1252" s="204" t="s">
        <v>2600</v>
      </c>
      <c r="E1252" s="206" t="s">
        <v>1946</v>
      </c>
      <c r="F1252" s="206"/>
      <c r="G1252" s="207" t="s">
        <v>58</v>
      </c>
      <c r="H1252" s="208">
        <v>3.3519999999999999</v>
      </c>
      <c r="I1252" s="209">
        <v>508.2</v>
      </c>
      <c r="J1252" s="230">
        <v>1703.48</v>
      </c>
    </row>
    <row r="1253" spans="1:10" ht="25.5" x14ac:dyDescent="0.2">
      <c r="A1253" s="229" t="s">
        <v>1943</v>
      </c>
      <c r="B1253" s="205" t="s">
        <v>2601</v>
      </c>
      <c r="C1253" s="204" t="s">
        <v>29</v>
      </c>
      <c r="D1253" s="204" t="s">
        <v>2602</v>
      </c>
      <c r="E1253" s="206" t="s">
        <v>1946</v>
      </c>
      <c r="F1253" s="206"/>
      <c r="G1253" s="207" t="s">
        <v>1982</v>
      </c>
      <c r="H1253" s="208">
        <v>9.5200000000000007E-2</v>
      </c>
      <c r="I1253" s="209">
        <v>100.73</v>
      </c>
      <c r="J1253" s="230">
        <v>9.58</v>
      </c>
    </row>
    <row r="1254" spans="1:10" x14ac:dyDescent="0.2">
      <c r="A1254" s="229" t="s">
        <v>1943</v>
      </c>
      <c r="B1254" s="205" t="s">
        <v>2603</v>
      </c>
      <c r="C1254" s="204" t="s">
        <v>29</v>
      </c>
      <c r="D1254" s="204" t="s">
        <v>2604</v>
      </c>
      <c r="E1254" s="206" t="s">
        <v>1946</v>
      </c>
      <c r="F1254" s="206"/>
      <c r="G1254" s="207" t="s">
        <v>2605</v>
      </c>
      <c r="H1254" s="208">
        <v>0.66</v>
      </c>
      <c r="I1254" s="209">
        <v>51.3</v>
      </c>
      <c r="J1254" s="230">
        <v>33.85</v>
      </c>
    </row>
    <row r="1255" spans="1:10" x14ac:dyDescent="0.2">
      <c r="A1255" s="229" t="s">
        <v>1943</v>
      </c>
      <c r="B1255" s="205" t="s">
        <v>2606</v>
      </c>
      <c r="C1255" s="204" t="s">
        <v>29</v>
      </c>
      <c r="D1255" s="204" t="s">
        <v>2607</v>
      </c>
      <c r="E1255" s="206" t="s">
        <v>1953</v>
      </c>
      <c r="F1255" s="206"/>
      <c r="G1255" s="207" t="s">
        <v>1954</v>
      </c>
      <c r="H1255" s="208">
        <v>12</v>
      </c>
      <c r="I1255" s="209">
        <v>27.15</v>
      </c>
      <c r="J1255" s="230">
        <v>325.8</v>
      </c>
    </row>
    <row r="1256" spans="1:10" x14ac:dyDescent="0.2">
      <c r="A1256" s="229" t="s">
        <v>1943</v>
      </c>
      <c r="B1256" s="205" t="s">
        <v>2608</v>
      </c>
      <c r="C1256" s="204" t="s">
        <v>29</v>
      </c>
      <c r="D1256" s="204" t="s">
        <v>2609</v>
      </c>
      <c r="E1256" s="206" t="s">
        <v>1953</v>
      </c>
      <c r="F1256" s="206"/>
      <c r="G1256" s="207" t="s">
        <v>1954</v>
      </c>
      <c r="H1256" s="208">
        <v>12</v>
      </c>
      <c r="I1256" s="209">
        <v>22.22</v>
      </c>
      <c r="J1256" s="230">
        <v>266.64</v>
      </c>
    </row>
    <row r="1257" spans="1:10" ht="25.5" x14ac:dyDescent="0.2">
      <c r="A1257" s="229" t="s">
        <v>1943</v>
      </c>
      <c r="B1257" s="205" t="s">
        <v>2610</v>
      </c>
      <c r="C1257" s="204" t="s">
        <v>29</v>
      </c>
      <c r="D1257" s="204" t="s">
        <v>2611</v>
      </c>
      <c r="E1257" s="206" t="s">
        <v>1946</v>
      </c>
      <c r="F1257" s="206"/>
      <c r="G1257" s="207" t="s">
        <v>19</v>
      </c>
      <c r="H1257" s="208">
        <v>2</v>
      </c>
      <c r="I1257" s="209">
        <v>32.32</v>
      </c>
      <c r="J1257" s="230">
        <v>64.64</v>
      </c>
    </row>
    <row r="1258" spans="1:10" ht="25.5" x14ac:dyDescent="0.2">
      <c r="A1258" s="229" t="s">
        <v>1943</v>
      </c>
      <c r="B1258" s="205" t="s">
        <v>2612</v>
      </c>
      <c r="C1258" s="204" t="s">
        <v>29</v>
      </c>
      <c r="D1258" s="204" t="s">
        <v>2613</v>
      </c>
      <c r="E1258" s="206" t="s">
        <v>1946</v>
      </c>
      <c r="F1258" s="206"/>
      <c r="G1258" s="207" t="s">
        <v>58</v>
      </c>
      <c r="H1258" s="208">
        <v>0.12</v>
      </c>
      <c r="I1258" s="209">
        <v>173.88</v>
      </c>
      <c r="J1258" s="230">
        <v>20.86</v>
      </c>
    </row>
    <row r="1259" spans="1:10" x14ac:dyDescent="0.2">
      <c r="A1259" s="229" t="s">
        <v>1943</v>
      </c>
      <c r="B1259" s="205" t="s">
        <v>2614</v>
      </c>
      <c r="C1259" s="204" t="s">
        <v>29</v>
      </c>
      <c r="D1259" s="204" t="s">
        <v>2615</v>
      </c>
      <c r="E1259" s="206" t="s">
        <v>1946</v>
      </c>
      <c r="F1259" s="206"/>
      <c r="G1259" s="207" t="s">
        <v>58</v>
      </c>
      <c r="H1259" s="208">
        <v>1.968</v>
      </c>
      <c r="I1259" s="209">
        <v>51.68</v>
      </c>
      <c r="J1259" s="230">
        <v>101.7</v>
      </c>
    </row>
    <row r="1260" spans="1:10" ht="38.25" x14ac:dyDescent="0.2">
      <c r="A1260" s="229" t="s">
        <v>1943</v>
      </c>
      <c r="B1260" s="205" t="s">
        <v>2616</v>
      </c>
      <c r="C1260" s="204" t="s">
        <v>29</v>
      </c>
      <c r="D1260" s="204" t="s">
        <v>2617</v>
      </c>
      <c r="E1260" s="206" t="s">
        <v>1946</v>
      </c>
      <c r="F1260" s="206"/>
      <c r="G1260" s="207" t="s">
        <v>19</v>
      </c>
      <c r="H1260" s="208">
        <v>7.02</v>
      </c>
      <c r="I1260" s="209">
        <v>47.7</v>
      </c>
      <c r="J1260" s="230">
        <v>334.85</v>
      </c>
    </row>
    <row r="1261" spans="1:10" x14ac:dyDescent="0.2">
      <c r="A1261" s="229" t="s">
        <v>1943</v>
      </c>
      <c r="B1261" s="205" t="s">
        <v>2618</v>
      </c>
      <c r="C1261" s="204" t="s">
        <v>29</v>
      </c>
      <c r="D1261" s="204" t="s">
        <v>2619</v>
      </c>
      <c r="E1261" s="206" t="s">
        <v>1946</v>
      </c>
      <c r="F1261" s="206"/>
      <c r="G1261" s="207" t="s">
        <v>2605</v>
      </c>
      <c r="H1261" s="208">
        <v>4</v>
      </c>
      <c r="I1261" s="209">
        <v>174</v>
      </c>
      <c r="J1261" s="230">
        <v>696</v>
      </c>
    </row>
    <row r="1262" spans="1:10" ht="25.5" x14ac:dyDescent="0.2">
      <c r="A1262" s="229" t="s">
        <v>1943</v>
      </c>
      <c r="B1262" s="205" t="s">
        <v>2620</v>
      </c>
      <c r="C1262" s="204" t="s">
        <v>29</v>
      </c>
      <c r="D1262" s="204" t="s">
        <v>2621</v>
      </c>
      <c r="E1262" s="206" t="s">
        <v>1946</v>
      </c>
      <c r="F1262" s="206"/>
      <c r="G1262" s="207" t="s">
        <v>19</v>
      </c>
      <c r="H1262" s="208">
        <v>6</v>
      </c>
      <c r="I1262" s="209">
        <v>21.71</v>
      </c>
      <c r="J1262" s="230">
        <v>130.26</v>
      </c>
    </row>
    <row r="1263" spans="1:10" ht="38.25" x14ac:dyDescent="0.2">
      <c r="A1263" s="229" t="s">
        <v>1943</v>
      </c>
      <c r="B1263" s="205" t="s">
        <v>2622</v>
      </c>
      <c r="C1263" s="204" t="s">
        <v>29</v>
      </c>
      <c r="D1263" s="204" t="s">
        <v>2623</v>
      </c>
      <c r="E1263" s="206" t="s">
        <v>1946</v>
      </c>
      <c r="F1263" s="206"/>
      <c r="G1263" s="207" t="s">
        <v>26</v>
      </c>
      <c r="H1263" s="208">
        <v>1</v>
      </c>
      <c r="I1263" s="209">
        <v>3149.14</v>
      </c>
      <c r="J1263" s="230">
        <v>3149.14</v>
      </c>
    </row>
    <row r="1264" spans="1:10" x14ac:dyDescent="0.2">
      <c r="A1264" s="229" t="s">
        <v>1943</v>
      </c>
      <c r="B1264" s="205" t="s">
        <v>2624</v>
      </c>
      <c r="C1264" s="204" t="s">
        <v>29</v>
      </c>
      <c r="D1264" s="204" t="s">
        <v>2625</v>
      </c>
      <c r="E1264" s="206" t="s">
        <v>1953</v>
      </c>
      <c r="F1264" s="206"/>
      <c r="G1264" s="207" t="s">
        <v>1954</v>
      </c>
      <c r="H1264" s="208">
        <v>12</v>
      </c>
      <c r="I1264" s="209">
        <v>27.95</v>
      </c>
      <c r="J1264" s="230">
        <v>335.4</v>
      </c>
    </row>
    <row r="1265" spans="1:10" ht="38.25" x14ac:dyDescent="0.2">
      <c r="A1265" s="229" t="s">
        <v>1943</v>
      </c>
      <c r="B1265" s="205" t="s">
        <v>2626</v>
      </c>
      <c r="C1265" s="204" t="s">
        <v>29</v>
      </c>
      <c r="D1265" s="204" t="s">
        <v>2627</v>
      </c>
      <c r="E1265" s="206" t="s">
        <v>1946</v>
      </c>
      <c r="F1265" s="206"/>
      <c r="G1265" s="207" t="s">
        <v>19</v>
      </c>
      <c r="H1265" s="208">
        <v>12</v>
      </c>
      <c r="I1265" s="209">
        <v>132.87</v>
      </c>
      <c r="J1265" s="230">
        <v>1594.44</v>
      </c>
    </row>
    <row r="1266" spans="1:10" ht="25.5" x14ac:dyDescent="0.2">
      <c r="A1266" s="229" t="s">
        <v>1943</v>
      </c>
      <c r="B1266" s="205" t="s">
        <v>2628</v>
      </c>
      <c r="C1266" s="204" t="s">
        <v>29</v>
      </c>
      <c r="D1266" s="204" t="s">
        <v>2629</v>
      </c>
      <c r="E1266" s="206" t="s">
        <v>1946</v>
      </c>
      <c r="F1266" s="206"/>
      <c r="G1266" s="207" t="s">
        <v>26</v>
      </c>
      <c r="H1266" s="208">
        <v>8</v>
      </c>
      <c r="I1266" s="209">
        <v>27.15</v>
      </c>
      <c r="J1266" s="230">
        <v>217.2</v>
      </c>
    </row>
    <row r="1267" spans="1:10" ht="25.5" x14ac:dyDescent="0.2">
      <c r="A1267" s="229" t="s">
        <v>1943</v>
      </c>
      <c r="B1267" s="205" t="s">
        <v>2630</v>
      </c>
      <c r="C1267" s="204" t="s">
        <v>29</v>
      </c>
      <c r="D1267" s="204" t="s">
        <v>2631</v>
      </c>
      <c r="E1267" s="206" t="s">
        <v>1946</v>
      </c>
      <c r="F1267" s="206"/>
      <c r="G1267" s="207" t="s">
        <v>113</v>
      </c>
      <c r="H1267" s="208">
        <v>46.344999999999999</v>
      </c>
      <c r="I1267" s="209">
        <v>10.95</v>
      </c>
      <c r="J1267" s="230">
        <v>507.47</v>
      </c>
    </row>
    <row r="1268" spans="1:10" ht="25.5" x14ac:dyDescent="0.2">
      <c r="A1268" s="229" t="s">
        <v>1943</v>
      </c>
      <c r="B1268" s="205" t="s">
        <v>2632</v>
      </c>
      <c r="C1268" s="204" t="s">
        <v>29</v>
      </c>
      <c r="D1268" s="204" t="s">
        <v>2633</v>
      </c>
      <c r="E1268" s="206" t="s">
        <v>1946</v>
      </c>
      <c r="F1268" s="206"/>
      <c r="G1268" s="207" t="s">
        <v>113</v>
      </c>
      <c r="H1268" s="208">
        <v>3.7490000000000001</v>
      </c>
      <c r="I1268" s="209">
        <v>18.440000000000001</v>
      </c>
      <c r="J1268" s="230">
        <v>69.13</v>
      </c>
    </row>
    <row r="1269" spans="1:10" x14ac:dyDescent="0.2">
      <c r="A1269" s="229" t="s">
        <v>1943</v>
      </c>
      <c r="B1269" s="205" t="s">
        <v>2634</v>
      </c>
      <c r="C1269" s="204" t="s">
        <v>29</v>
      </c>
      <c r="D1269" s="204" t="s">
        <v>2635</v>
      </c>
      <c r="E1269" s="206" t="s">
        <v>1946</v>
      </c>
      <c r="F1269" s="206"/>
      <c r="G1269" s="207" t="s">
        <v>113</v>
      </c>
      <c r="H1269" s="208">
        <v>0.54400000000000004</v>
      </c>
      <c r="I1269" s="209">
        <v>31.09</v>
      </c>
      <c r="J1269" s="230">
        <v>16.91</v>
      </c>
    </row>
    <row r="1270" spans="1:10" ht="25.5" x14ac:dyDescent="0.2">
      <c r="A1270" s="229" t="s">
        <v>1943</v>
      </c>
      <c r="B1270" s="205" t="s">
        <v>2636</v>
      </c>
      <c r="C1270" s="204" t="s">
        <v>29</v>
      </c>
      <c r="D1270" s="204" t="s">
        <v>2637</v>
      </c>
      <c r="E1270" s="206" t="s">
        <v>1946</v>
      </c>
      <c r="F1270" s="206"/>
      <c r="G1270" s="207" t="s">
        <v>1982</v>
      </c>
      <c r="H1270" s="208">
        <v>1.38E-2</v>
      </c>
      <c r="I1270" s="209">
        <v>29.09</v>
      </c>
      <c r="J1270" s="230">
        <v>0.4</v>
      </c>
    </row>
    <row r="1271" spans="1:10" x14ac:dyDescent="0.2">
      <c r="A1271" s="229" t="s">
        <v>1943</v>
      </c>
      <c r="B1271" s="205" t="s">
        <v>2638</v>
      </c>
      <c r="C1271" s="204" t="s">
        <v>29</v>
      </c>
      <c r="D1271" s="204" t="s">
        <v>2639</v>
      </c>
      <c r="E1271" s="206" t="s">
        <v>1946</v>
      </c>
      <c r="F1271" s="206"/>
      <c r="G1271" s="207" t="s">
        <v>58</v>
      </c>
      <c r="H1271" s="208">
        <v>3.3519999999999999</v>
      </c>
      <c r="I1271" s="209">
        <v>142.27000000000001</v>
      </c>
      <c r="J1271" s="230">
        <v>476.88</v>
      </c>
    </row>
    <row r="1272" spans="1:10" ht="25.5" x14ac:dyDescent="0.2">
      <c r="A1272" s="229" t="s">
        <v>1943</v>
      </c>
      <c r="B1272" s="205" t="s">
        <v>2640</v>
      </c>
      <c r="C1272" s="204" t="s">
        <v>29</v>
      </c>
      <c r="D1272" s="204" t="s">
        <v>2641</v>
      </c>
      <c r="E1272" s="206" t="s">
        <v>1946</v>
      </c>
      <c r="F1272" s="206"/>
      <c r="G1272" s="207" t="s">
        <v>2104</v>
      </c>
      <c r="H1272" s="208">
        <v>8.1600000000000006E-2</v>
      </c>
      <c r="I1272" s="209">
        <v>41.72</v>
      </c>
      <c r="J1272" s="230">
        <v>3.4</v>
      </c>
    </row>
    <row r="1273" spans="1:10" ht="25.5" x14ac:dyDescent="0.2">
      <c r="A1273" s="229" t="s">
        <v>1943</v>
      </c>
      <c r="B1273" s="205" t="s">
        <v>2642</v>
      </c>
      <c r="C1273" s="204" t="s">
        <v>29</v>
      </c>
      <c r="D1273" s="204" t="s">
        <v>2643</v>
      </c>
      <c r="E1273" s="206" t="s">
        <v>1946</v>
      </c>
      <c r="F1273" s="206"/>
      <c r="G1273" s="207" t="s">
        <v>58</v>
      </c>
      <c r="H1273" s="208">
        <v>3.12</v>
      </c>
      <c r="I1273" s="209">
        <v>86.2</v>
      </c>
      <c r="J1273" s="230">
        <v>268.94</v>
      </c>
    </row>
    <row r="1274" spans="1:10" ht="25.5" x14ac:dyDescent="0.2">
      <c r="A1274" s="231"/>
      <c r="B1274" s="232"/>
      <c r="C1274" s="232"/>
      <c r="D1274" s="232"/>
      <c r="E1274" s="232" t="s">
        <v>1969</v>
      </c>
      <c r="F1274" s="233">
        <v>927.84</v>
      </c>
      <c r="G1274" s="232" t="s">
        <v>1970</v>
      </c>
      <c r="H1274" s="233">
        <v>0</v>
      </c>
      <c r="I1274" s="232" t="s">
        <v>1971</v>
      </c>
      <c r="J1274" s="234">
        <v>927.84</v>
      </c>
    </row>
    <row r="1275" spans="1:10" ht="26.25" thickBot="1" x14ac:dyDescent="0.25">
      <c r="A1275" s="231"/>
      <c r="B1275" s="232"/>
      <c r="C1275" s="232"/>
      <c r="D1275" s="232"/>
      <c r="E1275" s="232" t="s">
        <v>1972</v>
      </c>
      <c r="F1275" s="233">
        <v>2785.21</v>
      </c>
      <c r="G1275" s="232"/>
      <c r="H1275" s="235" t="s">
        <v>1973</v>
      </c>
      <c r="I1275" s="235"/>
      <c r="J1275" s="234">
        <v>13926.07</v>
      </c>
    </row>
    <row r="1276" spans="1:10" ht="15" thickTop="1" x14ac:dyDescent="0.2">
      <c r="A1276" s="236"/>
      <c r="B1276" s="210"/>
      <c r="C1276" s="210"/>
      <c r="D1276" s="210"/>
      <c r="E1276" s="210"/>
      <c r="F1276" s="210"/>
      <c r="G1276" s="210"/>
      <c r="H1276" s="210"/>
      <c r="I1276" s="210"/>
      <c r="J1276" s="237"/>
    </row>
    <row r="1277" spans="1:10" ht="15" x14ac:dyDescent="0.25">
      <c r="A1277" s="246" t="s">
        <v>2644</v>
      </c>
      <c r="B1277" s="247"/>
      <c r="C1277" s="247"/>
      <c r="D1277" s="247"/>
      <c r="E1277" s="247"/>
      <c r="F1277" s="247"/>
      <c r="G1277" s="247"/>
      <c r="H1277" s="247"/>
      <c r="I1277" s="247"/>
      <c r="J1277" s="248"/>
    </row>
    <row r="1278" spans="1:10" ht="30" x14ac:dyDescent="0.2">
      <c r="A1278" s="238"/>
      <c r="B1278" s="195" t="s">
        <v>3</v>
      </c>
      <c r="C1278" s="194" t="s">
        <v>4</v>
      </c>
      <c r="D1278" s="194" t="s">
        <v>5</v>
      </c>
      <c r="E1278" s="196" t="s">
        <v>1940</v>
      </c>
      <c r="F1278" s="196"/>
      <c r="G1278" s="197" t="s">
        <v>6</v>
      </c>
      <c r="H1278" s="195" t="s">
        <v>7</v>
      </c>
      <c r="I1278" s="195" t="s">
        <v>8</v>
      </c>
      <c r="J1278" s="239" t="s">
        <v>10</v>
      </c>
    </row>
    <row r="1279" spans="1:10" x14ac:dyDescent="0.2">
      <c r="A1279" s="227" t="s">
        <v>1941</v>
      </c>
      <c r="B1279" s="199" t="s">
        <v>2091</v>
      </c>
      <c r="C1279" s="198" t="s">
        <v>394</v>
      </c>
      <c r="D1279" s="198" t="s">
        <v>2092</v>
      </c>
      <c r="E1279" s="200" t="s">
        <v>2093</v>
      </c>
      <c r="F1279" s="200"/>
      <c r="G1279" s="201" t="s">
        <v>19</v>
      </c>
      <c r="H1279" s="202">
        <v>1</v>
      </c>
      <c r="I1279" s="203">
        <v>1565.56</v>
      </c>
      <c r="J1279" s="228">
        <v>1565.56</v>
      </c>
    </row>
    <row r="1280" spans="1:10" ht="25.5" x14ac:dyDescent="0.2">
      <c r="A1280" s="229" t="s">
        <v>1943</v>
      </c>
      <c r="B1280" s="205" t="s">
        <v>2645</v>
      </c>
      <c r="C1280" s="204" t="s">
        <v>394</v>
      </c>
      <c r="D1280" s="204" t="s">
        <v>2646</v>
      </c>
      <c r="E1280" s="206" t="s">
        <v>1946</v>
      </c>
      <c r="F1280" s="206"/>
      <c r="G1280" s="207" t="s">
        <v>19</v>
      </c>
      <c r="H1280" s="208">
        <v>1.05</v>
      </c>
      <c r="I1280" s="209">
        <v>1085.2</v>
      </c>
      <c r="J1280" s="230">
        <v>1139.46</v>
      </c>
    </row>
    <row r="1281" spans="1:10" x14ac:dyDescent="0.2">
      <c r="A1281" s="229" t="s">
        <v>1943</v>
      </c>
      <c r="B1281" s="205" t="s">
        <v>2647</v>
      </c>
      <c r="C1281" s="204" t="s">
        <v>394</v>
      </c>
      <c r="D1281" s="204" t="s">
        <v>2648</v>
      </c>
      <c r="E1281" s="206" t="s">
        <v>1946</v>
      </c>
      <c r="F1281" s="206"/>
      <c r="G1281" s="207" t="s">
        <v>19</v>
      </c>
      <c r="H1281" s="208">
        <v>1</v>
      </c>
      <c r="I1281" s="209">
        <v>174</v>
      </c>
      <c r="J1281" s="230">
        <v>174</v>
      </c>
    </row>
    <row r="1282" spans="1:10" x14ac:dyDescent="0.2">
      <c r="A1282" s="229" t="s">
        <v>1943</v>
      </c>
      <c r="B1282" s="205" t="s">
        <v>2649</v>
      </c>
      <c r="C1282" s="204" t="s">
        <v>394</v>
      </c>
      <c r="D1282" s="204" t="s">
        <v>2650</v>
      </c>
      <c r="E1282" s="206" t="s">
        <v>1946</v>
      </c>
      <c r="F1282" s="206"/>
      <c r="G1282" s="207" t="s">
        <v>19</v>
      </c>
      <c r="H1282" s="208">
        <v>1.05</v>
      </c>
      <c r="I1282" s="209">
        <v>240.1</v>
      </c>
      <c r="J1282" s="230">
        <v>252.1</v>
      </c>
    </row>
    <row r="1283" spans="1:10" ht="25.5" x14ac:dyDescent="0.2">
      <c r="A1283" s="231"/>
      <c r="B1283" s="232"/>
      <c r="C1283" s="232"/>
      <c r="D1283" s="232"/>
      <c r="E1283" s="232" t="s">
        <v>1969</v>
      </c>
      <c r="F1283" s="233">
        <v>0</v>
      </c>
      <c r="G1283" s="232" t="s">
        <v>1970</v>
      </c>
      <c r="H1283" s="233">
        <v>0</v>
      </c>
      <c r="I1283" s="232" t="s">
        <v>1971</v>
      </c>
      <c r="J1283" s="234">
        <v>0</v>
      </c>
    </row>
    <row r="1284" spans="1:10" ht="26.25" thickBot="1" x14ac:dyDescent="0.25">
      <c r="A1284" s="231"/>
      <c r="B1284" s="232"/>
      <c r="C1284" s="232"/>
      <c r="D1284" s="232"/>
      <c r="E1284" s="232" t="s">
        <v>1972</v>
      </c>
      <c r="F1284" s="233">
        <v>391.39</v>
      </c>
      <c r="G1284" s="232"/>
      <c r="H1284" s="235" t="s">
        <v>1973</v>
      </c>
      <c r="I1284" s="235"/>
      <c r="J1284" s="234">
        <v>1956.95</v>
      </c>
    </row>
    <row r="1285" spans="1:10" ht="15" thickTop="1" x14ac:dyDescent="0.2">
      <c r="A1285" s="236"/>
      <c r="B1285" s="210"/>
      <c r="C1285" s="210"/>
      <c r="D1285" s="210"/>
      <c r="E1285" s="210"/>
      <c r="F1285" s="210"/>
      <c r="G1285" s="210"/>
      <c r="H1285" s="210"/>
      <c r="I1285" s="210"/>
      <c r="J1285" s="237"/>
    </row>
    <row r="1286" spans="1:10" ht="30" x14ac:dyDescent="0.2">
      <c r="A1286" s="238"/>
      <c r="B1286" s="195" t="s">
        <v>3</v>
      </c>
      <c r="C1286" s="194" t="s">
        <v>4</v>
      </c>
      <c r="D1286" s="194" t="s">
        <v>5</v>
      </c>
      <c r="E1286" s="196" t="s">
        <v>1940</v>
      </c>
      <c r="F1286" s="196"/>
      <c r="G1286" s="197" t="s">
        <v>6</v>
      </c>
      <c r="H1286" s="195" t="s">
        <v>7</v>
      </c>
      <c r="I1286" s="195" t="s">
        <v>8</v>
      </c>
      <c r="J1286" s="239" t="s">
        <v>10</v>
      </c>
    </row>
    <row r="1287" spans="1:10" ht="38.25" x14ac:dyDescent="0.2">
      <c r="A1287" s="227" t="s">
        <v>1941</v>
      </c>
      <c r="B1287" s="199" t="s">
        <v>2080</v>
      </c>
      <c r="C1287" s="198" t="s">
        <v>652</v>
      </c>
      <c r="D1287" s="198" t="s">
        <v>2081</v>
      </c>
      <c r="E1287" s="200" t="s">
        <v>2082</v>
      </c>
      <c r="F1287" s="200"/>
      <c r="G1287" s="201" t="s">
        <v>2083</v>
      </c>
      <c r="H1287" s="202">
        <v>1</v>
      </c>
      <c r="I1287" s="203">
        <v>729.74</v>
      </c>
      <c r="J1287" s="228">
        <v>729.74</v>
      </c>
    </row>
    <row r="1288" spans="1:10" ht="30" x14ac:dyDescent="0.2">
      <c r="A1288" s="238" t="s">
        <v>2</v>
      </c>
      <c r="B1288" s="195" t="s">
        <v>3</v>
      </c>
      <c r="C1288" s="194" t="s">
        <v>4</v>
      </c>
      <c r="D1288" s="194" t="s">
        <v>5</v>
      </c>
      <c r="E1288" s="196" t="s">
        <v>1940</v>
      </c>
      <c r="F1288" s="217"/>
      <c r="G1288" s="197" t="s">
        <v>6</v>
      </c>
      <c r="H1288" s="195" t="s">
        <v>7</v>
      </c>
      <c r="I1288" s="195" t="s">
        <v>8</v>
      </c>
      <c r="J1288" s="239" t="s">
        <v>10</v>
      </c>
    </row>
    <row r="1289" spans="1:10" x14ac:dyDescent="0.2">
      <c r="A1289" s="229" t="s">
        <v>1943</v>
      </c>
      <c r="B1289" s="205" t="s">
        <v>2651</v>
      </c>
      <c r="C1289" s="204" t="s">
        <v>652</v>
      </c>
      <c r="D1289" s="204" t="s">
        <v>2652</v>
      </c>
      <c r="E1289" s="206" t="s">
        <v>1946</v>
      </c>
      <c r="F1289" s="206"/>
      <c r="G1289" s="207" t="s">
        <v>2653</v>
      </c>
      <c r="H1289" s="208">
        <v>0.4</v>
      </c>
      <c r="I1289" s="209" t="s">
        <v>2654</v>
      </c>
      <c r="J1289" s="243" t="s">
        <v>2655</v>
      </c>
    </row>
    <row r="1290" spans="1:10" x14ac:dyDescent="0.2">
      <c r="A1290" s="229" t="s">
        <v>1943</v>
      </c>
      <c r="B1290" s="205" t="s">
        <v>2656</v>
      </c>
      <c r="C1290" s="204" t="s">
        <v>652</v>
      </c>
      <c r="D1290" s="204" t="s">
        <v>2657</v>
      </c>
      <c r="E1290" s="206" t="s">
        <v>2209</v>
      </c>
      <c r="F1290" s="206"/>
      <c r="G1290" s="207" t="s">
        <v>19</v>
      </c>
      <c r="H1290" s="208">
        <v>2.0299999999999998</v>
      </c>
      <c r="I1290" s="209" t="s">
        <v>2658</v>
      </c>
      <c r="J1290" s="243" t="s">
        <v>2659</v>
      </c>
    </row>
    <row r="1291" spans="1:10" x14ac:dyDescent="0.2">
      <c r="A1291" s="229" t="s">
        <v>1943</v>
      </c>
      <c r="B1291" s="205" t="s">
        <v>2660</v>
      </c>
      <c r="C1291" s="204" t="s">
        <v>652</v>
      </c>
      <c r="D1291" s="204" t="s">
        <v>2661</v>
      </c>
      <c r="E1291" s="206" t="s">
        <v>1946</v>
      </c>
      <c r="F1291" s="206"/>
      <c r="G1291" s="207" t="s">
        <v>2653</v>
      </c>
      <c r="H1291" s="208">
        <v>0.4</v>
      </c>
      <c r="I1291" s="209" t="s">
        <v>2662</v>
      </c>
      <c r="J1291" s="243" t="s">
        <v>2663</v>
      </c>
    </row>
    <row r="1292" spans="1:10" x14ac:dyDescent="0.2">
      <c r="A1292" s="229" t="s">
        <v>1943</v>
      </c>
      <c r="B1292" s="205" t="s">
        <v>2664</v>
      </c>
      <c r="C1292" s="204" t="s">
        <v>652</v>
      </c>
      <c r="D1292" s="204" t="s">
        <v>2665</v>
      </c>
      <c r="E1292" s="206" t="s">
        <v>1946</v>
      </c>
      <c r="F1292" s="206"/>
      <c r="G1292" s="207" t="s">
        <v>2653</v>
      </c>
      <c r="H1292" s="208">
        <v>2.4</v>
      </c>
      <c r="I1292" s="209" t="s">
        <v>2666</v>
      </c>
      <c r="J1292" s="243" t="s">
        <v>2667</v>
      </c>
    </row>
    <row r="1293" spans="1:10" ht="15" x14ac:dyDescent="0.2">
      <c r="A1293" s="244" t="s">
        <v>2159</v>
      </c>
      <c r="B1293" s="217"/>
      <c r="C1293" s="217"/>
      <c r="D1293" s="217"/>
      <c r="E1293" s="217"/>
      <c r="F1293" s="217"/>
      <c r="G1293" s="217"/>
      <c r="H1293" s="217"/>
      <c r="I1293" s="217"/>
      <c r="J1293" s="245"/>
    </row>
    <row r="1294" spans="1:10" ht="30" x14ac:dyDescent="0.2">
      <c r="A1294" s="238" t="s">
        <v>2</v>
      </c>
      <c r="B1294" s="195" t="s">
        <v>3</v>
      </c>
      <c r="C1294" s="194" t="s">
        <v>4</v>
      </c>
      <c r="D1294" s="194" t="s">
        <v>5</v>
      </c>
      <c r="E1294" s="196" t="s">
        <v>1940</v>
      </c>
      <c r="F1294" s="217"/>
      <c r="G1294" s="197" t="s">
        <v>6</v>
      </c>
      <c r="H1294" s="195" t="s">
        <v>7</v>
      </c>
      <c r="I1294" s="195" t="s">
        <v>8</v>
      </c>
      <c r="J1294" s="239" t="s">
        <v>10</v>
      </c>
    </row>
    <row r="1295" spans="1:10" x14ac:dyDescent="0.2">
      <c r="A1295" s="229" t="s">
        <v>1943</v>
      </c>
      <c r="B1295" s="205" t="s">
        <v>2651</v>
      </c>
      <c r="C1295" s="204" t="s">
        <v>652</v>
      </c>
      <c r="D1295" s="204" t="s">
        <v>2652</v>
      </c>
      <c r="E1295" s="206" t="s">
        <v>1946</v>
      </c>
      <c r="F1295" s="206"/>
      <c r="G1295" s="207" t="s">
        <v>2653</v>
      </c>
      <c r="H1295" s="208">
        <v>0.4</v>
      </c>
      <c r="I1295" s="209" t="s">
        <v>2654</v>
      </c>
      <c r="J1295" s="243" t="s">
        <v>2655</v>
      </c>
    </row>
    <row r="1296" spans="1:10" x14ac:dyDescent="0.2">
      <c r="A1296" s="229" t="s">
        <v>1943</v>
      </c>
      <c r="B1296" s="205" t="s">
        <v>2656</v>
      </c>
      <c r="C1296" s="204" t="s">
        <v>652</v>
      </c>
      <c r="D1296" s="204" t="s">
        <v>2657</v>
      </c>
      <c r="E1296" s="206" t="s">
        <v>2209</v>
      </c>
      <c r="F1296" s="206"/>
      <c r="G1296" s="207" t="s">
        <v>19</v>
      </c>
      <c r="H1296" s="208">
        <v>2.0299999999999998</v>
      </c>
      <c r="I1296" s="209" t="s">
        <v>2658</v>
      </c>
      <c r="J1296" s="243" t="s">
        <v>2659</v>
      </c>
    </row>
    <row r="1297" spans="1:10" x14ac:dyDescent="0.2">
      <c r="A1297" s="229" t="s">
        <v>1943</v>
      </c>
      <c r="B1297" s="205" t="s">
        <v>2660</v>
      </c>
      <c r="C1297" s="204" t="s">
        <v>652</v>
      </c>
      <c r="D1297" s="204" t="s">
        <v>2661</v>
      </c>
      <c r="E1297" s="206" t="s">
        <v>1946</v>
      </c>
      <c r="F1297" s="206"/>
      <c r="G1297" s="207" t="s">
        <v>2653</v>
      </c>
      <c r="H1297" s="208">
        <v>0.4</v>
      </c>
      <c r="I1297" s="209" t="s">
        <v>2662</v>
      </c>
      <c r="J1297" s="243" t="s">
        <v>2663</v>
      </c>
    </row>
    <row r="1298" spans="1:10" x14ac:dyDescent="0.2">
      <c r="A1298" s="229" t="s">
        <v>1943</v>
      </c>
      <c r="B1298" s="205" t="s">
        <v>2664</v>
      </c>
      <c r="C1298" s="204" t="s">
        <v>652</v>
      </c>
      <c r="D1298" s="204" t="s">
        <v>2665</v>
      </c>
      <c r="E1298" s="206" t="s">
        <v>1946</v>
      </c>
      <c r="F1298" s="206"/>
      <c r="G1298" s="207" t="s">
        <v>2653</v>
      </c>
      <c r="H1298" s="208">
        <v>2.4</v>
      </c>
      <c r="I1298" s="209" t="s">
        <v>2666</v>
      </c>
      <c r="J1298" s="243" t="s">
        <v>2667</v>
      </c>
    </row>
    <row r="1299" spans="1:10" ht="25.5" x14ac:dyDescent="0.2">
      <c r="A1299" s="231"/>
      <c r="B1299" s="232"/>
      <c r="C1299" s="232"/>
      <c r="D1299" s="232"/>
      <c r="E1299" s="232" t="s">
        <v>1969</v>
      </c>
      <c r="F1299" s="233">
        <v>0</v>
      </c>
      <c r="G1299" s="232" t="s">
        <v>1970</v>
      </c>
      <c r="H1299" s="233">
        <v>0</v>
      </c>
      <c r="I1299" s="232" t="s">
        <v>1971</v>
      </c>
      <c r="J1299" s="234">
        <v>0</v>
      </c>
    </row>
    <row r="1300" spans="1:10" ht="26.25" thickBot="1" x14ac:dyDescent="0.25">
      <c r="A1300" s="231"/>
      <c r="B1300" s="232"/>
      <c r="C1300" s="232"/>
      <c r="D1300" s="232"/>
      <c r="E1300" s="232" t="s">
        <v>1972</v>
      </c>
      <c r="F1300" s="233">
        <v>182.43</v>
      </c>
      <c r="G1300" s="232"/>
      <c r="H1300" s="235" t="s">
        <v>1973</v>
      </c>
      <c r="I1300" s="235"/>
      <c r="J1300" s="234">
        <v>912.17</v>
      </c>
    </row>
    <row r="1301" spans="1:10" ht="15" thickTop="1" x14ac:dyDescent="0.2">
      <c r="A1301" s="236"/>
      <c r="B1301" s="210"/>
      <c r="C1301" s="210"/>
      <c r="D1301" s="210"/>
      <c r="E1301" s="210"/>
      <c r="F1301" s="210"/>
      <c r="G1301" s="210"/>
      <c r="H1301" s="210"/>
      <c r="I1301" s="210"/>
      <c r="J1301" s="237"/>
    </row>
    <row r="1302" spans="1:10" ht="30" x14ac:dyDescent="0.2">
      <c r="A1302" s="238"/>
      <c r="B1302" s="195" t="s">
        <v>3</v>
      </c>
      <c r="C1302" s="194" t="s">
        <v>4</v>
      </c>
      <c r="D1302" s="194" t="s">
        <v>5</v>
      </c>
      <c r="E1302" s="196" t="s">
        <v>1940</v>
      </c>
      <c r="F1302" s="196"/>
      <c r="G1302" s="197" t="s">
        <v>6</v>
      </c>
      <c r="H1302" s="195" t="s">
        <v>7</v>
      </c>
      <c r="I1302" s="195" t="s">
        <v>8</v>
      </c>
      <c r="J1302" s="239" t="s">
        <v>10</v>
      </c>
    </row>
    <row r="1303" spans="1:10" x14ac:dyDescent="0.2">
      <c r="A1303" s="227" t="s">
        <v>1941</v>
      </c>
      <c r="B1303" s="199" t="s">
        <v>2145</v>
      </c>
      <c r="C1303" s="198" t="s">
        <v>652</v>
      </c>
      <c r="D1303" s="198" t="s">
        <v>2146</v>
      </c>
      <c r="E1303" s="200" t="s">
        <v>2147</v>
      </c>
      <c r="F1303" s="200"/>
      <c r="G1303" s="201" t="s">
        <v>2148</v>
      </c>
      <c r="H1303" s="202">
        <v>1</v>
      </c>
      <c r="I1303" s="203">
        <v>3.81</v>
      </c>
      <c r="J1303" s="228">
        <v>3.81</v>
      </c>
    </row>
    <row r="1304" spans="1:10" ht="30" x14ac:dyDescent="0.2">
      <c r="A1304" s="238" t="s">
        <v>2</v>
      </c>
      <c r="B1304" s="195" t="s">
        <v>3</v>
      </c>
      <c r="C1304" s="194" t="s">
        <v>4</v>
      </c>
      <c r="D1304" s="194" t="s">
        <v>5</v>
      </c>
      <c r="E1304" s="196" t="s">
        <v>1940</v>
      </c>
      <c r="F1304" s="217"/>
      <c r="G1304" s="197" t="s">
        <v>6</v>
      </c>
      <c r="H1304" s="195" t="s">
        <v>7</v>
      </c>
      <c r="I1304" s="195" t="s">
        <v>8</v>
      </c>
      <c r="J1304" s="239" t="s">
        <v>10</v>
      </c>
    </row>
    <row r="1305" spans="1:10" x14ac:dyDescent="0.2">
      <c r="A1305" s="229" t="s">
        <v>1943</v>
      </c>
      <c r="B1305" s="205" t="s">
        <v>2160</v>
      </c>
      <c r="C1305" s="204" t="s">
        <v>652</v>
      </c>
      <c r="D1305" s="204" t="s">
        <v>2161</v>
      </c>
      <c r="E1305" s="206" t="s">
        <v>1946</v>
      </c>
      <c r="F1305" s="206"/>
      <c r="G1305" s="207" t="s">
        <v>2162</v>
      </c>
      <c r="H1305" s="208">
        <v>4.4999999999999997E-3</v>
      </c>
      <c r="I1305" s="209" t="s">
        <v>2163</v>
      </c>
      <c r="J1305" s="243" t="s">
        <v>2224</v>
      </c>
    </row>
    <row r="1306" spans="1:10" x14ac:dyDescent="0.2">
      <c r="A1306" s="229" t="s">
        <v>1943</v>
      </c>
      <c r="B1306" s="205" t="s">
        <v>2165</v>
      </c>
      <c r="C1306" s="204" t="s">
        <v>652</v>
      </c>
      <c r="D1306" s="204" t="s">
        <v>2166</v>
      </c>
      <c r="E1306" s="206" t="s">
        <v>1946</v>
      </c>
      <c r="F1306" s="206"/>
      <c r="G1306" s="207" t="s">
        <v>2167</v>
      </c>
      <c r="H1306" s="208">
        <v>6.9999999999999999E-4</v>
      </c>
      <c r="I1306" s="209" t="s">
        <v>2168</v>
      </c>
      <c r="J1306" s="243" t="s">
        <v>2164</v>
      </c>
    </row>
    <row r="1307" spans="1:10" x14ac:dyDescent="0.2">
      <c r="A1307" s="229" t="s">
        <v>1943</v>
      </c>
      <c r="B1307" s="205" t="s">
        <v>2169</v>
      </c>
      <c r="C1307" s="204" t="s">
        <v>652</v>
      </c>
      <c r="D1307" s="204" t="s">
        <v>2170</v>
      </c>
      <c r="E1307" s="206" t="s">
        <v>1946</v>
      </c>
      <c r="F1307" s="206"/>
      <c r="G1307" s="207" t="s">
        <v>2162</v>
      </c>
      <c r="H1307" s="208">
        <v>1.8E-3</v>
      </c>
      <c r="I1307" s="209" t="s">
        <v>2171</v>
      </c>
      <c r="J1307" s="243" t="s">
        <v>2233</v>
      </c>
    </row>
    <row r="1308" spans="1:10" x14ac:dyDescent="0.2">
      <c r="A1308" s="229" t="s">
        <v>1943</v>
      </c>
      <c r="B1308" s="205" t="s">
        <v>2172</v>
      </c>
      <c r="C1308" s="204" t="s">
        <v>652</v>
      </c>
      <c r="D1308" s="204" t="s">
        <v>2173</v>
      </c>
      <c r="E1308" s="206" t="s">
        <v>2174</v>
      </c>
      <c r="F1308" s="206"/>
      <c r="G1308" s="207" t="s">
        <v>2162</v>
      </c>
      <c r="H1308" s="208">
        <v>1E-4</v>
      </c>
      <c r="I1308" s="209" t="s">
        <v>2175</v>
      </c>
      <c r="J1308" s="243" t="s">
        <v>2224</v>
      </c>
    </row>
    <row r="1309" spans="1:10" ht="38.25" x14ac:dyDescent="0.2">
      <c r="A1309" s="229" t="s">
        <v>1943</v>
      </c>
      <c r="B1309" s="205" t="s">
        <v>2176</v>
      </c>
      <c r="C1309" s="204" t="s">
        <v>652</v>
      </c>
      <c r="D1309" s="204" t="s">
        <v>2177</v>
      </c>
      <c r="E1309" s="206" t="s">
        <v>1946</v>
      </c>
      <c r="F1309" s="206"/>
      <c r="G1309" s="207" t="s">
        <v>2162</v>
      </c>
      <c r="H1309" s="208">
        <v>5.9999999999999995E-4</v>
      </c>
      <c r="I1309" s="209" t="s">
        <v>2178</v>
      </c>
      <c r="J1309" s="243" t="s">
        <v>2164</v>
      </c>
    </row>
    <row r="1310" spans="1:10" x14ac:dyDescent="0.2">
      <c r="A1310" s="229" t="s">
        <v>1943</v>
      </c>
      <c r="B1310" s="205" t="s">
        <v>2179</v>
      </c>
      <c r="C1310" s="204" t="s">
        <v>652</v>
      </c>
      <c r="D1310" s="204" t="s">
        <v>2180</v>
      </c>
      <c r="E1310" s="206" t="s">
        <v>1946</v>
      </c>
      <c r="F1310" s="206"/>
      <c r="G1310" s="207" t="s">
        <v>2162</v>
      </c>
      <c r="H1310" s="208">
        <v>1.5E-3</v>
      </c>
      <c r="I1310" s="209" t="s">
        <v>2181</v>
      </c>
      <c r="J1310" s="243" t="s">
        <v>2668</v>
      </c>
    </row>
    <row r="1311" spans="1:10" x14ac:dyDescent="0.2">
      <c r="A1311" s="229" t="s">
        <v>1943</v>
      </c>
      <c r="B1311" s="205" t="s">
        <v>2183</v>
      </c>
      <c r="C1311" s="204" t="s">
        <v>652</v>
      </c>
      <c r="D1311" s="204" t="s">
        <v>2184</v>
      </c>
      <c r="E1311" s="206" t="s">
        <v>1946</v>
      </c>
      <c r="F1311" s="206"/>
      <c r="G1311" s="207" t="s">
        <v>2162</v>
      </c>
      <c r="H1311" s="208">
        <v>4.4999999999999997E-3</v>
      </c>
      <c r="I1311" s="209" t="s">
        <v>2185</v>
      </c>
      <c r="J1311" s="243" t="s">
        <v>2669</v>
      </c>
    </row>
    <row r="1312" spans="1:10" x14ac:dyDescent="0.2">
      <c r="A1312" s="229" t="s">
        <v>1943</v>
      </c>
      <c r="B1312" s="205" t="s">
        <v>2187</v>
      </c>
      <c r="C1312" s="204" t="s">
        <v>652</v>
      </c>
      <c r="D1312" s="204" t="s">
        <v>2188</v>
      </c>
      <c r="E1312" s="206" t="s">
        <v>1946</v>
      </c>
      <c r="F1312" s="206"/>
      <c r="G1312" s="207" t="s">
        <v>2162</v>
      </c>
      <c r="H1312" s="208">
        <v>2.0000000000000001E-4</v>
      </c>
      <c r="I1312" s="209" t="s">
        <v>2189</v>
      </c>
      <c r="J1312" s="243" t="s">
        <v>2164</v>
      </c>
    </row>
    <row r="1313" spans="1:10" x14ac:dyDescent="0.2">
      <c r="A1313" s="229" t="s">
        <v>1943</v>
      </c>
      <c r="B1313" s="205" t="s">
        <v>2190</v>
      </c>
      <c r="C1313" s="204" t="s">
        <v>652</v>
      </c>
      <c r="D1313" s="204" t="s">
        <v>2191</v>
      </c>
      <c r="E1313" s="206" t="s">
        <v>1946</v>
      </c>
      <c r="F1313" s="206"/>
      <c r="G1313" s="207" t="s">
        <v>2162</v>
      </c>
      <c r="H1313" s="208">
        <v>2.0000000000000001E-4</v>
      </c>
      <c r="I1313" s="209" t="s">
        <v>2192</v>
      </c>
      <c r="J1313" s="243" t="s">
        <v>2164</v>
      </c>
    </row>
    <row r="1314" spans="1:10" ht="38.25" x14ac:dyDescent="0.2">
      <c r="A1314" s="229" t="s">
        <v>1943</v>
      </c>
      <c r="B1314" s="205" t="s">
        <v>2193</v>
      </c>
      <c r="C1314" s="204" t="s">
        <v>652</v>
      </c>
      <c r="D1314" s="204" t="s">
        <v>2194</v>
      </c>
      <c r="E1314" s="206" t="s">
        <v>1946</v>
      </c>
      <c r="F1314" s="206"/>
      <c r="G1314" s="207" t="s">
        <v>2195</v>
      </c>
      <c r="H1314" s="208">
        <v>6.9999999999999999E-4</v>
      </c>
      <c r="I1314" s="209" t="s">
        <v>2196</v>
      </c>
      <c r="J1314" s="243" t="s">
        <v>2670</v>
      </c>
    </row>
    <row r="1315" spans="1:10" ht="38.25" x14ac:dyDescent="0.2">
      <c r="A1315" s="229" t="s">
        <v>1943</v>
      </c>
      <c r="B1315" s="205" t="s">
        <v>2198</v>
      </c>
      <c r="C1315" s="204" t="s">
        <v>652</v>
      </c>
      <c r="D1315" s="204" t="s">
        <v>2199</v>
      </c>
      <c r="E1315" s="206" t="s">
        <v>1946</v>
      </c>
      <c r="F1315" s="206"/>
      <c r="G1315" s="207" t="s">
        <v>2195</v>
      </c>
      <c r="H1315" s="208">
        <v>2.3E-3</v>
      </c>
      <c r="I1315" s="209" t="s">
        <v>2200</v>
      </c>
      <c r="J1315" s="243" t="s">
        <v>2224</v>
      </c>
    </row>
    <row r="1316" spans="1:10" ht="38.25" x14ac:dyDescent="0.2">
      <c r="A1316" s="229" t="s">
        <v>1943</v>
      </c>
      <c r="B1316" s="205" t="s">
        <v>2201</v>
      </c>
      <c r="C1316" s="204" t="s">
        <v>652</v>
      </c>
      <c r="D1316" s="204" t="s">
        <v>2202</v>
      </c>
      <c r="E1316" s="206" t="s">
        <v>1946</v>
      </c>
      <c r="F1316" s="206"/>
      <c r="G1316" s="207" t="s">
        <v>2162</v>
      </c>
      <c r="H1316" s="208">
        <v>2.0000000000000001E-4</v>
      </c>
      <c r="I1316" s="209" t="s">
        <v>2203</v>
      </c>
      <c r="J1316" s="243" t="s">
        <v>2164</v>
      </c>
    </row>
    <row r="1317" spans="1:10" x14ac:dyDescent="0.2">
      <c r="A1317" s="229" t="s">
        <v>1943</v>
      </c>
      <c r="B1317" s="205" t="s">
        <v>2204</v>
      </c>
      <c r="C1317" s="204" t="s">
        <v>652</v>
      </c>
      <c r="D1317" s="204" t="s">
        <v>2205</v>
      </c>
      <c r="E1317" s="206" t="s">
        <v>1946</v>
      </c>
      <c r="F1317" s="206"/>
      <c r="G1317" s="207" t="s">
        <v>2162</v>
      </c>
      <c r="H1317" s="208">
        <v>1E-4</v>
      </c>
      <c r="I1317" s="209" t="s">
        <v>2206</v>
      </c>
      <c r="J1317" s="243" t="s">
        <v>2164</v>
      </c>
    </row>
    <row r="1318" spans="1:10" x14ac:dyDescent="0.2">
      <c r="A1318" s="229" t="s">
        <v>1943</v>
      </c>
      <c r="B1318" s="205" t="s">
        <v>2207</v>
      </c>
      <c r="C1318" s="204" t="s">
        <v>652</v>
      </c>
      <c r="D1318" s="204" t="s">
        <v>2208</v>
      </c>
      <c r="E1318" s="206" t="s">
        <v>2209</v>
      </c>
      <c r="F1318" s="206"/>
      <c r="G1318" s="207" t="s">
        <v>2162</v>
      </c>
      <c r="H1318" s="208">
        <v>0.1018</v>
      </c>
      <c r="I1318" s="209" t="s">
        <v>2210</v>
      </c>
      <c r="J1318" s="243" t="s">
        <v>2671</v>
      </c>
    </row>
    <row r="1319" spans="1:10" x14ac:dyDescent="0.2">
      <c r="A1319" s="229" t="s">
        <v>1943</v>
      </c>
      <c r="B1319" s="205" t="s">
        <v>2212</v>
      </c>
      <c r="C1319" s="204" t="s">
        <v>652</v>
      </c>
      <c r="D1319" s="204" t="s">
        <v>2213</v>
      </c>
      <c r="E1319" s="206" t="s">
        <v>1946</v>
      </c>
      <c r="F1319" s="206"/>
      <c r="G1319" s="207" t="s">
        <v>2162</v>
      </c>
      <c r="H1319" s="208">
        <v>6.54E-2</v>
      </c>
      <c r="I1319" s="209" t="s">
        <v>2214</v>
      </c>
      <c r="J1319" s="243" t="s">
        <v>2672</v>
      </c>
    </row>
    <row r="1320" spans="1:10" x14ac:dyDescent="0.2">
      <c r="A1320" s="229" t="s">
        <v>1943</v>
      </c>
      <c r="B1320" s="205" t="s">
        <v>2215</v>
      </c>
      <c r="C1320" s="204" t="s">
        <v>652</v>
      </c>
      <c r="D1320" s="204" t="s">
        <v>2216</v>
      </c>
      <c r="E1320" s="206" t="s">
        <v>2209</v>
      </c>
      <c r="F1320" s="206"/>
      <c r="G1320" s="207" t="s">
        <v>2162</v>
      </c>
      <c r="H1320" s="208">
        <v>4.4999999999999997E-3</v>
      </c>
      <c r="I1320" s="209" t="s">
        <v>2217</v>
      </c>
      <c r="J1320" s="243" t="s">
        <v>2670</v>
      </c>
    </row>
    <row r="1321" spans="1:10" x14ac:dyDescent="0.2">
      <c r="A1321" s="229" t="s">
        <v>1943</v>
      </c>
      <c r="B1321" s="205" t="s">
        <v>2218</v>
      </c>
      <c r="C1321" s="204" t="s">
        <v>652</v>
      </c>
      <c r="D1321" s="204" t="s">
        <v>2219</v>
      </c>
      <c r="E1321" s="206" t="s">
        <v>1946</v>
      </c>
      <c r="F1321" s="206"/>
      <c r="G1321" s="207" t="s">
        <v>2162</v>
      </c>
      <c r="H1321" s="208">
        <v>2.0000000000000001E-4</v>
      </c>
      <c r="I1321" s="209" t="s">
        <v>2220</v>
      </c>
      <c r="J1321" s="243" t="s">
        <v>2164</v>
      </c>
    </row>
    <row r="1322" spans="1:10" x14ac:dyDescent="0.2">
      <c r="A1322" s="229" t="s">
        <v>1943</v>
      </c>
      <c r="B1322" s="205" t="s">
        <v>2221</v>
      </c>
      <c r="C1322" s="204" t="s">
        <v>652</v>
      </c>
      <c r="D1322" s="204" t="s">
        <v>2222</v>
      </c>
      <c r="E1322" s="206" t="s">
        <v>2174</v>
      </c>
      <c r="F1322" s="206"/>
      <c r="G1322" s="207" t="s">
        <v>2162</v>
      </c>
      <c r="H1322" s="208">
        <v>1E-4</v>
      </c>
      <c r="I1322" s="209" t="s">
        <v>2223</v>
      </c>
      <c r="J1322" s="243" t="s">
        <v>2673</v>
      </c>
    </row>
    <row r="1323" spans="1:10" x14ac:dyDescent="0.2">
      <c r="A1323" s="229" t="s">
        <v>1943</v>
      </c>
      <c r="B1323" s="205" t="s">
        <v>2225</v>
      </c>
      <c r="C1323" s="204" t="s">
        <v>652</v>
      </c>
      <c r="D1323" s="204" t="s">
        <v>2226</v>
      </c>
      <c r="E1323" s="206" t="s">
        <v>1946</v>
      </c>
      <c r="F1323" s="206"/>
      <c r="G1323" s="207" t="s">
        <v>2162</v>
      </c>
      <c r="H1323" s="208">
        <v>0.1018</v>
      </c>
      <c r="I1323" s="209" t="s">
        <v>2227</v>
      </c>
      <c r="J1323" s="243" t="s">
        <v>2674</v>
      </c>
    </row>
    <row r="1324" spans="1:10" x14ac:dyDescent="0.2">
      <c r="A1324" s="229" t="s">
        <v>1943</v>
      </c>
      <c r="B1324" s="205" t="s">
        <v>2229</v>
      </c>
      <c r="C1324" s="204" t="s">
        <v>652</v>
      </c>
      <c r="D1324" s="204" t="s">
        <v>2230</v>
      </c>
      <c r="E1324" s="206" t="s">
        <v>2209</v>
      </c>
      <c r="F1324" s="206"/>
      <c r="G1324" s="207" t="s">
        <v>2231</v>
      </c>
      <c r="H1324" s="208">
        <v>4.0000000000000002E-4</v>
      </c>
      <c r="I1324" s="209" t="s">
        <v>2232</v>
      </c>
      <c r="J1324" s="243" t="s">
        <v>2211</v>
      </c>
    </row>
    <row r="1325" spans="1:10" ht="15" x14ac:dyDescent="0.2">
      <c r="A1325" s="244" t="s">
        <v>2159</v>
      </c>
      <c r="B1325" s="217"/>
      <c r="C1325" s="217"/>
      <c r="D1325" s="217"/>
      <c r="E1325" s="217"/>
      <c r="F1325" s="217"/>
      <c r="G1325" s="217"/>
      <c r="H1325" s="217"/>
      <c r="I1325" s="217"/>
      <c r="J1325" s="245"/>
    </row>
    <row r="1326" spans="1:10" ht="30" x14ac:dyDescent="0.2">
      <c r="A1326" s="238" t="s">
        <v>2</v>
      </c>
      <c r="B1326" s="195" t="s">
        <v>3</v>
      </c>
      <c r="C1326" s="194" t="s">
        <v>4</v>
      </c>
      <c r="D1326" s="194" t="s">
        <v>5</v>
      </c>
      <c r="E1326" s="196" t="s">
        <v>1940</v>
      </c>
      <c r="F1326" s="217"/>
      <c r="G1326" s="197" t="s">
        <v>6</v>
      </c>
      <c r="H1326" s="195" t="s">
        <v>7</v>
      </c>
      <c r="I1326" s="195" t="s">
        <v>8</v>
      </c>
      <c r="J1326" s="239" t="s">
        <v>10</v>
      </c>
    </row>
    <row r="1327" spans="1:10" x14ac:dyDescent="0.2">
      <c r="A1327" s="229" t="s">
        <v>1943</v>
      </c>
      <c r="B1327" s="205" t="s">
        <v>2160</v>
      </c>
      <c r="C1327" s="204" t="s">
        <v>652</v>
      </c>
      <c r="D1327" s="204" t="s">
        <v>2161</v>
      </c>
      <c r="E1327" s="206" t="s">
        <v>1946</v>
      </c>
      <c r="F1327" s="206"/>
      <c r="G1327" s="207" t="s">
        <v>2162</v>
      </c>
      <c r="H1327" s="208">
        <v>4.4999999999999997E-3</v>
      </c>
      <c r="I1327" s="209" t="s">
        <v>2163</v>
      </c>
      <c r="J1327" s="243" t="s">
        <v>2224</v>
      </c>
    </row>
    <row r="1328" spans="1:10" x14ac:dyDescent="0.2">
      <c r="A1328" s="229" t="s">
        <v>1943</v>
      </c>
      <c r="B1328" s="205" t="s">
        <v>2165</v>
      </c>
      <c r="C1328" s="204" t="s">
        <v>652</v>
      </c>
      <c r="D1328" s="204" t="s">
        <v>2166</v>
      </c>
      <c r="E1328" s="206" t="s">
        <v>1946</v>
      </c>
      <c r="F1328" s="206"/>
      <c r="G1328" s="207" t="s">
        <v>2167</v>
      </c>
      <c r="H1328" s="208">
        <v>6.9999999999999999E-4</v>
      </c>
      <c r="I1328" s="209" t="s">
        <v>2168</v>
      </c>
      <c r="J1328" s="243" t="s">
        <v>2164</v>
      </c>
    </row>
    <row r="1329" spans="1:10" x14ac:dyDescent="0.2">
      <c r="A1329" s="229" t="s">
        <v>1943</v>
      </c>
      <c r="B1329" s="205" t="s">
        <v>2169</v>
      </c>
      <c r="C1329" s="204" t="s">
        <v>652</v>
      </c>
      <c r="D1329" s="204" t="s">
        <v>2170</v>
      </c>
      <c r="E1329" s="206" t="s">
        <v>1946</v>
      </c>
      <c r="F1329" s="206"/>
      <c r="G1329" s="207" t="s">
        <v>2162</v>
      </c>
      <c r="H1329" s="208">
        <v>1.8E-3</v>
      </c>
      <c r="I1329" s="209" t="s">
        <v>2171</v>
      </c>
      <c r="J1329" s="243" t="s">
        <v>2233</v>
      </c>
    </row>
    <row r="1330" spans="1:10" x14ac:dyDescent="0.2">
      <c r="A1330" s="229" t="s">
        <v>1943</v>
      </c>
      <c r="B1330" s="205" t="s">
        <v>2172</v>
      </c>
      <c r="C1330" s="204" t="s">
        <v>652</v>
      </c>
      <c r="D1330" s="204" t="s">
        <v>2173</v>
      </c>
      <c r="E1330" s="206" t="s">
        <v>2174</v>
      </c>
      <c r="F1330" s="206"/>
      <c r="G1330" s="207" t="s">
        <v>2162</v>
      </c>
      <c r="H1330" s="208">
        <v>1E-4</v>
      </c>
      <c r="I1330" s="209" t="s">
        <v>2175</v>
      </c>
      <c r="J1330" s="243" t="s">
        <v>2224</v>
      </c>
    </row>
    <row r="1331" spans="1:10" ht="38.25" x14ac:dyDescent="0.2">
      <c r="A1331" s="229" t="s">
        <v>1943</v>
      </c>
      <c r="B1331" s="205" t="s">
        <v>2176</v>
      </c>
      <c r="C1331" s="204" t="s">
        <v>652</v>
      </c>
      <c r="D1331" s="204" t="s">
        <v>2177</v>
      </c>
      <c r="E1331" s="206" t="s">
        <v>1946</v>
      </c>
      <c r="F1331" s="206"/>
      <c r="G1331" s="207" t="s">
        <v>2162</v>
      </c>
      <c r="H1331" s="208">
        <v>5.9999999999999995E-4</v>
      </c>
      <c r="I1331" s="209" t="s">
        <v>2178</v>
      </c>
      <c r="J1331" s="243" t="s">
        <v>2164</v>
      </c>
    </row>
    <row r="1332" spans="1:10" x14ac:dyDescent="0.2">
      <c r="A1332" s="229" t="s">
        <v>1943</v>
      </c>
      <c r="B1332" s="205" t="s">
        <v>2179</v>
      </c>
      <c r="C1332" s="204" t="s">
        <v>652</v>
      </c>
      <c r="D1332" s="204" t="s">
        <v>2180</v>
      </c>
      <c r="E1332" s="206" t="s">
        <v>1946</v>
      </c>
      <c r="F1332" s="206"/>
      <c r="G1332" s="207" t="s">
        <v>2162</v>
      </c>
      <c r="H1332" s="208">
        <v>1.5E-3</v>
      </c>
      <c r="I1332" s="209" t="s">
        <v>2181</v>
      </c>
      <c r="J1332" s="243" t="s">
        <v>2668</v>
      </c>
    </row>
    <row r="1333" spans="1:10" x14ac:dyDescent="0.2">
      <c r="A1333" s="229" t="s">
        <v>1943</v>
      </c>
      <c r="B1333" s="205" t="s">
        <v>2183</v>
      </c>
      <c r="C1333" s="204" t="s">
        <v>652</v>
      </c>
      <c r="D1333" s="204" t="s">
        <v>2184</v>
      </c>
      <c r="E1333" s="206" t="s">
        <v>1946</v>
      </c>
      <c r="F1333" s="206"/>
      <c r="G1333" s="207" t="s">
        <v>2162</v>
      </c>
      <c r="H1333" s="208">
        <v>4.4999999999999997E-3</v>
      </c>
      <c r="I1333" s="209" t="s">
        <v>2185</v>
      </c>
      <c r="J1333" s="243" t="s">
        <v>2669</v>
      </c>
    </row>
    <row r="1334" spans="1:10" x14ac:dyDescent="0.2">
      <c r="A1334" s="229" t="s">
        <v>1943</v>
      </c>
      <c r="B1334" s="205" t="s">
        <v>2187</v>
      </c>
      <c r="C1334" s="204" t="s">
        <v>652</v>
      </c>
      <c r="D1334" s="204" t="s">
        <v>2188</v>
      </c>
      <c r="E1334" s="206" t="s">
        <v>1946</v>
      </c>
      <c r="F1334" s="206"/>
      <c r="G1334" s="207" t="s">
        <v>2162</v>
      </c>
      <c r="H1334" s="208">
        <v>2.0000000000000001E-4</v>
      </c>
      <c r="I1334" s="209" t="s">
        <v>2189</v>
      </c>
      <c r="J1334" s="243" t="s">
        <v>2164</v>
      </c>
    </row>
    <row r="1335" spans="1:10" x14ac:dyDescent="0.2">
      <c r="A1335" s="229" t="s">
        <v>1943</v>
      </c>
      <c r="B1335" s="205" t="s">
        <v>2190</v>
      </c>
      <c r="C1335" s="204" t="s">
        <v>652</v>
      </c>
      <c r="D1335" s="204" t="s">
        <v>2191</v>
      </c>
      <c r="E1335" s="206" t="s">
        <v>1946</v>
      </c>
      <c r="F1335" s="206"/>
      <c r="G1335" s="207" t="s">
        <v>2162</v>
      </c>
      <c r="H1335" s="208">
        <v>2.0000000000000001E-4</v>
      </c>
      <c r="I1335" s="209" t="s">
        <v>2192</v>
      </c>
      <c r="J1335" s="243" t="s">
        <v>2164</v>
      </c>
    </row>
    <row r="1336" spans="1:10" ht="38.25" x14ac:dyDescent="0.2">
      <c r="A1336" s="229" t="s">
        <v>1943</v>
      </c>
      <c r="B1336" s="205" t="s">
        <v>2193</v>
      </c>
      <c r="C1336" s="204" t="s">
        <v>652</v>
      </c>
      <c r="D1336" s="204" t="s">
        <v>2194</v>
      </c>
      <c r="E1336" s="206" t="s">
        <v>1946</v>
      </c>
      <c r="F1336" s="206"/>
      <c r="G1336" s="207" t="s">
        <v>2195</v>
      </c>
      <c r="H1336" s="208">
        <v>6.9999999999999999E-4</v>
      </c>
      <c r="I1336" s="209" t="s">
        <v>2196</v>
      </c>
      <c r="J1336" s="243" t="s">
        <v>2670</v>
      </c>
    </row>
    <row r="1337" spans="1:10" ht="38.25" x14ac:dyDescent="0.2">
      <c r="A1337" s="229" t="s">
        <v>1943</v>
      </c>
      <c r="B1337" s="205" t="s">
        <v>2198</v>
      </c>
      <c r="C1337" s="204" t="s">
        <v>652</v>
      </c>
      <c r="D1337" s="204" t="s">
        <v>2199</v>
      </c>
      <c r="E1337" s="206" t="s">
        <v>1946</v>
      </c>
      <c r="F1337" s="206"/>
      <c r="G1337" s="207" t="s">
        <v>2195</v>
      </c>
      <c r="H1337" s="208">
        <v>2.3E-3</v>
      </c>
      <c r="I1337" s="209" t="s">
        <v>2200</v>
      </c>
      <c r="J1337" s="243" t="s">
        <v>2224</v>
      </c>
    </row>
    <row r="1338" spans="1:10" ht="38.25" x14ac:dyDescent="0.2">
      <c r="A1338" s="229" t="s">
        <v>1943</v>
      </c>
      <c r="B1338" s="205" t="s">
        <v>2201</v>
      </c>
      <c r="C1338" s="204" t="s">
        <v>652</v>
      </c>
      <c r="D1338" s="204" t="s">
        <v>2202</v>
      </c>
      <c r="E1338" s="206" t="s">
        <v>1946</v>
      </c>
      <c r="F1338" s="206"/>
      <c r="G1338" s="207" t="s">
        <v>2162</v>
      </c>
      <c r="H1338" s="208">
        <v>2.0000000000000001E-4</v>
      </c>
      <c r="I1338" s="209" t="s">
        <v>2203</v>
      </c>
      <c r="J1338" s="243" t="s">
        <v>2164</v>
      </c>
    </row>
    <row r="1339" spans="1:10" x14ac:dyDescent="0.2">
      <c r="A1339" s="229" t="s">
        <v>1943</v>
      </c>
      <c r="B1339" s="205" t="s">
        <v>2204</v>
      </c>
      <c r="C1339" s="204" t="s">
        <v>652</v>
      </c>
      <c r="D1339" s="204" t="s">
        <v>2205</v>
      </c>
      <c r="E1339" s="206" t="s">
        <v>1946</v>
      </c>
      <c r="F1339" s="206"/>
      <c r="G1339" s="207" t="s">
        <v>2162</v>
      </c>
      <c r="H1339" s="208">
        <v>1E-4</v>
      </c>
      <c r="I1339" s="209" t="s">
        <v>2206</v>
      </c>
      <c r="J1339" s="243" t="s">
        <v>2164</v>
      </c>
    </row>
    <row r="1340" spans="1:10" x14ac:dyDescent="0.2">
      <c r="A1340" s="229" t="s">
        <v>1943</v>
      </c>
      <c r="B1340" s="205" t="s">
        <v>2207</v>
      </c>
      <c r="C1340" s="204" t="s">
        <v>652</v>
      </c>
      <c r="D1340" s="204" t="s">
        <v>2208</v>
      </c>
      <c r="E1340" s="206" t="s">
        <v>2209</v>
      </c>
      <c r="F1340" s="206"/>
      <c r="G1340" s="207" t="s">
        <v>2162</v>
      </c>
      <c r="H1340" s="208">
        <v>0.1018</v>
      </c>
      <c r="I1340" s="209" t="s">
        <v>2210</v>
      </c>
      <c r="J1340" s="243" t="s">
        <v>2671</v>
      </c>
    </row>
    <row r="1341" spans="1:10" x14ac:dyDescent="0.2">
      <c r="A1341" s="229" t="s">
        <v>1943</v>
      </c>
      <c r="B1341" s="205" t="s">
        <v>2212</v>
      </c>
      <c r="C1341" s="204" t="s">
        <v>652</v>
      </c>
      <c r="D1341" s="204" t="s">
        <v>2213</v>
      </c>
      <c r="E1341" s="206" t="s">
        <v>1946</v>
      </c>
      <c r="F1341" s="206"/>
      <c r="G1341" s="207" t="s">
        <v>2162</v>
      </c>
      <c r="H1341" s="208">
        <v>6.54E-2</v>
      </c>
      <c r="I1341" s="209" t="s">
        <v>2214</v>
      </c>
      <c r="J1341" s="243" t="s">
        <v>2672</v>
      </c>
    </row>
    <row r="1342" spans="1:10" x14ac:dyDescent="0.2">
      <c r="A1342" s="229" t="s">
        <v>1943</v>
      </c>
      <c r="B1342" s="205" t="s">
        <v>2215</v>
      </c>
      <c r="C1342" s="204" t="s">
        <v>652</v>
      </c>
      <c r="D1342" s="204" t="s">
        <v>2216</v>
      </c>
      <c r="E1342" s="206" t="s">
        <v>2209</v>
      </c>
      <c r="F1342" s="206"/>
      <c r="G1342" s="207" t="s">
        <v>2162</v>
      </c>
      <c r="H1342" s="208">
        <v>4.4999999999999997E-3</v>
      </c>
      <c r="I1342" s="209" t="s">
        <v>2217</v>
      </c>
      <c r="J1342" s="243" t="s">
        <v>2670</v>
      </c>
    </row>
    <row r="1343" spans="1:10" x14ac:dyDescent="0.2">
      <c r="A1343" s="229" t="s">
        <v>1943</v>
      </c>
      <c r="B1343" s="205" t="s">
        <v>2218</v>
      </c>
      <c r="C1343" s="204" t="s">
        <v>652</v>
      </c>
      <c r="D1343" s="204" t="s">
        <v>2219</v>
      </c>
      <c r="E1343" s="206" t="s">
        <v>1946</v>
      </c>
      <c r="F1343" s="206"/>
      <c r="G1343" s="207" t="s">
        <v>2162</v>
      </c>
      <c r="H1343" s="208">
        <v>2.0000000000000001E-4</v>
      </c>
      <c r="I1343" s="209" t="s">
        <v>2220</v>
      </c>
      <c r="J1343" s="243" t="s">
        <v>2164</v>
      </c>
    </row>
    <row r="1344" spans="1:10" x14ac:dyDescent="0.2">
      <c r="A1344" s="229" t="s">
        <v>1943</v>
      </c>
      <c r="B1344" s="205" t="s">
        <v>2221</v>
      </c>
      <c r="C1344" s="204" t="s">
        <v>652</v>
      </c>
      <c r="D1344" s="204" t="s">
        <v>2222</v>
      </c>
      <c r="E1344" s="206" t="s">
        <v>2174</v>
      </c>
      <c r="F1344" s="206"/>
      <c r="G1344" s="207" t="s">
        <v>2162</v>
      </c>
      <c r="H1344" s="208">
        <v>1E-4</v>
      </c>
      <c r="I1344" s="209" t="s">
        <v>2223</v>
      </c>
      <c r="J1344" s="243" t="s">
        <v>2673</v>
      </c>
    </row>
    <row r="1345" spans="1:10" x14ac:dyDescent="0.2">
      <c r="A1345" s="229" t="s">
        <v>1943</v>
      </c>
      <c r="B1345" s="205" t="s">
        <v>2225</v>
      </c>
      <c r="C1345" s="204" t="s">
        <v>652</v>
      </c>
      <c r="D1345" s="204" t="s">
        <v>2226</v>
      </c>
      <c r="E1345" s="206" t="s">
        <v>1946</v>
      </c>
      <c r="F1345" s="206"/>
      <c r="G1345" s="207" t="s">
        <v>2162</v>
      </c>
      <c r="H1345" s="208">
        <v>0.1018</v>
      </c>
      <c r="I1345" s="209" t="s">
        <v>2227</v>
      </c>
      <c r="J1345" s="243" t="s">
        <v>2674</v>
      </c>
    </row>
    <row r="1346" spans="1:10" x14ac:dyDescent="0.2">
      <c r="A1346" s="229" t="s">
        <v>1943</v>
      </c>
      <c r="B1346" s="205" t="s">
        <v>2229</v>
      </c>
      <c r="C1346" s="204" t="s">
        <v>652</v>
      </c>
      <c r="D1346" s="204" t="s">
        <v>2230</v>
      </c>
      <c r="E1346" s="206" t="s">
        <v>2209</v>
      </c>
      <c r="F1346" s="206"/>
      <c r="G1346" s="207" t="s">
        <v>2231</v>
      </c>
      <c r="H1346" s="208">
        <v>4.0000000000000002E-4</v>
      </c>
      <c r="I1346" s="209" t="s">
        <v>2232</v>
      </c>
      <c r="J1346" s="243" t="s">
        <v>2211</v>
      </c>
    </row>
    <row r="1347" spans="1:10" ht="25.5" x14ac:dyDescent="0.2">
      <c r="A1347" s="231"/>
      <c r="B1347" s="232"/>
      <c r="C1347" s="232"/>
      <c r="D1347" s="232"/>
      <c r="E1347" s="232" t="s">
        <v>1969</v>
      </c>
      <c r="F1347" s="233">
        <v>0</v>
      </c>
      <c r="G1347" s="232" t="s">
        <v>1970</v>
      </c>
      <c r="H1347" s="233">
        <v>0</v>
      </c>
      <c r="I1347" s="232" t="s">
        <v>1971</v>
      </c>
      <c r="J1347" s="234">
        <v>0</v>
      </c>
    </row>
    <row r="1348" spans="1:10" ht="26.25" thickBot="1" x14ac:dyDescent="0.25">
      <c r="A1348" s="231"/>
      <c r="B1348" s="232"/>
      <c r="C1348" s="232"/>
      <c r="D1348" s="232"/>
      <c r="E1348" s="232" t="s">
        <v>1972</v>
      </c>
      <c r="F1348" s="233">
        <v>0.95</v>
      </c>
      <c r="G1348" s="232"/>
      <c r="H1348" s="235" t="s">
        <v>1973</v>
      </c>
      <c r="I1348" s="235"/>
      <c r="J1348" s="234">
        <v>4.76</v>
      </c>
    </row>
    <row r="1349" spans="1:10" ht="15" thickTop="1" x14ac:dyDescent="0.2">
      <c r="A1349" s="236"/>
      <c r="B1349" s="210"/>
      <c r="C1349" s="210"/>
      <c r="D1349" s="210"/>
      <c r="E1349" s="210"/>
      <c r="F1349" s="210"/>
      <c r="G1349" s="210"/>
      <c r="H1349" s="210"/>
      <c r="I1349" s="210"/>
      <c r="J1349" s="237"/>
    </row>
    <row r="1350" spans="1:10" ht="30" x14ac:dyDescent="0.2">
      <c r="A1350" s="238"/>
      <c r="B1350" s="195" t="s">
        <v>3</v>
      </c>
      <c r="C1350" s="194" t="s">
        <v>4</v>
      </c>
      <c r="D1350" s="194" t="s">
        <v>5</v>
      </c>
      <c r="E1350" s="196" t="s">
        <v>1940</v>
      </c>
      <c r="F1350" s="196"/>
      <c r="G1350" s="197" t="s">
        <v>6</v>
      </c>
      <c r="H1350" s="195" t="s">
        <v>7</v>
      </c>
      <c r="I1350" s="195" t="s">
        <v>8</v>
      </c>
      <c r="J1350" s="239" t="s">
        <v>10</v>
      </c>
    </row>
    <row r="1351" spans="1:10" x14ac:dyDescent="0.2">
      <c r="A1351" s="227" t="s">
        <v>1941</v>
      </c>
      <c r="B1351" s="199" t="s">
        <v>2307</v>
      </c>
      <c r="C1351" s="198" t="s">
        <v>404</v>
      </c>
      <c r="D1351" s="198" t="s">
        <v>2308</v>
      </c>
      <c r="E1351" s="200">
        <v>24.03</v>
      </c>
      <c r="F1351" s="200"/>
      <c r="G1351" s="201" t="s">
        <v>34</v>
      </c>
      <c r="H1351" s="202">
        <v>1</v>
      </c>
      <c r="I1351" s="203">
        <v>849.03</v>
      </c>
      <c r="J1351" s="228">
        <v>849.03</v>
      </c>
    </row>
    <row r="1352" spans="1:10" ht="38.25" x14ac:dyDescent="0.2">
      <c r="A1352" s="229" t="s">
        <v>1943</v>
      </c>
      <c r="B1352" s="205" t="s">
        <v>2576</v>
      </c>
      <c r="C1352" s="204" t="s">
        <v>404</v>
      </c>
      <c r="D1352" s="204" t="s">
        <v>2577</v>
      </c>
      <c r="E1352" s="206" t="s">
        <v>1953</v>
      </c>
      <c r="F1352" s="206"/>
      <c r="G1352" s="207" t="s">
        <v>1954</v>
      </c>
      <c r="H1352" s="208">
        <v>0.4</v>
      </c>
      <c r="I1352" s="209">
        <v>21.19</v>
      </c>
      <c r="J1352" s="230">
        <v>8.4700000000000006</v>
      </c>
    </row>
    <row r="1353" spans="1:10" ht="38.25" x14ac:dyDescent="0.2">
      <c r="A1353" s="229" t="s">
        <v>1943</v>
      </c>
      <c r="B1353" s="205" t="s">
        <v>2570</v>
      </c>
      <c r="C1353" s="204" t="s">
        <v>404</v>
      </c>
      <c r="D1353" s="204" t="s">
        <v>2571</v>
      </c>
      <c r="E1353" s="206" t="s">
        <v>1953</v>
      </c>
      <c r="F1353" s="206"/>
      <c r="G1353" s="207" t="s">
        <v>1954</v>
      </c>
      <c r="H1353" s="208">
        <v>0.4</v>
      </c>
      <c r="I1353" s="209">
        <v>25.79</v>
      </c>
      <c r="J1353" s="230">
        <v>10.31</v>
      </c>
    </row>
    <row r="1354" spans="1:10" ht="38.25" x14ac:dyDescent="0.2">
      <c r="A1354" s="229" t="s">
        <v>1943</v>
      </c>
      <c r="B1354" s="205" t="s">
        <v>2675</v>
      </c>
      <c r="C1354" s="204" t="s">
        <v>404</v>
      </c>
      <c r="D1354" s="204" t="s">
        <v>2676</v>
      </c>
      <c r="E1354" s="206" t="s">
        <v>1946</v>
      </c>
      <c r="F1354" s="206"/>
      <c r="G1354" s="207" t="s">
        <v>34</v>
      </c>
      <c r="H1354" s="208">
        <v>1</v>
      </c>
      <c r="I1354" s="209">
        <v>830.25</v>
      </c>
      <c r="J1354" s="230">
        <v>830.25</v>
      </c>
    </row>
    <row r="1355" spans="1:10" ht="25.5" x14ac:dyDescent="0.2">
      <c r="A1355" s="231"/>
      <c r="B1355" s="232"/>
      <c r="C1355" s="232"/>
      <c r="D1355" s="232"/>
      <c r="E1355" s="232" t="s">
        <v>1969</v>
      </c>
      <c r="F1355" s="233">
        <v>18.78</v>
      </c>
      <c r="G1355" s="232" t="s">
        <v>1970</v>
      </c>
      <c r="H1355" s="233">
        <v>0</v>
      </c>
      <c r="I1355" s="232" t="s">
        <v>1971</v>
      </c>
      <c r="J1355" s="234">
        <v>18.78</v>
      </c>
    </row>
    <row r="1356" spans="1:10" ht="26.25" thickBot="1" x14ac:dyDescent="0.25">
      <c r="A1356" s="231"/>
      <c r="B1356" s="232"/>
      <c r="C1356" s="232"/>
      <c r="D1356" s="232"/>
      <c r="E1356" s="232" t="s">
        <v>1972</v>
      </c>
      <c r="F1356" s="233">
        <v>212.25</v>
      </c>
      <c r="G1356" s="232"/>
      <c r="H1356" s="235" t="s">
        <v>1973</v>
      </c>
      <c r="I1356" s="235"/>
      <c r="J1356" s="234">
        <v>1061.28</v>
      </c>
    </row>
    <row r="1357" spans="1:10" ht="15" thickTop="1" x14ac:dyDescent="0.2">
      <c r="A1357" s="236"/>
      <c r="B1357" s="210"/>
      <c r="C1357" s="210"/>
      <c r="D1357" s="210"/>
      <c r="E1357" s="210"/>
      <c r="F1357" s="210"/>
      <c r="G1357" s="210"/>
      <c r="H1357" s="210"/>
      <c r="I1357" s="210"/>
      <c r="J1357" s="237"/>
    </row>
    <row r="1358" spans="1:10" ht="30" x14ac:dyDescent="0.2">
      <c r="A1358" s="238"/>
      <c r="B1358" s="195" t="s">
        <v>3</v>
      </c>
      <c r="C1358" s="194" t="s">
        <v>4</v>
      </c>
      <c r="D1358" s="194" t="s">
        <v>5</v>
      </c>
      <c r="E1358" s="196" t="s">
        <v>1940</v>
      </c>
      <c r="F1358" s="196"/>
      <c r="G1358" s="197" t="s">
        <v>6</v>
      </c>
      <c r="H1358" s="195" t="s">
        <v>7</v>
      </c>
      <c r="I1358" s="195" t="s">
        <v>8</v>
      </c>
      <c r="J1358" s="239" t="s">
        <v>10</v>
      </c>
    </row>
    <row r="1359" spans="1:10" x14ac:dyDescent="0.2">
      <c r="A1359" s="227" t="s">
        <v>1941</v>
      </c>
      <c r="B1359" s="199" t="s">
        <v>2297</v>
      </c>
      <c r="C1359" s="198" t="s">
        <v>1854</v>
      </c>
      <c r="D1359" s="198" t="s">
        <v>2298</v>
      </c>
      <c r="E1359" s="200" t="s">
        <v>2299</v>
      </c>
      <c r="F1359" s="200"/>
      <c r="G1359" s="201" t="s">
        <v>26</v>
      </c>
      <c r="H1359" s="202">
        <v>1</v>
      </c>
      <c r="I1359" s="203">
        <v>664.76</v>
      </c>
      <c r="J1359" s="228">
        <v>664.76</v>
      </c>
    </row>
    <row r="1360" spans="1:10" x14ac:dyDescent="0.2">
      <c r="A1360" s="229" t="s">
        <v>1943</v>
      </c>
      <c r="B1360" s="205" t="s">
        <v>2677</v>
      </c>
      <c r="C1360" s="204" t="s">
        <v>1854</v>
      </c>
      <c r="D1360" s="204" t="s">
        <v>2678</v>
      </c>
      <c r="E1360" s="206" t="s">
        <v>1946</v>
      </c>
      <c r="F1360" s="206"/>
      <c r="G1360" s="207" t="s">
        <v>26</v>
      </c>
      <c r="H1360" s="208">
        <v>1</v>
      </c>
      <c r="I1360" s="209">
        <v>77.91</v>
      </c>
      <c r="J1360" s="230">
        <v>77.91</v>
      </c>
    </row>
    <row r="1361" spans="1:10" x14ac:dyDescent="0.2">
      <c r="A1361" s="229" t="s">
        <v>1943</v>
      </c>
      <c r="B1361" s="205" t="s">
        <v>2679</v>
      </c>
      <c r="C1361" s="204" t="s">
        <v>1854</v>
      </c>
      <c r="D1361" s="204" t="s">
        <v>2680</v>
      </c>
      <c r="E1361" s="206" t="s">
        <v>1946</v>
      </c>
      <c r="F1361" s="206"/>
      <c r="G1361" s="207" t="s">
        <v>26</v>
      </c>
      <c r="H1361" s="208">
        <v>1</v>
      </c>
      <c r="I1361" s="209">
        <v>429.86</v>
      </c>
      <c r="J1361" s="230">
        <v>429.86</v>
      </c>
    </row>
    <row r="1362" spans="1:10" x14ac:dyDescent="0.2">
      <c r="A1362" s="229" t="s">
        <v>1943</v>
      </c>
      <c r="B1362" s="205" t="s">
        <v>2681</v>
      </c>
      <c r="C1362" s="204" t="s">
        <v>1854</v>
      </c>
      <c r="D1362" s="204" t="s">
        <v>2682</v>
      </c>
      <c r="E1362" s="206" t="s">
        <v>1946</v>
      </c>
      <c r="F1362" s="206"/>
      <c r="G1362" s="207" t="s">
        <v>26</v>
      </c>
      <c r="H1362" s="208">
        <v>1</v>
      </c>
      <c r="I1362" s="209">
        <v>13.19</v>
      </c>
      <c r="J1362" s="230">
        <v>13.19</v>
      </c>
    </row>
    <row r="1363" spans="1:10" x14ac:dyDescent="0.2">
      <c r="A1363" s="229" t="s">
        <v>1943</v>
      </c>
      <c r="B1363" s="205" t="s">
        <v>2683</v>
      </c>
      <c r="C1363" s="204" t="s">
        <v>1854</v>
      </c>
      <c r="D1363" s="204" t="s">
        <v>2684</v>
      </c>
      <c r="E1363" s="206" t="s">
        <v>1946</v>
      </c>
      <c r="F1363" s="206"/>
      <c r="G1363" s="207" t="s">
        <v>26</v>
      </c>
      <c r="H1363" s="208">
        <v>1</v>
      </c>
      <c r="I1363" s="209">
        <v>6.21</v>
      </c>
      <c r="J1363" s="230">
        <v>6.21</v>
      </c>
    </row>
    <row r="1364" spans="1:10" x14ac:dyDescent="0.2">
      <c r="A1364" s="229" t="s">
        <v>1943</v>
      </c>
      <c r="B1364" s="205" t="s">
        <v>2685</v>
      </c>
      <c r="C1364" s="204" t="s">
        <v>1854</v>
      </c>
      <c r="D1364" s="204" t="s">
        <v>2686</v>
      </c>
      <c r="E1364" s="206" t="s">
        <v>1946</v>
      </c>
      <c r="F1364" s="206"/>
      <c r="G1364" s="207" t="s">
        <v>34</v>
      </c>
      <c r="H1364" s="208">
        <v>0.2</v>
      </c>
      <c r="I1364" s="209">
        <v>24.68</v>
      </c>
      <c r="J1364" s="230">
        <v>4.93</v>
      </c>
    </row>
    <row r="1365" spans="1:10" x14ac:dyDescent="0.2">
      <c r="A1365" s="229" t="s">
        <v>1943</v>
      </c>
      <c r="B1365" s="205" t="s">
        <v>2687</v>
      </c>
      <c r="C1365" s="204" t="s">
        <v>1854</v>
      </c>
      <c r="D1365" s="204" t="s">
        <v>2688</v>
      </c>
      <c r="E1365" s="206" t="s">
        <v>1946</v>
      </c>
      <c r="F1365" s="206"/>
      <c r="G1365" s="207" t="s">
        <v>26</v>
      </c>
      <c r="H1365" s="208">
        <v>1</v>
      </c>
      <c r="I1365" s="209">
        <v>9.5500000000000007</v>
      </c>
      <c r="J1365" s="230">
        <v>9.5500000000000007</v>
      </c>
    </row>
    <row r="1366" spans="1:10" x14ac:dyDescent="0.2">
      <c r="A1366" s="229" t="s">
        <v>1943</v>
      </c>
      <c r="B1366" s="205" t="s">
        <v>2689</v>
      </c>
      <c r="C1366" s="204" t="s">
        <v>1854</v>
      </c>
      <c r="D1366" s="204" t="s">
        <v>2690</v>
      </c>
      <c r="E1366" s="206" t="s">
        <v>1953</v>
      </c>
      <c r="F1366" s="206"/>
      <c r="G1366" s="207" t="s">
        <v>1954</v>
      </c>
      <c r="H1366" s="208">
        <v>2</v>
      </c>
      <c r="I1366" s="209">
        <v>27.93</v>
      </c>
      <c r="J1366" s="230">
        <v>55.85</v>
      </c>
    </row>
    <row r="1367" spans="1:10" x14ac:dyDescent="0.2">
      <c r="A1367" s="229" t="s">
        <v>1943</v>
      </c>
      <c r="B1367" s="205" t="s">
        <v>2691</v>
      </c>
      <c r="C1367" s="204" t="s">
        <v>1854</v>
      </c>
      <c r="D1367" s="204" t="s">
        <v>2692</v>
      </c>
      <c r="E1367" s="206" t="s">
        <v>1946</v>
      </c>
      <c r="F1367" s="206"/>
      <c r="G1367" s="207" t="s">
        <v>26</v>
      </c>
      <c r="H1367" s="208">
        <v>1</v>
      </c>
      <c r="I1367" s="209">
        <v>8.18</v>
      </c>
      <c r="J1367" s="230">
        <v>8.18</v>
      </c>
    </row>
    <row r="1368" spans="1:10" x14ac:dyDescent="0.2">
      <c r="A1368" s="229" t="s">
        <v>1943</v>
      </c>
      <c r="B1368" s="205" t="s">
        <v>2693</v>
      </c>
      <c r="C1368" s="204" t="s">
        <v>1854</v>
      </c>
      <c r="D1368" s="204" t="s">
        <v>2694</v>
      </c>
      <c r="E1368" s="206" t="s">
        <v>1946</v>
      </c>
      <c r="F1368" s="206"/>
      <c r="G1368" s="207" t="s">
        <v>34</v>
      </c>
      <c r="H1368" s="208">
        <v>0.2</v>
      </c>
      <c r="I1368" s="209">
        <v>22.09</v>
      </c>
      <c r="J1368" s="230">
        <v>4.41</v>
      </c>
    </row>
    <row r="1369" spans="1:10" x14ac:dyDescent="0.2">
      <c r="A1369" s="229" t="s">
        <v>1943</v>
      </c>
      <c r="B1369" s="205" t="s">
        <v>2695</v>
      </c>
      <c r="C1369" s="204" t="s">
        <v>1854</v>
      </c>
      <c r="D1369" s="204" t="s">
        <v>2696</v>
      </c>
      <c r="E1369" s="206" t="s">
        <v>1946</v>
      </c>
      <c r="F1369" s="206"/>
      <c r="G1369" s="207" t="s">
        <v>26</v>
      </c>
      <c r="H1369" s="208">
        <v>1</v>
      </c>
      <c r="I1369" s="209">
        <v>8.59</v>
      </c>
      <c r="J1369" s="230">
        <v>8.59</v>
      </c>
    </row>
    <row r="1370" spans="1:10" x14ac:dyDescent="0.2">
      <c r="A1370" s="229" t="s">
        <v>1943</v>
      </c>
      <c r="B1370" s="205" t="s">
        <v>2697</v>
      </c>
      <c r="C1370" s="204" t="s">
        <v>1854</v>
      </c>
      <c r="D1370" s="204" t="s">
        <v>2698</v>
      </c>
      <c r="E1370" s="206" t="s">
        <v>1953</v>
      </c>
      <c r="F1370" s="206"/>
      <c r="G1370" s="207" t="s">
        <v>1954</v>
      </c>
      <c r="H1370" s="208">
        <v>2</v>
      </c>
      <c r="I1370" s="209">
        <v>23.04</v>
      </c>
      <c r="J1370" s="230">
        <v>46.08</v>
      </c>
    </row>
    <row r="1371" spans="1:10" ht="25.5" x14ac:dyDescent="0.2">
      <c r="A1371" s="231"/>
      <c r="B1371" s="232"/>
      <c r="C1371" s="232"/>
      <c r="D1371" s="232"/>
      <c r="E1371" s="232" t="s">
        <v>1969</v>
      </c>
      <c r="F1371" s="233">
        <v>101.93</v>
      </c>
      <c r="G1371" s="232" t="s">
        <v>1970</v>
      </c>
      <c r="H1371" s="233">
        <v>0</v>
      </c>
      <c r="I1371" s="232" t="s">
        <v>1971</v>
      </c>
      <c r="J1371" s="234">
        <v>101.93</v>
      </c>
    </row>
    <row r="1372" spans="1:10" ht="26.25" thickBot="1" x14ac:dyDescent="0.25">
      <c r="A1372" s="231"/>
      <c r="B1372" s="232"/>
      <c r="C1372" s="232"/>
      <c r="D1372" s="232"/>
      <c r="E1372" s="232" t="s">
        <v>1972</v>
      </c>
      <c r="F1372" s="233">
        <v>166.19</v>
      </c>
      <c r="G1372" s="232"/>
      <c r="H1372" s="235" t="s">
        <v>1973</v>
      </c>
      <c r="I1372" s="235"/>
      <c r="J1372" s="234">
        <v>830.95</v>
      </c>
    </row>
    <row r="1373" spans="1:10" ht="15" thickTop="1" x14ac:dyDescent="0.2">
      <c r="A1373" s="236"/>
      <c r="B1373" s="210"/>
      <c r="C1373" s="210"/>
      <c r="D1373" s="210"/>
      <c r="E1373" s="210"/>
      <c r="F1373" s="210"/>
      <c r="G1373" s="210"/>
      <c r="H1373" s="210"/>
      <c r="I1373" s="210"/>
      <c r="J1373" s="237"/>
    </row>
    <row r="1374" spans="1:10" ht="30" x14ac:dyDescent="0.2">
      <c r="A1374" s="238"/>
      <c r="B1374" s="195" t="s">
        <v>3</v>
      </c>
      <c r="C1374" s="194" t="s">
        <v>4</v>
      </c>
      <c r="D1374" s="194" t="s">
        <v>5</v>
      </c>
      <c r="E1374" s="196" t="s">
        <v>1940</v>
      </c>
      <c r="F1374" s="196"/>
      <c r="G1374" s="197" t="s">
        <v>6</v>
      </c>
      <c r="H1374" s="195" t="s">
        <v>7</v>
      </c>
      <c r="I1374" s="195" t="s">
        <v>8</v>
      </c>
      <c r="J1374" s="239" t="s">
        <v>10</v>
      </c>
    </row>
    <row r="1375" spans="1:10" x14ac:dyDescent="0.2">
      <c r="A1375" s="227" t="s">
        <v>1941</v>
      </c>
      <c r="B1375" s="199" t="s">
        <v>2077</v>
      </c>
      <c r="C1375" s="198" t="s">
        <v>404</v>
      </c>
      <c r="D1375" s="198" t="s">
        <v>2078</v>
      </c>
      <c r="E1375" s="200">
        <v>24.02</v>
      </c>
      <c r="F1375" s="200"/>
      <c r="G1375" s="201" t="s">
        <v>19</v>
      </c>
      <c r="H1375" s="202">
        <v>1</v>
      </c>
      <c r="I1375" s="203">
        <v>951.24</v>
      </c>
      <c r="J1375" s="228">
        <v>951.24</v>
      </c>
    </row>
    <row r="1376" spans="1:10" ht="38.25" x14ac:dyDescent="0.2">
      <c r="A1376" s="229" t="s">
        <v>1943</v>
      </c>
      <c r="B1376" s="205" t="s">
        <v>2699</v>
      </c>
      <c r="C1376" s="204" t="s">
        <v>404</v>
      </c>
      <c r="D1376" s="204" t="s">
        <v>2700</v>
      </c>
      <c r="E1376" s="206" t="s">
        <v>1946</v>
      </c>
      <c r="F1376" s="206"/>
      <c r="G1376" s="207" t="s">
        <v>19</v>
      </c>
      <c r="H1376" s="208">
        <v>1</v>
      </c>
      <c r="I1376" s="209">
        <v>858.82</v>
      </c>
      <c r="J1376" s="230">
        <v>858.82</v>
      </c>
    </row>
    <row r="1377" spans="1:10" ht="38.25" x14ac:dyDescent="0.2">
      <c r="A1377" s="229" t="s">
        <v>1943</v>
      </c>
      <c r="B1377" s="205" t="s">
        <v>2576</v>
      </c>
      <c r="C1377" s="204" t="s">
        <v>404</v>
      </c>
      <c r="D1377" s="204" t="s">
        <v>2577</v>
      </c>
      <c r="E1377" s="206" t="s">
        <v>1953</v>
      </c>
      <c r="F1377" s="206"/>
      <c r="G1377" s="207" t="s">
        <v>1954</v>
      </c>
      <c r="H1377" s="208">
        <v>3</v>
      </c>
      <c r="I1377" s="209">
        <v>21.19</v>
      </c>
      <c r="J1377" s="230">
        <v>63.57</v>
      </c>
    </row>
    <row r="1378" spans="1:10" ht="38.25" x14ac:dyDescent="0.2">
      <c r="A1378" s="229" t="s">
        <v>1943</v>
      </c>
      <c r="B1378" s="205" t="s">
        <v>2580</v>
      </c>
      <c r="C1378" s="204" t="s">
        <v>404</v>
      </c>
      <c r="D1378" s="204" t="s">
        <v>2581</v>
      </c>
      <c r="E1378" s="206" t="s">
        <v>1946</v>
      </c>
      <c r="F1378" s="206"/>
      <c r="G1378" s="207" t="s">
        <v>113</v>
      </c>
      <c r="H1378" s="208">
        <v>2.0299999999999998</v>
      </c>
      <c r="I1378" s="209">
        <v>0.67</v>
      </c>
      <c r="J1378" s="230">
        <v>1.36</v>
      </c>
    </row>
    <row r="1379" spans="1:10" ht="38.25" x14ac:dyDescent="0.2">
      <c r="A1379" s="229" t="s">
        <v>1943</v>
      </c>
      <c r="B1379" s="205" t="s">
        <v>2586</v>
      </c>
      <c r="C1379" s="204" t="s">
        <v>404</v>
      </c>
      <c r="D1379" s="204" t="s">
        <v>2587</v>
      </c>
      <c r="E1379" s="206" t="s">
        <v>1946</v>
      </c>
      <c r="F1379" s="206"/>
      <c r="G1379" s="207" t="s">
        <v>58</v>
      </c>
      <c r="H1379" s="208">
        <v>0.01</v>
      </c>
      <c r="I1379" s="209">
        <v>170.72</v>
      </c>
      <c r="J1379" s="230">
        <v>1.7</v>
      </c>
    </row>
    <row r="1380" spans="1:10" ht="38.25" x14ac:dyDescent="0.2">
      <c r="A1380" s="229" t="s">
        <v>1943</v>
      </c>
      <c r="B1380" s="205" t="s">
        <v>2570</v>
      </c>
      <c r="C1380" s="204" t="s">
        <v>404</v>
      </c>
      <c r="D1380" s="204" t="s">
        <v>2571</v>
      </c>
      <c r="E1380" s="206" t="s">
        <v>1953</v>
      </c>
      <c r="F1380" s="206"/>
      <c r="G1380" s="207" t="s">
        <v>1954</v>
      </c>
      <c r="H1380" s="208">
        <v>1</v>
      </c>
      <c r="I1380" s="209">
        <v>25.79</v>
      </c>
      <c r="J1380" s="230">
        <v>25.79</v>
      </c>
    </row>
    <row r="1381" spans="1:10" ht="25.5" x14ac:dyDescent="0.2">
      <c r="A1381" s="231"/>
      <c r="B1381" s="232"/>
      <c r="C1381" s="232"/>
      <c r="D1381" s="232"/>
      <c r="E1381" s="232" t="s">
        <v>1969</v>
      </c>
      <c r="F1381" s="233">
        <v>89.36</v>
      </c>
      <c r="G1381" s="232" t="s">
        <v>1970</v>
      </c>
      <c r="H1381" s="233">
        <v>0</v>
      </c>
      <c r="I1381" s="232" t="s">
        <v>1971</v>
      </c>
      <c r="J1381" s="234">
        <v>89.36</v>
      </c>
    </row>
    <row r="1382" spans="1:10" ht="26.25" thickBot="1" x14ac:dyDescent="0.25">
      <c r="A1382" s="231"/>
      <c r="B1382" s="232"/>
      <c r="C1382" s="232"/>
      <c r="D1382" s="232"/>
      <c r="E1382" s="232" t="s">
        <v>1972</v>
      </c>
      <c r="F1382" s="233">
        <v>237.81</v>
      </c>
      <c r="G1382" s="232"/>
      <c r="H1382" s="235" t="s">
        <v>1973</v>
      </c>
      <c r="I1382" s="235"/>
      <c r="J1382" s="234">
        <v>1189.05</v>
      </c>
    </row>
    <row r="1383" spans="1:10" ht="15.75" thickTop="1" thickBot="1" x14ac:dyDescent="0.25">
      <c r="A1383" s="249"/>
      <c r="B1383" s="250"/>
      <c r="C1383" s="250"/>
      <c r="D1383" s="250"/>
      <c r="E1383" s="250"/>
      <c r="F1383" s="250"/>
      <c r="G1383" s="250"/>
      <c r="H1383" s="250"/>
      <c r="I1383" s="250"/>
      <c r="J1383" s="251"/>
    </row>
    <row r="1384" spans="1:10" ht="45.75" customHeight="1" x14ac:dyDescent="0.2">
      <c r="A1384" s="192" t="s">
        <v>1921</v>
      </c>
      <c r="B1384" s="180"/>
      <c r="C1384" s="180"/>
      <c r="D1384" s="180"/>
      <c r="E1384" s="180"/>
      <c r="F1384" s="180"/>
      <c r="G1384" s="180"/>
      <c r="H1384" s="180"/>
      <c r="I1384" s="180"/>
      <c r="J1384" s="183"/>
    </row>
    <row r="1385" spans="1:10" x14ac:dyDescent="0.2">
      <c r="A1385" s="189"/>
      <c r="B1385" s="190"/>
      <c r="C1385" s="190"/>
      <c r="D1385" s="190"/>
      <c r="E1385" s="190"/>
      <c r="F1385" s="190"/>
      <c r="G1385" s="190"/>
      <c r="H1385" s="190"/>
      <c r="I1385" s="190"/>
      <c r="J1385" s="191"/>
    </row>
    <row r="1386" spans="1:10" x14ac:dyDescent="0.2">
      <c r="A1386" s="189"/>
      <c r="B1386" s="190"/>
      <c r="C1386" s="190"/>
      <c r="D1386" s="190"/>
      <c r="E1386" s="190"/>
      <c r="F1386" s="190"/>
      <c r="G1386" s="190"/>
      <c r="H1386" s="190"/>
      <c r="I1386" s="190"/>
      <c r="J1386" s="191"/>
    </row>
    <row r="1387" spans="1:10" ht="15" thickBot="1" x14ac:dyDescent="0.25">
      <c r="A1387" s="181"/>
      <c r="B1387" s="182"/>
      <c r="C1387" s="182"/>
      <c r="D1387" s="182"/>
      <c r="E1387" s="182"/>
      <c r="F1387" s="182"/>
      <c r="G1387" s="182"/>
      <c r="H1387" s="182"/>
      <c r="I1387" s="182"/>
      <c r="J1387" s="184"/>
    </row>
  </sheetData>
  <mergeCells count="1120">
    <mergeCell ref="A4:D4"/>
    <mergeCell ref="A5:D5"/>
    <mergeCell ref="F4:J4"/>
    <mergeCell ref="F5:J5"/>
    <mergeCell ref="A1384:J1387"/>
    <mergeCell ref="D1:D3"/>
    <mergeCell ref="A1:C3"/>
    <mergeCell ref="E1:J3"/>
    <mergeCell ref="E1380:F1380"/>
    <mergeCell ref="H1382:I1382"/>
    <mergeCell ref="E1374:F1374"/>
    <mergeCell ref="E1375:F1375"/>
    <mergeCell ref="E1376:F1376"/>
    <mergeCell ref="E1377:F1377"/>
    <mergeCell ref="E1378:F1378"/>
    <mergeCell ref="E1379:F1379"/>
    <mergeCell ref="E1366:F1366"/>
    <mergeCell ref="E1367:F1367"/>
    <mergeCell ref="E1368:F1368"/>
    <mergeCell ref="E1369:F1369"/>
    <mergeCell ref="E1370:F1370"/>
    <mergeCell ref="H1372:I1372"/>
    <mergeCell ref="E1360:F1360"/>
    <mergeCell ref="E1361:F1361"/>
    <mergeCell ref="E1362:F1362"/>
    <mergeCell ref="E1363:F1363"/>
    <mergeCell ref="E1364:F1364"/>
    <mergeCell ref="E1365:F1365"/>
    <mergeCell ref="E1352:F1352"/>
    <mergeCell ref="E1353:F1353"/>
    <mergeCell ref="E1354:F1354"/>
    <mergeCell ref="H1356:I1356"/>
    <mergeCell ref="E1358:F1358"/>
    <mergeCell ref="E1359:F1359"/>
    <mergeCell ref="E1344:F1344"/>
    <mergeCell ref="E1345:F1345"/>
    <mergeCell ref="E1346:F1346"/>
    <mergeCell ref="H1348:I1348"/>
    <mergeCell ref="E1350:F1350"/>
    <mergeCell ref="E1351:F1351"/>
    <mergeCell ref="E1338:F1338"/>
    <mergeCell ref="E1339:F1339"/>
    <mergeCell ref="E1340:F1340"/>
    <mergeCell ref="E1341:F1341"/>
    <mergeCell ref="E1342:F1342"/>
    <mergeCell ref="E1343:F1343"/>
    <mergeCell ref="E1332:F1332"/>
    <mergeCell ref="E1333:F1333"/>
    <mergeCell ref="E1334:F1334"/>
    <mergeCell ref="E1335:F1335"/>
    <mergeCell ref="E1336:F1336"/>
    <mergeCell ref="E1337:F1337"/>
    <mergeCell ref="E1326:F1326"/>
    <mergeCell ref="E1327:F1327"/>
    <mergeCell ref="E1328:F1328"/>
    <mergeCell ref="E1329:F1329"/>
    <mergeCell ref="E1330:F1330"/>
    <mergeCell ref="E1331:F1331"/>
    <mergeCell ref="E1320:F1320"/>
    <mergeCell ref="E1321:F1321"/>
    <mergeCell ref="E1322:F1322"/>
    <mergeCell ref="E1323:F1323"/>
    <mergeCell ref="E1324:F1324"/>
    <mergeCell ref="A1325:J1325"/>
    <mergeCell ref="E1314:F1314"/>
    <mergeCell ref="E1315:F1315"/>
    <mergeCell ref="E1316:F1316"/>
    <mergeCell ref="E1317:F1317"/>
    <mergeCell ref="E1318:F1318"/>
    <mergeCell ref="E1319:F1319"/>
    <mergeCell ref="E1308:F1308"/>
    <mergeCell ref="E1309:F1309"/>
    <mergeCell ref="E1310:F1310"/>
    <mergeCell ref="E1311:F1311"/>
    <mergeCell ref="E1312:F1312"/>
    <mergeCell ref="E1313:F1313"/>
    <mergeCell ref="E1302:F1302"/>
    <mergeCell ref="E1303:F1303"/>
    <mergeCell ref="E1304:F1304"/>
    <mergeCell ref="E1305:F1305"/>
    <mergeCell ref="E1306:F1306"/>
    <mergeCell ref="E1307:F1307"/>
    <mergeCell ref="E1294:F1294"/>
    <mergeCell ref="E1295:F1295"/>
    <mergeCell ref="E1296:F1296"/>
    <mergeCell ref="E1297:F1297"/>
    <mergeCell ref="E1298:F1298"/>
    <mergeCell ref="H1300:I1300"/>
    <mergeCell ref="E1288:F1288"/>
    <mergeCell ref="E1289:F1289"/>
    <mergeCell ref="E1290:F1290"/>
    <mergeCell ref="E1291:F1291"/>
    <mergeCell ref="E1292:F1292"/>
    <mergeCell ref="A1293:J1293"/>
    <mergeCell ref="E1280:F1280"/>
    <mergeCell ref="E1281:F1281"/>
    <mergeCell ref="E1282:F1282"/>
    <mergeCell ref="H1284:I1284"/>
    <mergeCell ref="E1286:F1286"/>
    <mergeCell ref="E1287:F1287"/>
    <mergeCell ref="E1272:F1272"/>
    <mergeCell ref="E1273:F1273"/>
    <mergeCell ref="H1275:I1275"/>
    <mergeCell ref="A1277:J1277"/>
    <mergeCell ref="E1278:F1278"/>
    <mergeCell ref="E1279:F1279"/>
    <mergeCell ref="E1266:F1266"/>
    <mergeCell ref="E1267:F1267"/>
    <mergeCell ref="E1268:F1268"/>
    <mergeCell ref="E1269:F1269"/>
    <mergeCell ref="E1270:F1270"/>
    <mergeCell ref="E1271:F1271"/>
    <mergeCell ref="E1260:F1260"/>
    <mergeCell ref="E1261:F1261"/>
    <mergeCell ref="E1262:F1262"/>
    <mergeCell ref="E1263:F1263"/>
    <mergeCell ref="E1264:F1264"/>
    <mergeCell ref="E1265:F1265"/>
    <mergeCell ref="E1254:F1254"/>
    <mergeCell ref="E1255:F1255"/>
    <mergeCell ref="E1256:F1256"/>
    <mergeCell ref="E1257:F1257"/>
    <mergeCell ref="E1258:F1258"/>
    <mergeCell ref="E1259:F1259"/>
    <mergeCell ref="E1248:F1248"/>
    <mergeCell ref="E1249:F1249"/>
    <mergeCell ref="E1250:F1250"/>
    <mergeCell ref="E1251:F1251"/>
    <mergeCell ref="E1252:F1252"/>
    <mergeCell ref="E1253:F1253"/>
    <mergeCell ref="E1240:F1240"/>
    <mergeCell ref="E1241:F1241"/>
    <mergeCell ref="E1242:F1242"/>
    <mergeCell ref="E1243:F1243"/>
    <mergeCell ref="H1245:I1245"/>
    <mergeCell ref="E1247:F1247"/>
    <mergeCell ref="E1234:F1234"/>
    <mergeCell ref="E1235:F1235"/>
    <mergeCell ref="E1236:F1236"/>
    <mergeCell ref="E1237:F1237"/>
    <mergeCell ref="E1238:F1238"/>
    <mergeCell ref="E1239:F1239"/>
    <mergeCell ref="E1226:F1226"/>
    <mergeCell ref="E1227:F1227"/>
    <mergeCell ref="E1228:F1228"/>
    <mergeCell ref="E1229:F1229"/>
    <mergeCell ref="H1231:I1231"/>
    <mergeCell ref="E1233:F1233"/>
    <mergeCell ref="E1220:F1220"/>
    <mergeCell ref="E1221:F1221"/>
    <mergeCell ref="E1222:F1222"/>
    <mergeCell ref="E1223:F1223"/>
    <mergeCell ref="E1224:F1224"/>
    <mergeCell ref="E1225:F1225"/>
    <mergeCell ref="E1212:F1212"/>
    <mergeCell ref="E1213:F1213"/>
    <mergeCell ref="E1214:F1214"/>
    <mergeCell ref="H1216:I1216"/>
    <mergeCell ref="E1218:F1218"/>
    <mergeCell ref="E1219:F1219"/>
    <mergeCell ref="H1205:I1205"/>
    <mergeCell ref="E1207:F1207"/>
    <mergeCell ref="E1208:F1208"/>
    <mergeCell ref="E1209:F1209"/>
    <mergeCell ref="E1210:F1210"/>
    <mergeCell ref="E1211:F1211"/>
    <mergeCell ref="E1198:F1198"/>
    <mergeCell ref="E1199:F1199"/>
    <mergeCell ref="E1200:F1200"/>
    <mergeCell ref="E1201:F1201"/>
    <mergeCell ref="E1202:F1202"/>
    <mergeCell ref="E1203:F1203"/>
    <mergeCell ref="E1190:F1190"/>
    <mergeCell ref="E1191:F1191"/>
    <mergeCell ref="E1192:F1192"/>
    <mergeCell ref="H1194:I1194"/>
    <mergeCell ref="E1196:F1196"/>
    <mergeCell ref="E1197:F1197"/>
    <mergeCell ref="E1182:F1182"/>
    <mergeCell ref="E1183:F1183"/>
    <mergeCell ref="H1185:I1185"/>
    <mergeCell ref="E1187:F1187"/>
    <mergeCell ref="E1188:F1188"/>
    <mergeCell ref="E1189:F1189"/>
    <mergeCell ref="E1176:F1176"/>
    <mergeCell ref="E1177:F1177"/>
    <mergeCell ref="E1178:F1178"/>
    <mergeCell ref="E1179:F1179"/>
    <mergeCell ref="E1180:F1180"/>
    <mergeCell ref="E1181:F1181"/>
    <mergeCell ref="E1170:F1170"/>
    <mergeCell ref="E1171:F1171"/>
    <mergeCell ref="E1172:F1172"/>
    <mergeCell ref="E1173:F1173"/>
    <mergeCell ref="E1174:F1174"/>
    <mergeCell ref="E1175:F1175"/>
    <mergeCell ref="E1162:F1162"/>
    <mergeCell ref="E1163:F1163"/>
    <mergeCell ref="E1164:F1164"/>
    <mergeCell ref="E1165:F1165"/>
    <mergeCell ref="E1166:F1166"/>
    <mergeCell ref="H1168:I1168"/>
    <mergeCell ref="E1154:F1154"/>
    <mergeCell ref="E1155:F1155"/>
    <mergeCell ref="E1156:F1156"/>
    <mergeCell ref="H1158:I1158"/>
    <mergeCell ref="E1160:F1160"/>
    <mergeCell ref="E1161:F1161"/>
    <mergeCell ref="E1146:F1146"/>
    <mergeCell ref="E1147:F1147"/>
    <mergeCell ref="H1149:I1149"/>
    <mergeCell ref="E1151:F1151"/>
    <mergeCell ref="E1152:F1152"/>
    <mergeCell ref="E1153:F1153"/>
    <mergeCell ref="E1140:F1140"/>
    <mergeCell ref="E1141:F1141"/>
    <mergeCell ref="E1142:F1142"/>
    <mergeCell ref="E1143:F1143"/>
    <mergeCell ref="E1144:F1144"/>
    <mergeCell ref="E1145:F1145"/>
    <mergeCell ref="E1132:F1132"/>
    <mergeCell ref="E1133:F1133"/>
    <mergeCell ref="E1134:F1134"/>
    <mergeCell ref="E1135:F1135"/>
    <mergeCell ref="H1137:I1137"/>
    <mergeCell ref="E1139:F1139"/>
    <mergeCell ref="H1125:I1125"/>
    <mergeCell ref="E1127:F1127"/>
    <mergeCell ref="E1128:F1128"/>
    <mergeCell ref="E1129:F1129"/>
    <mergeCell ref="E1130:F1130"/>
    <mergeCell ref="E1131:F1131"/>
    <mergeCell ref="E1118:F1118"/>
    <mergeCell ref="E1119:F1119"/>
    <mergeCell ref="E1120:F1120"/>
    <mergeCell ref="E1121:F1121"/>
    <mergeCell ref="E1122:F1122"/>
    <mergeCell ref="E1123:F1123"/>
    <mergeCell ref="E1110:F1110"/>
    <mergeCell ref="H1112:I1112"/>
    <mergeCell ref="E1114:F1114"/>
    <mergeCell ref="E1115:F1115"/>
    <mergeCell ref="E1116:F1116"/>
    <mergeCell ref="E1117:F1117"/>
    <mergeCell ref="E1102:F1102"/>
    <mergeCell ref="H1104:I1104"/>
    <mergeCell ref="E1106:F1106"/>
    <mergeCell ref="E1107:F1107"/>
    <mergeCell ref="E1108:F1108"/>
    <mergeCell ref="E1109:F1109"/>
    <mergeCell ref="E1094:F1094"/>
    <mergeCell ref="H1096:I1096"/>
    <mergeCell ref="E1098:F1098"/>
    <mergeCell ref="E1099:F1099"/>
    <mergeCell ref="E1100:F1100"/>
    <mergeCell ref="E1101:F1101"/>
    <mergeCell ref="E1086:F1086"/>
    <mergeCell ref="H1088:I1088"/>
    <mergeCell ref="E1090:F1090"/>
    <mergeCell ref="E1091:F1091"/>
    <mergeCell ref="E1092:F1092"/>
    <mergeCell ref="E1093:F1093"/>
    <mergeCell ref="E1078:F1078"/>
    <mergeCell ref="H1080:I1080"/>
    <mergeCell ref="E1082:F1082"/>
    <mergeCell ref="E1083:F1083"/>
    <mergeCell ref="E1084:F1084"/>
    <mergeCell ref="E1085:F1085"/>
    <mergeCell ref="H1071:I1071"/>
    <mergeCell ref="E1073:F1073"/>
    <mergeCell ref="E1074:F1074"/>
    <mergeCell ref="E1075:F1075"/>
    <mergeCell ref="E1076:F1076"/>
    <mergeCell ref="E1077:F1077"/>
    <mergeCell ref="H1063:I1063"/>
    <mergeCell ref="E1065:F1065"/>
    <mergeCell ref="E1066:F1066"/>
    <mergeCell ref="E1067:F1067"/>
    <mergeCell ref="E1068:F1068"/>
    <mergeCell ref="E1069:F1069"/>
    <mergeCell ref="H1055:I1055"/>
    <mergeCell ref="E1057:F1057"/>
    <mergeCell ref="E1058:F1058"/>
    <mergeCell ref="E1059:F1059"/>
    <mergeCell ref="E1060:F1060"/>
    <mergeCell ref="E1061:F1061"/>
    <mergeCell ref="H1047:I1047"/>
    <mergeCell ref="E1049:F1049"/>
    <mergeCell ref="E1050:F1050"/>
    <mergeCell ref="E1051:F1051"/>
    <mergeCell ref="E1052:F1052"/>
    <mergeCell ref="E1053:F1053"/>
    <mergeCell ref="H1039:I1039"/>
    <mergeCell ref="E1041:F1041"/>
    <mergeCell ref="E1042:F1042"/>
    <mergeCell ref="E1043:F1043"/>
    <mergeCell ref="E1044:F1044"/>
    <mergeCell ref="E1045:F1045"/>
    <mergeCell ref="E1030:F1030"/>
    <mergeCell ref="H1032:I1032"/>
    <mergeCell ref="E1034:F1034"/>
    <mergeCell ref="E1035:F1035"/>
    <mergeCell ref="E1036:F1036"/>
    <mergeCell ref="E1037:F1037"/>
    <mergeCell ref="E1022:F1022"/>
    <mergeCell ref="E1023:F1023"/>
    <mergeCell ref="H1025:I1025"/>
    <mergeCell ref="E1027:F1027"/>
    <mergeCell ref="E1028:F1028"/>
    <mergeCell ref="E1029:F1029"/>
    <mergeCell ref="E1016:F1016"/>
    <mergeCell ref="E1017:F1017"/>
    <mergeCell ref="E1018:F1018"/>
    <mergeCell ref="E1019:F1019"/>
    <mergeCell ref="E1020:F1020"/>
    <mergeCell ref="E1021:F1021"/>
    <mergeCell ref="E1008:F1008"/>
    <mergeCell ref="E1009:F1009"/>
    <mergeCell ref="H1011:I1011"/>
    <mergeCell ref="E1013:F1013"/>
    <mergeCell ref="E1014:F1014"/>
    <mergeCell ref="E1015:F1015"/>
    <mergeCell ref="E1000:F1000"/>
    <mergeCell ref="H1002:I1002"/>
    <mergeCell ref="E1004:F1004"/>
    <mergeCell ref="E1005:F1005"/>
    <mergeCell ref="E1006:F1006"/>
    <mergeCell ref="E1007:F1007"/>
    <mergeCell ref="E992:F992"/>
    <mergeCell ref="H994:I994"/>
    <mergeCell ref="E996:F996"/>
    <mergeCell ref="E997:F997"/>
    <mergeCell ref="E998:F998"/>
    <mergeCell ref="E999:F999"/>
    <mergeCell ref="H985:I985"/>
    <mergeCell ref="E987:F987"/>
    <mergeCell ref="E988:F988"/>
    <mergeCell ref="E989:F989"/>
    <mergeCell ref="E990:F990"/>
    <mergeCell ref="E991:F991"/>
    <mergeCell ref="E978:F978"/>
    <mergeCell ref="E979:F979"/>
    <mergeCell ref="E980:F980"/>
    <mergeCell ref="E981:F981"/>
    <mergeCell ref="E982:F982"/>
    <mergeCell ref="E983:F983"/>
    <mergeCell ref="E970:F970"/>
    <mergeCell ref="E971:F971"/>
    <mergeCell ref="E972:F972"/>
    <mergeCell ref="E973:F973"/>
    <mergeCell ref="E974:F974"/>
    <mergeCell ref="H976:I976"/>
    <mergeCell ref="E962:F962"/>
    <mergeCell ref="E963:F963"/>
    <mergeCell ref="E964:F964"/>
    <mergeCell ref="E965:F965"/>
    <mergeCell ref="H967:I967"/>
    <mergeCell ref="E969:F969"/>
    <mergeCell ref="E954:F954"/>
    <mergeCell ref="E955:F955"/>
    <mergeCell ref="E956:F956"/>
    <mergeCell ref="E957:F957"/>
    <mergeCell ref="E958:F958"/>
    <mergeCell ref="H960:I960"/>
    <mergeCell ref="E946:F946"/>
    <mergeCell ref="E947:F947"/>
    <mergeCell ref="E948:F948"/>
    <mergeCell ref="E949:F949"/>
    <mergeCell ref="E950:F950"/>
    <mergeCell ref="H952:I952"/>
    <mergeCell ref="E938:F938"/>
    <mergeCell ref="E939:F939"/>
    <mergeCell ref="E940:F940"/>
    <mergeCell ref="E941:F941"/>
    <mergeCell ref="H943:I943"/>
    <mergeCell ref="E945:F945"/>
    <mergeCell ref="E930:F930"/>
    <mergeCell ref="E931:F931"/>
    <mergeCell ref="E932:F932"/>
    <mergeCell ref="H934:I934"/>
    <mergeCell ref="E936:F936"/>
    <mergeCell ref="E937:F937"/>
    <mergeCell ref="E922:F922"/>
    <mergeCell ref="E923:F923"/>
    <mergeCell ref="H925:I925"/>
    <mergeCell ref="E927:F927"/>
    <mergeCell ref="E928:F928"/>
    <mergeCell ref="E929:F929"/>
    <mergeCell ref="E914:F914"/>
    <mergeCell ref="E915:F915"/>
    <mergeCell ref="H917:I917"/>
    <mergeCell ref="E919:F919"/>
    <mergeCell ref="E920:F920"/>
    <mergeCell ref="E921:F921"/>
    <mergeCell ref="E906:F906"/>
    <mergeCell ref="H908:I908"/>
    <mergeCell ref="E910:F910"/>
    <mergeCell ref="E911:F911"/>
    <mergeCell ref="E912:F912"/>
    <mergeCell ref="E913:F913"/>
    <mergeCell ref="E898:F898"/>
    <mergeCell ref="H900:I900"/>
    <mergeCell ref="E902:F902"/>
    <mergeCell ref="E903:F903"/>
    <mergeCell ref="E904:F904"/>
    <mergeCell ref="E905:F905"/>
    <mergeCell ref="E890:F890"/>
    <mergeCell ref="H892:I892"/>
    <mergeCell ref="E894:F894"/>
    <mergeCell ref="E895:F895"/>
    <mergeCell ref="E896:F896"/>
    <mergeCell ref="E897:F897"/>
    <mergeCell ref="E882:F882"/>
    <mergeCell ref="H884:I884"/>
    <mergeCell ref="E886:F886"/>
    <mergeCell ref="E887:F887"/>
    <mergeCell ref="E888:F888"/>
    <mergeCell ref="E889:F889"/>
    <mergeCell ref="E874:F874"/>
    <mergeCell ref="H876:I876"/>
    <mergeCell ref="E878:F878"/>
    <mergeCell ref="E879:F879"/>
    <mergeCell ref="E880:F880"/>
    <mergeCell ref="E881:F881"/>
    <mergeCell ref="E866:F866"/>
    <mergeCell ref="H868:I868"/>
    <mergeCell ref="E870:F870"/>
    <mergeCell ref="E871:F871"/>
    <mergeCell ref="E872:F872"/>
    <mergeCell ref="E873:F873"/>
    <mergeCell ref="E858:F858"/>
    <mergeCell ref="H860:I860"/>
    <mergeCell ref="E862:F862"/>
    <mergeCell ref="E863:F863"/>
    <mergeCell ref="E864:F864"/>
    <mergeCell ref="E865:F865"/>
    <mergeCell ref="H851:I851"/>
    <mergeCell ref="E853:F853"/>
    <mergeCell ref="E854:F854"/>
    <mergeCell ref="E855:F855"/>
    <mergeCell ref="E856:F856"/>
    <mergeCell ref="E857:F857"/>
    <mergeCell ref="H843:I843"/>
    <mergeCell ref="E845:F845"/>
    <mergeCell ref="E846:F846"/>
    <mergeCell ref="E847:F847"/>
    <mergeCell ref="E848:F848"/>
    <mergeCell ref="E849:F849"/>
    <mergeCell ref="E836:F836"/>
    <mergeCell ref="E837:F837"/>
    <mergeCell ref="E838:F838"/>
    <mergeCell ref="E839:F839"/>
    <mergeCell ref="E840:F840"/>
    <mergeCell ref="E841:F841"/>
    <mergeCell ref="E828:F828"/>
    <mergeCell ref="E829:F829"/>
    <mergeCell ref="E830:F830"/>
    <mergeCell ref="E831:F831"/>
    <mergeCell ref="H833:I833"/>
    <mergeCell ref="E835:F835"/>
    <mergeCell ref="E820:F820"/>
    <mergeCell ref="E821:F821"/>
    <mergeCell ref="E822:F822"/>
    <mergeCell ref="H824:I824"/>
    <mergeCell ref="E826:F826"/>
    <mergeCell ref="E827:F827"/>
    <mergeCell ref="E812:F812"/>
    <mergeCell ref="E813:F813"/>
    <mergeCell ref="E814:F814"/>
    <mergeCell ref="H816:I816"/>
    <mergeCell ref="E818:F818"/>
    <mergeCell ref="E819:F819"/>
    <mergeCell ref="E804:F804"/>
    <mergeCell ref="E805:F805"/>
    <mergeCell ref="E806:F806"/>
    <mergeCell ref="H808:I808"/>
    <mergeCell ref="E810:F810"/>
    <mergeCell ref="E811:F811"/>
    <mergeCell ref="E796:F796"/>
    <mergeCell ref="E797:F797"/>
    <mergeCell ref="H799:I799"/>
    <mergeCell ref="E801:F801"/>
    <mergeCell ref="E802:F802"/>
    <mergeCell ref="E803:F803"/>
    <mergeCell ref="E788:F788"/>
    <mergeCell ref="H790:I790"/>
    <mergeCell ref="E792:F792"/>
    <mergeCell ref="E793:F793"/>
    <mergeCell ref="E794:F794"/>
    <mergeCell ref="E795:F795"/>
    <mergeCell ref="E782:F782"/>
    <mergeCell ref="E783:F783"/>
    <mergeCell ref="E784:F784"/>
    <mergeCell ref="E785:F785"/>
    <mergeCell ref="E786:F786"/>
    <mergeCell ref="E787:F787"/>
    <mergeCell ref="E774:F774"/>
    <mergeCell ref="E775:F775"/>
    <mergeCell ref="E776:F776"/>
    <mergeCell ref="E777:F777"/>
    <mergeCell ref="E778:F778"/>
    <mergeCell ref="H780:I780"/>
    <mergeCell ref="E766:F766"/>
    <mergeCell ref="E767:F767"/>
    <mergeCell ref="E768:F768"/>
    <mergeCell ref="E769:F769"/>
    <mergeCell ref="E770:F770"/>
    <mergeCell ref="H772:I772"/>
    <mergeCell ref="E758:F758"/>
    <mergeCell ref="E759:F759"/>
    <mergeCell ref="E760:F760"/>
    <mergeCell ref="E761:F761"/>
    <mergeCell ref="E762:F762"/>
    <mergeCell ref="H764:I764"/>
    <mergeCell ref="E750:F750"/>
    <mergeCell ref="E751:F751"/>
    <mergeCell ref="E752:F752"/>
    <mergeCell ref="H754:I754"/>
    <mergeCell ref="E756:F756"/>
    <mergeCell ref="E757:F757"/>
    <mergeCell ref="E742:F742"/>
    <mergeCell ref="H744:I744"/>
    <mergeCell ref="E746:F746"/>
    <mergeCell ref="E747:F747"/>
    <mergeCell ref="E748:F748"/>
    <mergeCell ref="E749:F749"/>
    <mergeCell ref="H735:I735"/>
    <mergeCell ref="E737:F737"/>
    <mergeCell ref="E738:F738"/>
    <mergeCell ref="E739:F739"/>
    <mergeCell ref="E740:F740"/>
    <mergeCell ref="E741:F741"/>
    <mergeCell ref="E728:F728"/>
    <mergeCell ref="E729:F729"/>
    <mergeCell ref="E730:F730"/>
    <mergeCell ref="E731:F731"/>
    <mergeCell ref="E732:F732"/>
    <mergeCell ref="E733:F733"/>
    <mergeCell ref="E720:F720"/>
    <mergeCell ref="E721:F721"/>
    <mergeCell ref="E722:F722"/>
    <mergeCell ref="E723:F723"/>
    <mergeCell ref="E724:F724"/>
    <mergeCell ref="H726:I726"/>
    <mergeCell ref="E712:F712"/>
    <mergeCell ref="E713:F713"/>
    <mergeCell ref="E714:F714"/>
    <mergeCell ref="E715:F715"/>
    <mergeCell ref="H717:I717"/>
    <mergeCell ref="E719:F719"/>
    <mergeCell ref="E704:F704"/>
    <mergeCell ref="H706:I706"/>
    <mergeCell ref="E708:F708"/>
    <mergeCell ref="E709:F709"/>
    <mergeCell ref="E710:F710"/>
    <mergeCell ref="E711:F711"/>
    <mergeCell ref="E698:F698"/>
    <mergeCell ref="E699:F699"/>
    <mergeCell ref="E700:F700"/>
    <mergeCell ref="E701:F701"/>
    <mergeCell ref="E702:F702"/>
    <mergeCell ref="E703:F703"/>
    <mergeCell ref="E690:F690"/>
    <mergeCell ref="E691:F691"/>
    <mergeCell ref="E692:F692"/>
    <mergeCell ref="E693:F693"/>
    <mergeCell ref="H695:I695"/>
    <mergeCell ref="E697:F697"/>
    <mergeCell ref="E682:F682"/>
    <mergeCell ref="H684:I684"/>
    <mergeCell ref="E686:F686"/>
    <mergeCell ref="E687:F687"/>
    <mergeCell ref="E688:F688"/>
    <mergeCell ref="E689:F689"/>
    <mergeCell ref="E676:F676"/>
    <mergeCell ref="E677:F677"/>
    <mergeCell ref="E678:F678"/>
    <mergeCell ref="E679:F679"/>
    <mergeCell ref="E680:F680"/>
    <mergeCell ref="E681:F681"/>
    <mergeCell ref="E668:F668"/>
    <mergeCell ref="E669:F669"/>
    <mergeCell ref="E670:F670"/>
    <mergeCell ref="E671:F671"/>
    <mergeCell ref="H673:I673"/>
    <mergeCell ref="E675:F675"/>
    <mergeCell ref="E660:F660"/>
    <mergeCell ref="H662:I662"/>
    <mergeCell ref="E664:F664"/>
    <mergeCell ref="E665:F665"/>
    <mergeCell ref="E666:F666"/>
    <mergeCell ref="E667:F667"/>
    <mergeCell ref="E654:F654"/>
    <mergeCell ref="E655:F655"/>
    <mergeCell ref="E656:F656"/>
    <mergeCell ref="E657:F657"/>
    <mergeCell ref="E658:F658"/>
    <mergeCell ref="E659:F659"/>
    <mergeCell ref="E646:F646"/>
    <mergeCell ref="E647:F647"/>
    <mergeCell ref="E648:F648"/>
    <mergeCell ref="E649:F649"/>
    <mergeCell ref="H651:I651"/>
    <mergeCell ref="E653:F653"/>
    <mergeCell ref="E638:F638"/>
    <mergeCell ref="H640:I640"/>
    <mergeCell ref="E642:F642"/>
    <mergeCell ref="E643:F643"/>
    <mergeCell ref="E644:F644"/>
    <mergeCell ref="E645:F645"/>
    <mergeCell ref="H631:I631"/>
    <mergeCell ref="E633:F633"/>
    <mergeCell ref="E634:F634"/>
    <mergeCell ref="E635:F635"/>
    <mergeCell ref="E636:F636"/>
    <mergeCell ref="E637:F637"/>
    <mergeCell ref="E624:F624"/>
    <mergeCell ref="E625:F625"/>
    <mergeCell ref="E626:F626"/>
    <mergeCell ref="E627:F627"/>
    <mergeCell ref="E628:F628"/>
    <mergeCell ref="E629:F629"/>
    <mergeCell ref="E616:F616"/>
    <mergeCell ref="E617:F617"/>
    <mergeCell ref="E618:F618"/>
    <mergeCell ref="E619:F619"/>
    <mergeCell ref="H621:I621"/>
    <mergeCell ref="E623:F623"/>
    <mergeCell ref="E608:F608"/>
    <mergeCell ref="E609:F609"/>
    <mergeCell ref="E610:F610"/>
    <mergeCell ref="H612:I612"/>
    <mergeCell ref="E614:F614"/>
    <mergeCell ref="E615:F615"/>
    <mergeCell ref="E600:F600"/>
    <mergeCell ref="E601:F601"/>
    <mergeCell ref="E602:F602"/>
    <mergeCell ref="E603:F603"/>
    <mergeCell ref="E604:F604"/>
    <mergeCell ref="H606:I606"/>
    <mergeCell ref="E592:F592"/>
    <mergeCell ref="E593:F593"/>
    <mergeCell ref="E594:F594"/>
    <mergeCell ref="E595:F595"/>
    <mergeCell ref="E596:F596"/>
    <mergeCell ref="H598:I598"/>
    <mergeCell ref="E584:F584"/>
    <mergeCell ref="E585:F585"/>
    <mergeCell ref="E586:F586"/>
    <mergeCell ref="E587:F587"/>
    <mergeCell ref="H589:I589"/>
    <mergeCell ref="E591:F591"/>
    <mergeCell ref="E576:F576"/>
    <mergeCell ref="H578:I578"/>
    <mergeCell ref="E580:F580"/>
    <mergeCell ref="E581:F581"/>
    <mergeCell ref="E582:F582"/>
    <mergeCell ref="E583:F583"/>
    <mergeCell ref="E570:F570"/>
    <mergeCell ref="E571:F571"/>
    <mergeCell ref="E572:F572"/>
    <mergeCell ref="E573:F573"/>
    <mergeCell ref="E574:F574"/>
    <mergeCell ref="E575:F575"/>
    <mergeCell ref="E562:F562"/>
    <mergeCell ref="E563:F563"/>
    <mergeCell ref="E564:F564"/>
    <mergeCell ref="E565:F565"/>
    <mergeCell ref="E566:F566"/>
    <mergeCell ref="H568:I568"/>
    <mergeCell ref="E554:F554"/>
    <mergeCell ref="E555:F555"/>
    <mergeCell ref="E556:F556"/>
    <mergeCell ref="E557:F557"/>
    <mergeCell ref="H559:I559"/>
    <mergeCell ref="E561:F561"/>
    <mergeCell ref="E546:F546"/>
    <mergeCell ref="E547:F547"/>
    <mergeCell ref="E548:F548"/>
    <mergeCell ref="H550:I550"/>
    <mergeCell ref="E552:F552"/>
    <mergeCell ref="E553:F553"/>
    <mergeCell ref="E538:F538"/>
    <mergeCell ref="E539:F539"/>
    <mergeCell ref="E540:F540"/>
    <mergeCell ref="H542:I542"/>
    <mergeCell ref="E544:F544"/>
    <mergeCell ref="E545:F545"/>
    <mergeCell ref="E530:F530"/>
    <mergeCell ref="E531:F531"/>
    <mergeCell ref="E532:F532"/>
    <mergeCell ref="H534:I534"/>
    <mergeCell ref="E536:F536"/>
    <mergeCell ref="E537:F537"/>
    <mergeCell ref="E522:F522"/>
    <mergeCell ref="H524:I524"/>
    <mergeCell ref="E526:F526"/>
    <mergeCell ref="E527:F527"/>
    <mergeCell ref="E528:F528"/>
    <mergeCell ref="E529:F529"/>
    <mergeCell ref="E516:F516"/>
    <mergeCell ref="E517:F517"/>
    <mergeCell ref="E518:F518"/>
    <mergeCell ref="E519:F519"/>
    <mergeCell ref="E520:F520"/>
    <mergeCell ref="E521:F521"/>
    <mergeCell ref="E508:F508"/>
    <mergeCell ref="E509:F509"/>
    <mergeCell ref="E510:F510"/>
    <mergeCell ref="E511:F511"/>
    <mergeCell ref="E512:F512"/>
    <mergeCell ref="H514:I514"/>
    <mergeCell ref="E500:F500"/>
    <mergeCell ref="E501:F501"/>
    <mergeCell ref="E502:F502"/>
    <mergeCell ref="H504:I504"/>
    <mergeCell ref="E506:F506"/>
    <mergeCell ref="E507:F507"/>
    <mergeCell ref="E492:F492"/>
    <mergeCell ref="H494:I494"/>
    <mergeCell ref="E496:F496"/>
    <mergeCell ref="E497:F497"/>
    <mergeCell ref="E498:F498"/>
    <mergeCell ref="E499:F499"/>
    <mergeCell ref="E486:F486"/>
    <mergeCell ref="E487:F487"/>
    <mergeCell ref="E488:F488"/>
    <mergeCell ref="E489:F489"/>
    <mergeCell ref="E490:F490"/>
    <mergeCell ref="E491:F491"/>
    <mergeCell ref="E480:F480"/>
    <mergeCell ref="E481:F481"/>
    <mergeCell ref="E482:F482"/>
    <mergeCell ref="E483:F483"/>
    <mergeCell ref="E484:F484"/>
    <mergeCell ref="E485:F485"/>
    <mergeCell ref="E474:F474"/>
    <mergeCell ref="E475:F475"/>
    <mergeCell ref="E476:F476"/>
    <mergeCell ref="E477:F477"/>
    <mergeCell ref="E478:F478"/>
    <mergeCell ref="E479:F479"/>
    <mergeCell ref="E468:F468"/>
    <mergeCell ref="A469:J469"/>
    <mergeCell ref="E470:F470"/>
    <mergeCell ref="E471:F471"/>
    <mergeCell ref="E472:F472"/>
    <mergeCell ref="E473:F473"/>
    <mergeCell ref="H461:I461"/>
    <mergeCell ref="E463:F463"/>
    <mergeCell ref="E464:F464"/>
    <mergeCell ref="E465:F465"/>
    <mergeCell ref="E466:F466"/>
    <mergeCell ref="E467:F467"/>
    <mergeCell ref="E454:F454"/>
    <mergeCell ref="E455:F455"/>
    <mergeCell ref="E456:F456"/>
    <mergeCell ref="E457:F457"/>
    <mergeCell ref="E458:F458"/>
    <mergeCell ref="E459:F459"/>
    <mergeCell ref="E446:F446"/>
    <mergeCell ref="E447:F447"/>
    <mergeCell ref="E448:F448"/>
    <mergeCell ref="E449:F449"/>
    <mergeCell ref="H451:I451"/>
    <mergeCell ref="E453:F453"/>
    <mergeCell ref="E438:F438"/>
    <mergeCell ref="E439:F439"/>
    <mergeCell ref="H441:I441"/>
    <mergeCell ref="E443:F443"/>
    <mergeCell ref="E444:F444"/>
    <mergeCell ref="E445:F445"/>
    <mergeCell ref="E432:F432"/>
    <mergeCell ref="E433:F433"/>
    <mergeCell ref="E434:F434"/>
    <mergeCell ref="E435:F435"/>
    <mergeCell ref="E436:F436"/>
    <mergeCell ref="E437:F437"/>
    <mergeCell ref="E424:F424"/>
    <mergeCell ref="E425:F425"/>
    <mergeCell ref="E426:F426"/>
    <mergeCell ref="H428:I428"/>
    <mergeCell ref="E430:F430"/>
    <mergeCell ref="E431:F431"/>
    <mergeCell ref="E416:F416"/>
    <mergeCell ref="E417:F417"/>
    <mergeCell ref="H419:I419"/>
    <mergeCell ref="E421:F421"/>
    <mergeCell ref="E422:F422"/>
    <mergeCell ref="E423:F423"/>
    <mergeCell ref="E410:F410"/>
    <mergeCell ref="E411:F411"/>
    <mergeCell ref="E412:F412"/>
    <mergeCell ref="E413:F413"/>
    <mergeCell ref="E414:F414"/>
    <mergeCell ref="E415:F415"/>
    <mergeCell ref="E402:F402"/>
    <mergeCell ref="E403:F403"/>
    <mergeCell ref="E404:F404"/>
    <mergeCell ref="E405:F405"/>
    <mergeCell ref="E406:F406"/>
    <mergeCell ref="H408:I408"/>
    <mergeCell ref="E394:F394"/>
    <mergeCell ref="E395:F395"/>
    <mergeCell ref="E396:F396"/>
    <mergeCell ref="E397:F397"/>
    <mergeCell ref="E398:F398"/>
    <mergeCell ref="H400:I400"/>
    <mergeCell ref="H385:I385"/>
    <mergeCell ref="E387:F387"/>
    <mergeCell ref="E388:F388"/>
    <mergeCell ref="E389:F389"/>
    <mergeCell ref="H391:I391"/>
    <mergeCell ref="E393:F393"/>
    <mergeCell ref="E378:F378"/>
    <mergeCell ref="E379:F379"/>
    <mergeCell ref="E380:F380"/>
    <mergeCell ref="E381:F381"/>
    <mergeCell ref="E382:F382"/>
    <mergeCell ref="E383:F383"/>
    <mergeCell ref="H371:I371"/>
    <mergeCell ref="E373:F373"/>
    <mergeCell ref="E374:F374"/>
    <mergeCell ref="E375:F375"/>
    <mergeCell ref="E376:F376"/>
    <mergeCell ref="E377:F377"/>
    <mergeCell ref="E364:F364"/>
    <mergeCell ref="E365:F365"/>
    <mergeCell ref="E366:F366"/>
    <mergeCell ref="E367:F367"/>
    <mergeCell ref="E368:F368"/>
    <mergeCell ref="E369:F369"/>
    <mergeCell ref="E356:F356"/>
    <mergeCell ref="E357:F357"/>
    <mergeCell ref="E358:F358"/>
    <mergeCell ref="E359:F359"/>
    <mergeCell ref="H361:I361"/>
    <mergeCell ref="E363:F363"/>
    <mergeCell ref="E350:F350"/>
    <mergeCell ref="E351:F351"/>
    <mergeCell ref="E352:F352"/>
    <mergeCell ref="E353:F353"/>
    <mergeCell ref="E354:F354"/>
    <mergeCell ref="E355:F355"/>
    <mergeCell ref="E342:F342"/>
    <mergeCell ref="E343:F343"/>
    <mergeCell ref="E344:F344"/>
    <mergeCell ref="E345:F345"/>
    <mergeCell ref="H347:I347"/>
    <mergeCell ref="E349:F349"/>
    <mergeCell ref="E334:F334"/>
    <mergeCell ref="E335:F335"/>
    <mergeCell ref="E336:F336"/>
    <mergeCell ref="E337:F337"/>
    <mergeCell ref="H339:I339"/>
    <mergeCell ref="E341:F341"/>
    <mergeCell ref="E328:F328"/>
    <mergeCell ref="E329:F329"/>
    <mergeCell ref="E330:F330"/>
    <mergeCell ref="E331:F331"/>
    <mergeCell ref="E332:F332"/>
    <mergeCell ref="E333:F333"/>
    <mergeCell ref="E320:F320"/>
    <mergeCell ref="E321:F321"/>
    <mergeCell ref="E322:F322"/>
    <mergeCell ref="H324:I324"/>
    <mergeCell ref="E326:F326"/>
    <mergeCell ref="E327:F327"/>
    <mergeCell ref="E312:F312"/>
    <mergeCell ref="E313:F313"/>
    <mergeCell ref="E314:F314"/>
    <mergeCell ref="H316:I316"/>
    <mergeCell ref="E318:F318"/>
    <mergeCell ref="E319:F319"/>
    <mergeCell ref="E306:F306"/>
    <mergeCell ref="E307:F307"/>
    <mergeCell ref="E308:F308"/>
    <mergeCell ref="E309:F309"/>
    <mergeCell ref="E310:F310"/>
    <mergeCell ref="E311:F311"/>
    <mergeCell ref="E298:F298"/>
    <mergeCell ref="E299:F299"/>
    <mergeCell ref="H301:I301"/>
    <mergeCell ref="E303:F303"/>
    <mergeCell ref="E304:F304"/>
    <mergeCell ref="E305:F305"/>
    <mergeCell ref="E290:F290"/>
    <mergeCell ref="H292:I292"/>
    <mergeCell ref="E294:F294"/>
    <mergeCell ref="E295:F295"/>
    <mergeCell ref="E296:F296"/>
    <mergeCell ref="E297:F297"/>
    <mergeCell ref="E284:F284"/>
    <mergeCell ref="E285:F285"/>
    <mergeCell ref="E286:F286"/>
    <mergeCell ref="E287:F287"/>
    <mergeCell ref="E288:F288"/>
    <mergeCell ref="E289:F289"/>
    <mergeCell ref="E276:F276"/>
    <mergeCell ref="E277:F277"/>
    <mergeCell ref="E278:F278"/>
    <mergeCell ref="E279:F279"/>
    <mergeCell ref="E280:F280"/>
    <mergeCell ref="H282:I282"/>
    <mergeCell ref="E268:F268"/>
    <mergeCell ref="E269:F269"/>
    <mergeCell ref="E270:F270"/>
    <mergeCell ref="H272:I272"/>
    <mergeCell ref="E274:F274"/>
    <mergeCell ref="E275:F275"/>
    <mergeCell ref="E260:F260"/>
    <mergeCell ref="H262:I262"/>
    <mergeCell ref="E264:F264"/>
    <mergeCell ref="E265:F265"/>
    <mergeCell ref="E266:F266"/>
    <mergeCell ref="E267:F267"/>
    <mergeCell ref="E254:F254"/>
    <mergeCell ref="E255:F255"/>
    <mergeCell ref="E256:F256"/>
    <mergeCell ref="E257:F257"/>
    <mergeCell ref="E258:F258"/>
    <mergeCell ref="E259:F259"/>
    <mergeCell ref="E246:F246"/>
    <mergeCell ref="E247:F247"/>
    <mergeCell ref="E248:F248"/>
    <mergeCell ref="E249:F249"/>
    <mergeCell ref="E250:F250"/>
    <mergeCell ref="H252:I252"/>
    <mergeCell ref="E238:F238"/>
    <mergeCell ref="E239:F239"/>
    <mergeCell ref="E240:F240"/>
    <mergeCell ref="H242:I242"/>
    <mergeCell ref="E244:F244"/>
    <mergeCell ref="E245:F245"/>
    <mergeCell ref="E230:F230"/>
    <mergeCell ref="H232:I232"/>
    <mergeCell ref="E234:F234"/>
    <mergeCell ref="E235:F235"/>
    <mergeCell ref="E236:F236"/>
    <mergeCell ref="E237:F237"/>
    <mergeCell ref="E224:F224"/>
    <mergeCell ref="E225:F225"/>
    <mergeCell ref="E226:F226"/>
    <mergeCell ref="E227:F227"/>
    <mergeCell ref="E228:F228"/>
    <mergeCell ref="E229:F229"/>
    <mergeCell ref="E216:F216"/>
    <mergeCell ref="E217:F217"/>
    <mergeCell ref="E218:F218"/>
    <mergeCell ref="E219:F219"/>
    <mergeCell ref="E220:F220"/>
    <mergeCell ref="H222:I222"/>
    <mergeCell ref="E208:F208"/>
    <mergeCell ref="E209:F209"/>
    <mergeCell ref="E210:F210"/>
    <mergeCell ref="H212:I212"/>
    <mergeCell ref="E214:F214"/>
    <mergeCell ref="E215:F215"/>
    <mergeCell ref="E200:F200"/>
    <mergeCell ref="H202:I202"/>
    <mergeCell ref="E204:F204"/>
    <mergeCell ref="E205:F205"/>
    <mergeCell ref="E206:F206"/>
    <mergeCell ref="E207:F207"/>
    <mergeCell ref="E194:F194"/>
    <mergeCell ref="E195:F195"/>
    <mergeCell ref="E196:F196"/>
    <mergeCell ref="E197:F197"/>
    <mergeCell ref="E198:F198"/>
    <mergeCell ref="E199:F199"/>
    <mergeCell ref="E186:F186"/>
    <mergeCell ref="E187:F187"/>
    <mergeCell ref="E188:F188"/>
    <mergeCell ref="E189:F189"/>
    <mergeCell ref="E190:F190"/>
    <mergeCell ref="H192:I192"/>
    <mergeCell ref="E178:F178"/>
    <mergeCell ref="E179:F179"/>
    <mergeCell ref="E180:F180"/>
    <mergeCell ref="H182:I182"/>
    <mergeCell ref="E184:F184"/>
    <mergeCell ref="E185:F185"/>
    <mergeCell ref="E170:F170"/>
    <mergeCell ref="H172:I172"/>
    <mergeCell ref="E174:F174"/>
    <mergeCell ref="E175:F175"/>
    <mergeCell ref="E176:F176"/>
    <mergeCell ref="E177:F177"/>
    <mergeCell ref="E164:F164"/>
    <mergeCell ref="E165:F165"/>
    <mergeCell ref="E166:F166"/>
    <mergeCell ref="E167:F167"/>
    <mergeCell ref="E168:F168"/>
    <mergeCell ref="E169:F169"/>
    <mergeCell ref="E156:F156"/>
    <mergeCell ref="E157:F157"/>
    <mergeCell ref="E158:F158"/>
    <mergeCell ref="E159:F159"/>
    <mergeCell ref="E160:F160"/>
    <mergeCell ref="H162:I162"/>
    <mergeCell ref="E148:F148"/>
    <mergeCell ref="E149:F149"/>
    <mergeCell ref="E150:F150"/>
    <mergeCell ref="H152:I152"/>
    <mergeCell ref="E154:F154"/>
    <mergeCell ref="E155:F155"/>
    <mergeCell ref="E140:F140"/>
    <mergeCell ref="H142:I142"/>
    <mergeCell ref="E144:F144"/>
    <mergeCell ref="E145:F145"/>
    <mergeCell ref="E146:F146"/>
    <mergeCell ref="E147:F147"/>
    <mergeCell ref="E134:F134"/>
    <mergeCell ref="E135:F135"/>
    <mergeCell ref="E136:F136"/>
    <mergeCell ref="E137:F137"/>
    <mergeCell ref="E138:F138"/>
    <mergeCell ref="E139:F139"/>
    <mergeCell ref="E126:F126"/>
    <mergeCell ref="E127:F127"/>
    <mergeCell ref="E128:F128"/>
    <mergeCell ref="E129:F129"/>
    <mergeCell ref="H131:I131"/>
    <mergeCell ref="E133:F133"/>
    <mergeCell ref="E118:F118"/>
    <mergeCell ref="H120:I120"/>
    <mergeCell ref="E122:F122"/>
    <mergeCell ref="E123:F123"/>
    <mergeCell ref="E124:F124"/>
    <mergeCell ref="E125:F125"/>
    <mergeCell ref="E112:F112"/>
    <mergeCell ref="E113:F113"/>
    <mergeCell ref="E114:F114"/>
    <mergeCell ref="E115:F115"/>
    <mergeCell ref="E116:F116"/>
    <mergeCell ref="E117:F117"/>
    <mergeCell ref="E104:F104"/>
    <mergeCell ref="E105:F105"/>
    <mergeCell ref="E106:F106"/>
    <mergeCell ref="E107:F107"/>
    <mergeCell ref="H109:I109"/>
    <mergeCell ref="E111:F111"/>
    <mergeCell ref="E96:F96"/>
    <mergeCell ref="H98:I98"/>
    <mergeCell ref="E100:F100"/>
    <mergeCell ref="E101:F101"/>
    <mergeCell ref="E102:F102"/>
    <mergeCell ref="E103:F103"/>
    <mergeCell ref="E90:F90"/>
    <mergeCell ref="E91:F91"/>
    <mergeCell ref="E92:F92"/>
    <mergeCell ref="E93:F93"/>
    <mergeCell ref="E94:F94"/>
    <mergeCell ref="E95:F95"/>
    <mergeCell ref="E82:F82"/>
    <mergeCell ref="E83:F83"/>
    <mergeCell ref="E84:F84"/>
    <mergeCell ref="E85:F85"/>
    <mergeCell ref="H87:I87"/>
    <mergeCell ref="E89:F89"/>
    <mergeCell ref="E74:F74"/>
    <mergeCell ref="H76:I76"/>
    <mergeCell ref="E78:F78"/>
    <mergeCell ref="E79:F79"/>
    <mergeCell ref="E80:F80"/>
    <mergeCell ref="E81:F81"/>
    <mergeCell ref="E66:F66"/>
    <mergeCell ref="H68:I68"/>
    <mergeCell ref="E70:F70"/>
    <mergeCell ref="E71:F71"/>
    <mergeCell ref="E72:F72"/>
    <mergeCell ref="E73:F73"/>
    <mergeCell ref="E60:F60"/>
    <mergeCell ref="E61:F61"/>
    <mergeCell ref="E62:F62"/>
    <mergeCell ref="E63:F63"/>
    <mergeCell ref="E64:F64"/>
    <mergeCell ref="E65:F65"/>
    <mergeCell ref="E52:F52"/>
    <mergeCell ref="E53:F53"/>
    <mergeCell ref="E54:F54"/>
    <mergeCell ref="H56:I56"/>
    <mergeCell ref="E58:F58"/>
    <mergeCell ref="E59:F59"/>
    <mergeCell ref="E44:F44"/>
    <mergeCell ref="H46:I46"/>
    <mergeCell ref="E48:F48"/>
    <mergeCell ref="E49:F49"/>
    <mergeCell ref="E50:F50"/>
    <mergeCell ref="E51:F51"/>
    <mergeCell ref="E36:F36"/>
    <mergeCell ref="E37:F37"/>
    <mergeCell ref="E38:F38"/>
    <mergeCell ref="H40:I40"/>
    <mergeCell ref="E42:F42"/>
    <mergeCell ref="E43:F43"/>
    <mergeCell ref="E26:F26"/>
    <mergeCell ref="H28:I28"/>
    <mergeCell ref="E30:F30"/>
    <mergeCell ref="E31:F31"/>
    <mergeCell ref="E32:F32"/>
    <mergeCell ref="H34:I34"/>
    <mergeCell ref="E18:F18"/>
    <mergeCell ref="E19:F19"/>
    <mergeCell ref="E20:F20"/>
    <mergeCell ref="H22:I22"/>
    <mergeCell ref="E24:F24"/>
    <mergeCell ref="E25:F25"/>
    <mergeCell ref="E12:F12"/>
    <mergeCell ref="E13:F13"/>
    <mergeCell ref="E14:F14"/>
    <mergeCell ref="E15:F15"/>
    <mergeCell ref="E16:F16"/>
    <mergeCell ref="E17:F17"/>
    <mergeCell ref="A6:J6"/>
    <mergeCell ref="A7:J7"/>
    <mergeCell ref="E8:F8"/>
    <mergeCell ref="E9:F9"/>
    <mergeCell ref="E10:F10"/>
    <mergeCell ref="E11:F11"/>
  </mergeCells>
  <pageMargins left="0.511811024" right="0.511811024" top="0.78740157499999996" bottom="0.78740157499999996" header="0.31496062000000002" footer="0.31496062000000002"/>
  <pageSetup paperSize="9" scale="5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</vt:lpstr>
      <vt:lpstr>Cronograma</vt:lpstr>
      <vt:lpstr>Composições</vt:lpstr>
      <vt:lpstr>Composições!Area_de_impressao</vt:lpstr>
      <vt:lpstr>Cronograma!Area_de_impressao</vt:lpstr>
      <vt:lpstr>Orçamento!Area_de_impressao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Victória Servilla</cp:lastModifiedBy>
  <cp:revision>0</cp:revision>
  <cp:lastPrinted>2026-05-11T18:52:31Z</cp:lastPrinted>
  <dcterms:created xsi:type="dcterms:W3CDTF">2026-05-11T11:27:54Z</dcterms:created>
  <dcterms:modified xsi:type="dcterms:W3CDTF">2026-05-11T19:34:30Z</dcterms:modified>
</cp:coreProperties>
</file>